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0495E74F-5FB0-40AF-8161-48F329AFAD8A}" xr6:coauthVersionLast="47" xr6:coauthVersionMax="47" xr10:uidLastSave="{00000000-0000-0000-0000-000000000000}"/>
  <bookViews>
    <workbookView xWindow="30" yWindow="630" windowWidth="23970" windowHeight="12870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  <externalReference r:id="rId13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8" l="1"/>
  <c r="DG13" i="3" l="1"/>
  <c r="DG14" i="3"/>
  <c r="DG15" i="3"/>
  <c r="DG16" i="3"/>
  <c r="DG17" i="3"/>
  <c r="DG18" i="3"/>
  <c r="DG19" i="3"/>
  <c r="DG20" i="3"/>
  <c r="DG21" i="3"/>
  <c r="DG22" i="3"/>
  <c r="DG4" i="3"/>
  <c r="DG5" i="3"/>
  <c r="DG6" i="3"/>
  <c r="DG7" i="3"/>
  <c r="DG8" i="3"/>
  <c r="DG9" i="3"/>
  <c r="DG10" i="3"/>
  <c r="DG11" i="3"/>
  <c r="DG12" i="3"/>
  <c r="DG3" i="3"/>
  <c r="JK58" i="1" l="1"/>
  <c r="JO27" i="1"/>
  <c r="G8" i="8"/>
  <c r="G9" i="8"/>
  <c r="G10" i="8"/>
  <c r="G11" i="8"/>
  <c r="G13" i="8"/>
  <c r="G15" i="8"/>
  <c r="G16" i="8"/>
  <c r="G17" i="8"/>
  <c r="G18" i="8"/>
  <c r="G19" i="8"/>
  <c r="G20" i="8"/>
  <c r="G24" i="8"/>
  <c r="G25" i="8"/>
  <c r="G26" i="8"/>
  <c r="G28" i="8"/>
  <c r="G29" i="8"/>
  <c r="G30" i="8"/>
  <c r="G31" i="8"/>
  <c r="G33" i="8"/>
  <c r="G34" i="8"/>
  <c r="E35" i="8"/>
  <c r="F35" i="8"/>
  <c r="F42" i="8" s="1"/>
  <c r="G35" i="8" l="1"/>
  <c r="E37" i="7"/>
  <c r="G35" i="7" l="1"/>
  <c r="F37" i="7" l="1"/>
  <c r="H12" i="12" l="1"/>
  <c r="G38" i="7"/>
  <c r="G34" i="7"/>
  <c r="E39" i="7"/>
  <c r="G36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A2" i="7"/>
  <c r="G37" i="7" l="1"/>
  <c r="G39" i="7" s="1"/>
  <c r="I12" i="4"/>
  <c r="DG51" i="3"/>
  <c r="DG52" i="3"/>
  <c r="DG53" i="3"/>
  <c r="JO26" i="1" l="1"/>
  <c r="JO25" i="1"/>
  <c r="JO24" i="1"/>
  <c r="JO23" i="1"/>
  <c r="JO22" i="1"/>
  <c r="JO21" i="1"/>
  <c r="JO20" i="1"/>
  <c r="JO19" i="1"/>
  <c r="JO18" i="1"/>
  <c r="JO17" i="1"/>
  <c r="JO16" i="1"/>
  <c r="JO15" i="1"/>
  <c r="JO14" i="1"/>
  <c r="JO13" i="1"/>
  <c r="JO12" i="1"/>
  <c r="JO11" i="1"/>
  <c r="JO10" i="1"/>
  <c r="JO9" i="1"/>
  <c r="JO8" i="1"/>
  <c r="JO7" i="1"/>
  <c r="JO6" i="1"/>
  <c r="JO5" i="1"/>
  <c r="JO4" i="1"/>
  <c r="JO3" i="1"/>
  <c r="DG38" i="3" l="1"/>
  <c r="DG39" i="3"/>
  <c r="DG37" i="3"/>
  <c r="DG32" i="3" l="1"/>
  <c r="DG33" i="3"/>
  <c r="DG34" i="3"/>
  <c r="DG35" i="3"/>
  <c r="DG36" i="3"/>
  <c r="DG23" i="3" l="1"/>
  <c r="DG24" i="3"/>
  <c r="DG25" i="3"/>
  <c r="DG26" i="3"/>
  <c r="DG27" i="3"/>
  <c r="DG28" i="3"/>
  <c r="DG29" i="3"/>
  <c r="DG30" i="3"/>
  <c r="DG31" i="3"/>
  <c r="JL58" i="1" l="1"/>
  <c r="JM58" i="1"/>
  <c r="JN58" i="1"/>
  <c r="G25" i="12" l="1"/>
  <c r="H24" i="12"/>
  <c r="C24" i="12"/>
  <c r="D23" i="12" s="1"/>
  <c r="H23" i="12"/>
  <c r="D20" i="12"/>
  <c r="H20" i="12" s="1"/>
  <c r="H16" i="12"/>
  <c r="D16" i="12"/>
  <c r="D15" i="12"/>
  <c r="H14" i="12"/>
  <c r="D14" i="12"/>
  <c r="D12" i="12"/>
  <c r="G9" i="12"/>
  <c r="C9" i="12"/>
  <c r="C6" i="12"/>
  <c r="H15" i="12" l="1"/>
  <c r="JO28" i="1"/>
  <c r="JI5" i="1" l="1"/>
  <c r="B38" i="6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F58" i="3"/>
  <c r="F75" i="3" s="1"/>
  <c r="G58" i="3"/>
  <c r="G75" i="3" s="1"/>
  <c r="H58" i="3"/>
  <c r="H75" i="3" s="1"/>
  <c r="I58" i="3"/>
  <c r="J58" i="3"/>
  <c r="J75" i="3" s="1"/>
  <c r="K58" i="3"/>
  <c r="K75" i="3" s="1"/>
  <c r="L58" i="3"/>
  <c r="L75" i="3" s="1"/>
  <c r="M58" i="3"/>
  <c r="N58" i="3"/>
  <c r="N75" i="3" s="1"/>
  <c r="O58" i="3"/>
  <c r="O75" i="3" s="1"/>
  <c r="P58" i="3"/>
  <c r="P75" i="3" s="1"/>
  <c r="Q58" i="3"/>
  <c r="R58" i="3"/>
  <c r="R75" i="3" s="1"/>
  <c r="S58" i="3"/>
  <c r="S75" i="3" s="1"/>
  <c r="T58" i="3"/>
  <c r="T75" i="3" s="1"/>
  <c r="U58" i="3"/>
  <c r="V58" i="3"/>
  <c r="V75" i="3" s="1"/>
  <c r="W58" i="3"/>
  <c r="W75" i="3" s="1"/>
  <c r="X58" i="3"/>
  <c r="X75" i="3" s="1"/>
  <c r="Y58" i="3"/>
  <c r="Z58" i="3"/>
  <c r="Z75" i="3" s="1"/>
  <c r="AA58" i="3"/>
  <c r="AA75" i="3" s="1"/>
  <c r="AB58" i="3"/>
  <c r="AB75" i="3" s="1"/>
  <c r="AC58" i="3"/>
  <c r="AD58" i="3"/>
  <c r="AD75" i="3" s="1"/>
  <c r="AE58" i="3"/>
  <c r="AE75" i="3" s="1"/>
  <c r="AF58" i="3"/>
  <c r="AF75" i="3" s="1"/>
  <c r="AG58" i="3"/>
  <c r="AH58" i="3"/>
  <c r="AH75" i="3" s="1"/>
  <c r="AI58" i="3"/>
  <c r="AI75" i="3" s="1"/>
  <c r="AJ58" i="3"/>
  <c r="AJ75" i="3" s="1"/>
  <c r="AK58" i="3"/>
  <c r="AL58" i="3"/>
  <c r="AL75" i="3" s="1"/>
  <c r="AM58" i="3"/>
  <c r="AM75" i="3" s="1"/>
  <c r="AN58" i="3"/>
  <c r="AN75" i="3" s="1"/>
  <c r="AO58" i="3"/>
  <c r="AP58" i="3"/>
  <c r="AP75" i="3" s="1"/>
  <c r="AQ58" i="3"/>
  <c r="AQ75" i="3" s="1"/>
  <c r="AR58" i="3"/>
  <c r="AR75" i="3" s="1"/>
  <c r="AS58" i="3"/>
  <c r="AT58" i="3"/>
  <c r="AT75" i="3" s="1"/>
  <c r="AU58" i="3"/>
  <c r="AU75" i="3" s="1"/>
  <c r="AV58" i="3"/>
  <c r="AV75" i="3" s="1"/>
  <c r="AW58" i="3"/>
  <c r="AX58" i="3"/>
  <c r="AX75" i="3" s="1"/>
  <c r="AY58" i="3"/>
  <c r="AY75" i="3" s="1"/>
  <c r="AZ58" i="3"/>
  <c r="AZ75" i="3" s="1"/>
  <c r="BA58" i="3"/>
  <c r="BB58" i="3"/>
  <c r="BB75" i="3" s="1"/>
  <c r="BC58" i="3"/>
  <c r="BC75" i="3" s="1"/>
  <c r="BD58" i="3"/>
  <c r="BD75" i="3" s="1"/>
  <c r="BE58" i="3"/>
  <c r="BF58" i="3"/>
  <c r="BF75" i="3" s="1"/>
  <c r="BG58" i="3"/>
  <c r="BG75" i="3" s="1"/>
  <c r="BH58" i="3"/>
  <c r="BH75" i="3" s="1"/>
  <c r="BI58" i="3"/>
  <c r="BJ58" i="3"/>
  <c r="BJ75" i="3" s="1"/>
  <c r="BK58" i="3"/>
  <c r="BK75" i="3" s="1"/>
  <c r="BL58" i="3"/>
  <c r="BL75" i="3" s="1"/>
  <c r="BM58" i="3"/>
  <c r="BN58" i="3"/>
  <c r="BN75" i="3" s="1"/>
  <c r="BO58" i="3"/>
  <c r="BO75" i="3" s="1"/>
  <c r="BP58" i="3"/>
  <c r="BP75" i="3" s="1"/>
  <c r="BQ58" i="3"/>
  <c r="BR58" i="3"/>
  <c r="BR75" i="3" s="1"/>
  <c r="BS58" i="3"/>
  <c r="BS75" i="3" s="1"/>
  <c r="BT58" i="3"/>
  <c r="BT75" i="3" s="1"/>
  <c r="BU58" i="3"/>
  <c r="BV58" i="3"/>
  <c r="BV75" i="3" s="1"/>
  <c r="BW58" i="3"/>
  <c r="BW75" i="3" s="1"/>
  <c r="BX58" i="3"/>
  <c r="BX75" i="3" s="1"/>
  <c r="BY58" i="3"/>
  <c r="BZ58" i="3"/>
  <c r="BZ75" i="3" s="1"/>
  <c r="CA58" i="3"/>
  <c r="CA75" i="3" s="1"/>
  <c r="CB58" i="3"/>
  <c r="CB75" i="3" s="1"/>
  <c r="CC58" i="3"/>
  <c r="CD58" i="3"/>
  <c r="CD75" i="3" s="1"/>
  <c r="CE58" i="3"/>
  <c r="CE75" i="3" s="1"/>
  <c r="CF58" i="3"/>
  <c r="CF75" i="3" s="1"/>
  <c r="CG58" i="3"/>
  <c r="CH58" i="3"/>
  <c r="CH75" i="3" s="1"/>
  <c r="CI58" i="3"/>
  <c r="CI75" i="3" s="1"/>
  <c r="CJ58" i="3"/>
  <c r="CJ75" i="3" s="1"/>
  <c r="CK58" i="3"/>
  <c r="CL58" i="3"/>
  <c r="CL75" i="3" s="1"/>
  <c r="CM58" i="3"/>
  <c r="CM75" i="3" s="1"/>
  <c r="CN58" i="3"/>
  <c r="CN75" i="3" s="1"/>
  <c r="CO58" i="3"/>
  <c r="CP58" i="3"/>
  <c r="CP75" i="3" s="1"/>
  <c r="CQ58" i="3"/>
  <c r="CQ75" i="3" s="1"/>
  <c r="CR58" i="3"/>
  <c r="CR75" i="3" s="1"/>
  <c r="CS58" i="3"/>
  <c r="CT58" i="3"/>
  <c r="CT75" i="3" s="1"/>
  <c r="CU58" i="3"/>
  <c r="CU75" i="3" s="1"/>
  <c r="CV58" i="3"/>
  <c r="CV75" i="3" s="1"/>
  <c r="CW58" i="3"/>
  <c r="CX58" i="3"/>
  <c r="CX75" i="3" s="1"/>
  <c r="CY58" i="3"/>
  <c r="CY75" i="3" s="1"/>
  <c r="CZ58" i="3"/>
  <c r="CZ75" i="3" s="1"/>
  <c r="DA58" i="3"/>
  <c r="DB58" i="3"/>
  <c r="DB75" i="3" s="1"/>
  <c r="DC58" i="3"/>
  <c r="DC75" i="3" s="1"/>
  <c r="DD58" i="3"/>
  <c r="DD75" i="3" s="1"/>
  <c r="DE58" i="3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40" i="3"/>
  <c r="DG41" i="3"/>
  <c r="DG42" i="3"/>
  <c r="DG43" i="3"/>
  <c r="DG44" i="3"/>
  <c r="DG45" i="3"/>
  <c r="DG46" i="3"/>
  <c r="DG47" i="3"/>
  <c r="DG48" i="3"/>
  <c r="DG49" i="3"/>
  <c r="DG50" i="3"/>
  <c r="DE75" i="3" l="1"/>
  <c r="DA75" i="3"/>
  <c r="CW75" i="3"/>
  <c r="CS75" i="3"/>
  <c r="CO75" i="3"/>
  <c r="CK75" i="3"/>
  <c r="CG75" i="3"/>
  <c r="CC75" i="3"/>
  <c r="BY75" i="3"/>
  <c r="BU75" i="3"/>
  <c r="BQ75" i="3"/>
  <c r="BM75" i="3"/>
  <c r="BI75" i="3"/>
  <c r="BE75" i="3"/>
  <c r="BA75" i="3"/>
  <c r="AW75" i="3"/>
  <c r="AS75" i="3"/>
  <c r="AO75" i="3"/>
  <c r="AK75" i="3"/>
  <c r="AG75" i="3"/>
  <c r="AC75" i="3"/>
  <c r="Y75" i="3"/>
  <c r="U75" i="3"/>
  <c r="Q75" i="3"/>
  <c r="M75" i="3"/>
  <c r="I75" i="3"/>
  <c r="E75" i="3"/>
  <c r="JI58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G35" i="4"/>
  <c r="I41" i="4"/>
  <c r="DL58" i="3"/>
  <c r="JO58" i="1"/>
  <c r="JP58" i="1"/>
  <c r="DJ58" i="3"/>
  <c r="DK58" i="3"/>
  <c r="F12" i="11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91" i="4" s="1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J195" i="4" s="1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H471" i="4" s="1"/>
  <c r="J471" i="4" s="1"/>
  <c r="H445" i="4"/>
  <c r="H444" i="4" s="1"/>
  <c r="J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J399" i="4"/>
  <c r="H398" i="4"/>
  <c r="J398" i="4" s="1"/>
  <c r="H372" i="4"/>
  <c r="H374" i="4"/>
  <c r="J439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G492" i="4"/>
  <c r="N18" i="4"/>
  <c r="J346" i="4"/>
  <c r="I261" i="4"/>
  <c r="J248" i="4"/>
  <c r="G51" i="4"/>
  <c r="I88" i="4"/>
  <c r="G78" i="4"/>
  <c r="G64" i="4"/>
  <c r="I232" i="4"/>
  <c r="H498" i="4" l="1"/>
  <c r="J498" i="4" s="1"/>
  <c r="J472" i="4"/>
  <c r="C25" i="6"/>
  <c r="J114" i="4"/>
  <c r="J130" i="2"/>
  <c r="I127" i="2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C12" i="6" l="1"/>
  <c r="G112" i="4"/>
  <c r="J112" i="4" s="1"/>
  <c r="B33" i="6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B14" i="6" l="1"/>
  <c r="G111" i="4"/>
  <c r="J111" i="4" s="1"/>
  <c r="B34" i="6"/>
  <c r="H10" i="2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E36" i="6" s="1"/>
  <c r="O20" i="4"/>
  <c r="C37" i="6"/>
  <c r="D37" i="6" s="1"/>
  <c r="E37" i="6" s="1"/>
  <c r="I13" i="2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C38" i="6"/>
  <c r="D38" i="6"/>
  <c r="E32" i="6" s="1"/>
  <c r="E14" i="6"/>
  <c r="J87" i="4"/>
  <c r="E9" i="6"/>
  <c r="E10" i="6"/>
  <c r="G212" i="4"/>
  <c r="N17" i="4" s="1"/>
  <c r="E11" i="6"/>
  <c r="D18" i="6"/>
  <c r="D34" i="6" s="1"/>
  <c r="C39" i="6" l="1"/>
  <c r="D39" i="6"/>
  <c r="E20" i="6" s="1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1" i="6"/>
  <c r="E21" i="6"/>
  <c r="E19" i="6"/>
  <c r="K25" i="4" l="1"/>
  <c r="C40" i="6"/>
  <c r="E12" i="6"/>
  <c r="B40" i="6"/>
  <c r="E16" i="6"/>
  <c r="E40" i="6" l="1"/>
  <c r="D40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<sst xmlns="http://schemas.openxmlformats.org/spreadsheetml/2006/main" count="1545" uniqueCount="806">
  <si>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</si>
  <si>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</si>
  <si>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</si>
  <si>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</si>
  <si>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</si>
  <si>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</si>
  <si>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</si>
  <si>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</si>
  <si>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</si>
  <si>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</si>
  <si>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</si>
  <si>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</si>
  <si>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</si>
  <si>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</si>
  <si>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</si>
  <si>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</si>
  <si>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</si>
  <si>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</si>
  <si>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</si>
  <si>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</si>
  <si>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</si>
  <si>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</si>
  <si>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</si>
  <si>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</si>
  <si>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</si>
  <si>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</si>
  <si>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</si>
  <si>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</si>
  <si>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</si>
  <si>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</si>
  <si>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</si>
  <si>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</si>
  <si>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</si>
  <si>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</si>
  <si>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</si>
  <si>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</si>
  <si>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</si>
  <si>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</si>
  <si>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</si>
  <si>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</si>
  <si>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</si>
  <si>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</si>
  <si>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</si>
  <si>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</si>
  <si>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</si>
  <si>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</si>
  <si>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</si>
  <si>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</si>
  <si>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</si>
  <si>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</si>
  <si>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</si>
  <si>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</si>
  <si>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</si>
  <si>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</si>
  <si>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</si>
  <si>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</si>
  <si>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</si>
  <si>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</si>
  <si>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</si>
  <si>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</si>
  <si>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</si>
  <si>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</si>
  <si>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</si>
  <si>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</si>
  <si>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</si>
  <si>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</si>
  <si>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</si>
  <si>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</si>
  <si>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</si>
  <si>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</si>
  <si>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</si>
  <si>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</si>
  <si>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</si>
  <si>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</si>
  <si>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</si>
  <si>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</si>
  <si>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</si>
  <si>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</si>
  <si>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</si>
  <si>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</si>
  <si>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</si>
  <si>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</si>
  <si>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</si>
  <si>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</si>
  <si>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</si>
  <si>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</si>
  <si>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</si>
  <si>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</si>
  <si>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</si>
  <si>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</si>
  <si>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</si>
  <si>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</si>
  <si>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</si>
  <si>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</si>
  <si>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</si>
  <si>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</si>
  <si>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</si>
  <si>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</si>
  <si>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</si>
  <si>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</si>
  <si>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</si>
  <si>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</si>
  <si>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</si>
  <si>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</si>
  <si>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</si>
  <si>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</si>
  <si>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</si>
  <si>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</si>
  <si>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</si>
  <si>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</si>
  <si>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</si>
  <si>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</si>
  <si>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</si>
  <si>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</si>
  <si>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</si>
  <si>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</si>
  <si>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</si>
  <si>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</si>
  <si>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</si>
  <si>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</si>
  <si>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</si>
  <si>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</si>
  <si>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</si>
  <si>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</si>
  <si>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</si>
  <si>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</si>
  <si>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</si>
  <si>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</si>
  <si>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</si>
  <si>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</si>
  <si>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</si>
  <si>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</si>
  <si>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</si>
  <si>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</si>
  <si>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</si>
  <si>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</si>
  <si>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</si>
  <si>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</si>
  <si>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</si>
  <si>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</si>
  <si>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</si>
  <si>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</si>
  <si>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</si>
  <si>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</si>
  <si>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</si>
  <si>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</si>
  <si>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</si>
  <si>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</si>
  <si>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</si>
  <si>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</si>
  <si>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</si>
  <si>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</si>
  <si>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</si>
  <si>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</si>
  <si>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</si>
  <si>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</si>
  <si>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</si>
  <si>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</si>
  <si>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</si>
  <si>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</si>
  <si>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</si>
  <si>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</si>
  <si>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</si>
  <si>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</si>
  <si>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</si>
  <si>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</si>
  <si>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</si>
  <si>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</si>
  <si>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</si>
  <si>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</si>
  <si>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</si>
  <si>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</si>
  <si>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</si>
  <si>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</si>
  <si>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</si>
  <si>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</si>
  <si>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</si>
  <si>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</si>
  <si>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</si>
  <si>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</si>
  <si>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</si>
  <si>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</si>
  <si>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</si>
  <si>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</si>
  <si>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</si>
  <si>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</si>
  <si>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</si>
  <si>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</si>
  <si>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</si>
  <si>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</si>
  <si>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</si>
  <si>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</si>
  <si>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</si>
  <si>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</si>
  <si>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</si>
  <si>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</si>
  <si>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</si>
  <si>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</si>
  <si>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</si>
  <si>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</si>
  <si>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</si>
  <si>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</si>
  <si>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</si>
  <si>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</si>
  <si>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</si>
  <si>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</si>
  <si>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</si>
  <si>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</si>
  <si>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</si>
  <si>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</si>
  <si>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</si>
  <si>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</si>
  <si>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</si>
  <si>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</si>
  <si>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</si>
  <si>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</si>
  <si>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</si>
  <si>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</si>
  <si>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</si>
  <si>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</si>
  <si>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</si>
  <si>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</si>
  <si>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</si>
  <si>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</si>
  <si>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</si>
  <si>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</si>
  <si>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</si>
  <si>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</si>
  <si>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</si>
  <si>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</si>
  <si>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</si>
  <si>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</si>
  <si>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</si>
  <si>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</si>
  <si>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</si>
  <si>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</si>
  <si>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</si>
  <si>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</si>
  <si>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</si>
  <si>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</si>
  <si>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</si>
  <si>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</si>
  <si>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</si>
  <si>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</si>
  <si>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</si>
  <si>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</si>
  <si>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</si>
  <si>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</si>
  <si>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</si>
  <si>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</si>
  <si>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</si>
  <si>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</si>
  <si>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</si>
  <si>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</si>
  <si>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</si>
  <si>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</si>
  <si>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</si>
  <si>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</si>
  <si>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</si>
  <si>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</si>
  <si>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</si>
  <si>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</si>
  <si>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</si>
  <si>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</si>
  <si>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</si>
  <si>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</si>
  <si>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</si>
  <si>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</si>
  <si>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</si>
  <si>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</si>
  <si>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</si>
  <si>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</si>
  <si>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</si>
  <si>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</si>
  <si>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</si>
  <si>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</si>
  <si>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</si>
  <si>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</si>
  <si>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</si>
  <si>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</si>
  <si>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</si>
  <si>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</si>
  <si>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</si>
  <si>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</si>
  <si>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</si>
  <si>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</si>
  <si>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</si>
  <si>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</si>
  <si>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</si>
  <si>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</si>
  <si>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</si>
  <si>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</si>
  <si>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</si>
  <si>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</si>
  <si>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</si>
  <si>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</si>
  <si>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</si>
  <si>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</si>
  <si>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</si>
  <si>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</si>
  <si>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</si>
  <si>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</si>
  <si>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</si>
  <si>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</si>
  <si>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</si>
  <si>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</si>
  <si>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</si>
  <si>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</si>
  <si>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</si>
  <si>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</si>
  <si>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</si>
  <si>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</si>
  <si>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</si>
  <si>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</si>
  <si>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</si>
  <si>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</si>
  <si>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</si>
  <si>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</si>
  <si>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</si>
  <si>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</si>
  <si>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</si>
  <si>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</si>
  <si>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</si>
  <si>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</si>
  <si>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</si>
  <si>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</si>
  <si>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</si>
  <si>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</si>
  <si>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</si>
  <si>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</si>
  <si>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</si>
  <si>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</si>
  <si>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</si>
  <si>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</si>
  <si>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</si>
  <si>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</si>
  <si>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</si>
  <si>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</si>
  <si>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</si>
  <si>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</si>
  <si>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</si>
  <si>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</si>
  <si>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</si>
  <si>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</si>
  <si>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</si>
  <si>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</si>
  <si>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</si>
  <si>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</si>
  <si>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</si>
  <si>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</si>
  <si>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</si>
  <si>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</si>
  <si>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</si>
  <si>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</si>
  <si>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</si>
  <si>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</si>
  <si>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</si>
  <si>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</si>
  <si>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</si>
  <si>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</si>
  <si>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</si>
  <si>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</si>
  <si>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</si>
  <si>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</si>
  <si>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</si>
  <si>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</si>
  <si>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</si>
  <si>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</si>
  <si>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</si>
  <si>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</si>
  <si>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</si>
  <si>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</si>
  <si>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</si>
  <si>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</si>
  <si>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</si>
  <si>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</si>
  <si>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</si>
  <si>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</si>
  <si>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</si>
  <si>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</si>
  <si>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</si>
  <si>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</si>
  <si>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</si>
  <si>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</si>
  <si>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</si>
  <si>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</si>
  <si>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</si>
  <si>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</si>
  <si>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</si>
  <si>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</si>
  <si>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</si>
  <si>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</si>
  <si>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</si>
  <si>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</si>
  <si>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</si>
  <si>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</si>
  <si>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</si>
  <si>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</si>
  <si>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</si>
  <si>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</si>
  <si>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</si>
  <si>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</si>
  <si>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</si>
  <si>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</si>
  <si>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</si>
  <si>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</si>
  <si>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</si>
  <si>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</si>
  <si>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</si>
  <si>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</si>
  <si>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</si>
  <si>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</si>
  <si>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</si>
  <si>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</si>
  <si>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</si>
  <si>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</si>
  <si>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</si>
  <si>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</si>
  <si>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</si>
  <si>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</si>
  <si>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</si>
  <si>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</si>
  <si>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</si>
  <si>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</si>
  <si>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</si>
  <si>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</si>
  <si>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</si>
  <si>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</si>
  <si>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</si>
  <si>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</si>
  <si>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</si>
  <si>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</si>
  <si>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</si>
  <si>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</si>
  <si>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</si>
  <si>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</si>
  <si>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</si>
  <si>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</si>
  <si>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</si>
  <si>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</si>
  <si>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</si>
  <si>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</si>
  <si>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</si>
  <si>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</si>
  <si>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</si>
  <si>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</si>
  <si>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</si>
  <si>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</si>
  <si>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</si>
  <si>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</si>
  <si>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</si>
  <si>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</si>
  <si>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</si>
  <si>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</si>
  <si>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</si>
  <si>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</si>
  <si>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</si>
  <si>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</si>
  <si>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</si>
  <si>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</si>
  <si>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</si>
  <si>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</si>
  <si>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</si>
  <si>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</si>
  <si>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</si>
  <si>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</si>
  <si>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</si>
  <si>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</si>
  <si>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</si>
  <si>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</si>
  <si>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</si>
  <si>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</si>
  <si>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</si>
  <si>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</si>
  <si>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</si>
  <si>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</si>
  <si>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</si>
  <si>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</si>
  <si>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</si>
  <si>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</si>
  <si>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</si>
  <si>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</si>
  <si>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</si>
  <si>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</si>
  <si>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</si>
  <si>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</si>
  <si>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</si>
  <si>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</si>
  <si>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</si>
  <si>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</si>
  <si>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</si>
  <si>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</si>
  <si>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</si>
  <si>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</si>
  <si>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</si>
  <si>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</si>
  <si>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</si>
  <si>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</si>
  <si>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</si>
  <si>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</si>
  <si>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</si>
  <si>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</si>
  <si>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</si>
  <si>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</si>
  <si>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</si>
  <si>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</si>
  <si>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</si>
  <si>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</si>
  <si>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</si>
  <si>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</si>
  <si>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</si>
  <si>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</si>
  <si>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</si>
  <si>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</si>
  <si>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</si>
  <si>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</si>
  <si>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</si>
  <si>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</si>
  <si>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</si>
  <si>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</si>
  <si>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</si>
  <si>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</si>
  <si>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</si>
  <si>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</si>
  <si>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</si>
  <si>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</si>
  <si>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</si>
  <si>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</si>
  <si>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</si>
  <si>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</si>
  <si>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</si>
  <si>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</si>
  <si>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</si>
  <si>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</si>
  <si>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</si>
  <si>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</si>
  <si>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</si>
  <si>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</si>
  <si>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</si>
  <si>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</si>
  <si>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</si>
  <si>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</si>
  <si>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</si>
  <si>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</si>
  <si>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</si>
  <si>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</si>
  <si>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</si>
  <si>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</si>
  <si>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</si>
  <si>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</si>
  <si>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</si>
  <si>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</si>
  <si>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</si>
  <si>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</si>
  <si>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</si>
  <si>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</si>
  <si>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</si>
  <si>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</si>
  <si>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</si>
  <si>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</si>
  <si>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</si>
  <si>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</si>
  <si>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</si>
  <si>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</si>
  <si>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</si>
  <si>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</si>
  <si>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</si>
  <si>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</si>
  <si>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</si>
  <si>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</si>
  <si>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</si>
  <si>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</si>
  <si>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</si>
  <si>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</si>
  <si>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</si>
  <si>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</si>
  <si>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</si>
  <si>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</si>
  <si>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</si>
  <si>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</si>
  <si>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</si>
  <si>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</si>
  <si>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</si>
  <si>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</si>
  <si>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</si>
  <si>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</si>
  <si>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</si>
  <si>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</si>
  <si>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</si>
  <si>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</si>
  <si>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</si>
  <si>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</si>
  <si>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</si>
  <si>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</si>
  <si>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</si>
  <si>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</si>
  <si>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</si>
  <si>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</si>
  <si>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</si>
  <si>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</si>
  <si>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</si>
  <si>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</si>
  <si>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</si>
  <si>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</si>
  <si>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</si>
  <si>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</si>
  <si>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</si>
  <si>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</si>
  <si>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</si>
  <si>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</si>
  <si>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</si>
  <si>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</si>
  <si>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</si>
  <si>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t>FONDO</t>
  </si>
  <si>
    <t>FECHA TRANSF/REL</t>
  </si>
  <si>
    <t>FECHA DEPOSITO</t>
  </si>
  <si>
    <t>FECHA RECEPCION</t>
  </si>
  <si>
    <t>FECHA REVISION</t>
  </si>
  <si>
    <t xml:space="preserve">TRABAJADA POR </t>
  </si>
  <si>
    <t>TRANSF No.</t>
  </si>
  <si>
    <r>
      <t xml:space="preserve">Año :    </t>
    </r>
    <r>
      <rPr>
        <b/>
        <sz val="12"/>
        <rFont val="Arial Black"/>
        <family val="2"/>
      </rPr>
      <t xml:space="preserve">2026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 UE.0001-PROG.12-PROD.15-ACT.0001</t>
    </r>
  </si>
  <si>
    <t>HOSPITAL DR. FRANCISCO ANTONIO GONZALVO</t>
  </si>
  <si>
    <t>08-99-9999</t>
  </si>
  <si>
    <t>LA ROMANA</t>
  </si>
  <si>
    <t>No. Fas  : 000393        / Función :  4.2.99</t>
  </si>
  <si>
    <t xml:space="preserve">HOSPITAL DR. FRANCISCO ANTONIO GONZALVO </t>
  </si>
  <si>
    <t xml:space="preserve">  HOSPITAL PROVINCIAL DR FRANCISCO ANTONIO GONZALVO</t>
  </si>
  <si>
    <t>Formulario 1002</t>
  </si>
  <si>
    <t>Nomina Interna</t>
  </si>
  <si>
    <t>Banreservas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</si>
  <si>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</si>
  <si>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</si>
  <si>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</si>
  <si>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</si>
  <si>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Dra. Ana J. Del Rosario</t>
  </si>
  <si>
    <t>Administrador</t>
  </si>
  <si>
    <t>Directora</t>
  </si>
  <si>
    <t>Contadora</t>
  </si>
  <si>
    <t>101-00157-7</t>
  </si>
  <si>
    <t>Compañía Dominicana De Telefonos</t>
  </si>
  <si>
    <t>Pago de servicios de Flota</t>
  </si>
  <si>
    <t>Pago de servicios de central telefonica</t>
  </si>
  <si>
    <t>Pago de viaticos</t>
  </si>
  <si>
    <t>026-0127971-0</t>
  </si>
  <si>
    <t>Ana J. Del Rosario</t>
  </si>
  <si>
    <t>Pago de servicios del dominio</t>
  </si>
  <si>
    <t>112-10310-2</t>
  </si>
  <si>
    <t>Estacion de Servicios La Oriental</t>
  </si>
  <si>
    <t>026-0122663-8</t>
  </si>
  <si>
    <t>Wilkin A. Hilton</t>
  </si>
  <si>
    <t>Pago de viatico.</t>
  </si>
  <si>
    <t>40150625-4</t>
  </si>
  <si>
    <t>Colector de Imp. Internos</t>
  </si>
  <si>
    <t xml:space="preserve">Pago de impuestos </t>
  </si>
  <si>
    <t>40101006-2</t>
  </si>
  <si>
    <t>Banco de Reservas</t>
  </si>
  <si>
    <t>Comisiones B del 0.15% y Manejo de Cta.</t>
  </si>
  <si>
    <t>Licda. Eiby O. Roche De Jimenez</t>
  </si>
  <si>
    <t>Lic. Wilkin A. Hilton</t>
  </si>
  <si>
    <t xml:space="preserve">        Dra. Ana J. Del Rosario</t>
  </si>
  <si>
    <t xml:space="preserve">       Directora</t>
  </si>
  <si>
    <t>Pago de productos quimicos de uso personal y de laboratorio</t>
  </si>
  <si>
    <t>Pago de utiles y materiales de oficina e informatica</t>
  </si>
  <si>
    <t>Bio-Nuclear</t>
  </si>
  <si>
    <t>Dra. Ana Del Rosario</t>
  </si>
  <si>
    <t>402-2089973-2</t>
  </si>
  <si>
    <t>Pago de alimentos y bebidas para personas</t>
  </si>
  <si>
    <t>Yaxis Comercial</t>
  </si>
  <si>
    <t>026-0126083-5</t>
  </si>
  <si>
    <t xml:space="preserve">Heisy Guerrero </t>
  </si>
  <si>
    <t>Moncali</t>
  </si>
  <si>
    <t>Pago de oxigeno</t>
  </si>
  <si>
    <t>Air Liquide Dominicana</t>
  </si>
  <si>
    <t>Pago de viaticos promesecal</t>
  </si>
  <si>
    <t>026-0080130-8</t>
  </si>
  <si>
    <t>Pago servicios de catering</t>
  </si>
  <si>
    <t>B1500000006</t>
  </si>
  <si>
    <t>Lic. Wilkin Hilton</t>
  </si>
  <si>
    <t>Licda. Eiby O. Roche</t>
  </si>
  <si>
    <t>42623426871</t>
  </si>
  <si>
    <t>42624782331</t>
  </si>
  <si>
    <t>42624782408</t>
  </si>
  <si>
    <t>42624782463</t>
  </si>
  <si>
    <t>42624782487</t>
  </si>
  <si>
    <t>42624782515</t>
  </si>
  <si>
    <t>42636211349</t>
  </si>
  <si>
    <t>42636211447</t>
  </si>
  <si>
    <t>42636211546</t>
  </si>
  <si>
    <t>E450000012549 Y E450000012409.</t>
  </si>
  <si>
    <t>B1500000668.</t>
  </si>
  <si>
    <t>Fronet Tecnologia</t>
  </si>
  <si>
    <t>B1500000067</t>
  </si>
  <si>
    <t>402-2333521-3</t>
  </si>
  <si>
    <t>Luis Miguel Blanco</t>
  </si>
  <si>
    <t>Tropigas Dominicana</t>
  </si>
  <si>
    <t>Pago de gas propano</t>
  </si>
  <si>
    <t>E450000103656</t>
  </si>
  <si>
    <t>Ramirez Soluciones</t>
  </si>
  <si>
    <t>Pago de reactivos y utiles menores medicos quirurgicos</t>
  </si>
  <si>
    <t>E450000000992</t>
  </si>
  <si>
    <t>Agua Pelicano</t>
  </si>
  <si>
    <t>B1500000594 Y B1500000611.</t>
  </si>
  <si>
    <t>Pago de combustible gasolina</t>
  </si>
  <si>
    <t>E450000000924 Y E450000000959</t>
  </si>
  <si>
    <t>42646345250</t>
  </si>
  <si>
    <t>42646345364</t>
  </si>
  <si>
    <t>42646345443</t>
  </si>
  <si>
    <t>42655482622</t>
  </si>
  <si>
    <t>42655482787</t>
  </si>
  <si>
    <t>42665515956</t>
  </si>
  <si>
    <t>42665516216</t>
  </si>
  <si>
    <t>42665516373</t>
  </si>
  <si>
    <t>42665516572</t>
  </si>
  <si>
    <t>42665517327</t>
  </si>
  <si>
    <t>42665517968</t>
  </si>
  <si>
    <t>42665517760</t>
  </si>
  <si>
    <t>42706813155</t>
  </si>
  <si>
    <t>42706813591</t>
  </si>
  <si>
    <t>42706813642</t>
  </si>
  <si>
    <t>42706813686</t>
  </si>
  <si>
    <t>E450000144993</t>
  </si>
  <si>
    <t>E450000143950</t>
  </si>
  <si>
    <t>E450000144330</t>
  </si>
  <si>
    <t>Adela Esther Geronimo</t>
  </si>
  <si>
    <t>E450000005457, E450000005485, E450000005571 Y E450000005653.</t>
  </si>
  <si>
    <t>026-0136499-1</t>
  </si>
  <si>
    <t>Maridalia Rijo</t>
  </si>
  <si>
    <t>026-0069667-4</t>
  </si>
  <si>
    <t>Jacqueline Yano Cedano</t>
  </si>
  <si>
    <t>E450000147216</t>
  </si>
  <si>
    <t>E450000148009</t>
  </si>
  <si>
    <t>E450000000946</t>
  </si>
  <si>
    <t>E450000146692</t>
  </si>
  <si>
    <t>B1500000688</t>
  </si>
  <si>
    <t>Papeleria Romana</t>
  </si>
  <si>
    <t>E450000000679</t>
  </si>
  <si>
    <t xml:space="preserve">Pago de productos plasticos </t>
  </si>
  <si>
    <t>B1500000575</t>
  </si>
  <si>
    <t xml:space="preserve">Pago de alimentos y bebidas para personas </t>
  </si>
  <si>
    <t>B1500000574</t>
  </si>
  <si>
    <t>E450000000970</t>
  </si>
  <si>
    <t>E45000005727, E450000005794 Y E450000005856</t>
  </si>
  <si>
    <t>42715738364</t>
  </si>
  <si>
    <t>42729251730</t>
  </si>
  <si>
    <t>EPX Dominicana</t>
  </si>
  <si>
    <t>Pago de productos medicinales y utiles medicos quirurgicos.</t>
  </si>
  <si>
    <t>E450000000686</t>
  </si>
  <si>
    <t>42737168012</t>
  </si>
  <si>
    <t>26009988091-8</t>
  </si>
  <si>
    <t xml:space="preserve">Peguero Benitez Servicios </t>
  </si>
  <si>
    <t>Pago de servicios de mantenimiento reparacion y desmonte</t>
  </si>
  <si>
    <t>Bio Nuclear S.A</t>
  </si>
  <si>
    <t>Pago de programa de informatica</t>
  </si>
  <si>
    <t>E450000011149</t>
  </si>
  <si>
    <t>Darling N. Lopez Rabassa</t>
  </si>
  <si>
    <t>B1500000120</t>
  </si>
  <si>
    <t>B1500000130</t>
  </si>
  <si>
    <t>Tesoreria de la Seguridad Social, TSS</t>
  </si>
  <si>
    <t>Pago tesoreria mes de julio 2026</t>
  </si>
  <si>
    <t>026-0107106-7</t>
  </si>
  <si>
    <t>Richard Ramon Rosa Moya</t>
  </si>
  <si>
    <t>Pago de prestacion laboral por desvinculaccion</t>
  </si>
  <si>
    <t>Hoja de calculos de prestaciones</t>
  </si>
  <si>
    <t>Servicios Infotep</t>
  </si>
  <si>
    <t>Pago de infotep 2026</t>
  </si>
  <si>
    <t>Reviarc Group S.R.L</t>
  </si>
  <si>
    <t>Pago de servicios especiales de mantenimiento y reparaion</t>
  </si>
  <si>
    <t>B1500000122</t>
  </si>
  <si>
    <t>Colector Impuestos Internos</t>
  </si>
  <si>
    <t>Pago IR-17 mes de Julio 2026</t>
  </si>
  <si>
    <t>Johnny Valencio</t>
  </si>
  <si>
    <t>Ana Elizabeth Nelson</t>
  </si>
  <si>
    <t>Services And Technology Romana S.R.L</t>
  </si>
  <si>
    <t>Pago de mantenimiento y reparacion de equipo de tecnologia e informatica</t>
  </si>
  <si>
    <t>B1500000131,B1500000135,B1500000137</t>
  </si>
  <si>
    <t>Capellan Dental S.R.L</t>
  </si>
  <si>
    <t xml:space="preserve">Pago de utiles menores medicos quirurgicas </t>
  </si>
  <si>
    <t>B1500002627</t>
  </si>
  <si>
    <t>Farnasa S.R.L</t>
  </si>
  <si>
    <t>Pago de muebles de alojamiento, excepto de oficina, impresión y encuadernacion y herramientas menores</t>
  </si>
  <si>
    <t>B1500001028</t>
  </si>
  <si>
    <t>Librada S.R.L</t>
  </si>
  <si>
    <t xml:space="preserve">Pago de accesorio de metal, productos de porcelana y herramientas menores </t>
  </si>
  <si>
    <t>B1500000114</t>
  </si>
  <si>
    <t>Caribbean Equipement Medical</t>
  </si>
  <si>
    <t>Pago de muebles , equipos de oficinas y estanteria</t>
  </si>
  <si>
    <t>E450000000215</t>
  </si>
  <si>
    <t>Pago de otros producto quimicos y conexos</t>
  </si>
  <si>
    <t>B1500000110</t>
  </si>
  <si>
    <t>Impresora Chavon S.R.L</t>
  </si>
  <si>
    <t>Pago de impresión y cuadernacion y utilies y materiales de escritorio, oficina e informatica</t>
  </si>
  <si>
    <t>B1500001280</t>
  </si>
  <si>
    <t>Papeleria Romana S.R.L</t>
  </si>
  <si>
    <t xml:space="preserve">Pago de muebles de alojamiento, excepto de oficina y estanteria y muebles y equipos de oficina y estanteria </t>
  </si>
  <si>
    <t>E450000000599</t>
  </si>
  <si>
    <t>Pago de mantenimiento y reparacion de equipos sanitarios y laboratorio</t>
  </si>
  <si>
    <t>B1500000990/B1500000992</t>
  </si>
  <si>
    <t>B1500000144</t>
  </si>
  <si>
    <t>Pago de servicios de informatica y sistema computarizados</t>
  </si>
  <si>
    <t>B1500000142/B1500000143</t>
  </si>
  <si>
    <t>B1500000023</t>
  </si>
  <si>
    <t>Pago nomina interna mes de julio 2026</t>
  </si>
  <si>
    <t>Relacion de nomina interna</t>
  </si>
  <si>
    <t>Comisiones 0.15%</t>
  </si>
  <si>
    <t>Manejo de cuenta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</si>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</sst>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dd/mm/yyyy;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</cellStyleXfs>
  <cellXfs count="5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22" fillId="6" borderId="0" xfId="1" applyFont="1" applyFill="1" applyAlignment="1">
      <alignment horizontal="lef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5" fillId="16" borderId="1" xfId="5" applyFont="1" applyFill="1" applyBorder="1" applyAlignment="1">
      <alignment vertical="top"/>
    </xf>
    <xf numFmtId="0" fontId="25" fillId="16" borderId="1" xfId="5" applyFont="1" applyFill="1" applyBorder="1" applyAlignment="1">
      <alignment horizontal="center" vertical="top"/>
    </xf>
    <xf numFmtId="0" fontId="25" fillId="16" borderId="1" xfId="5" quotePrefix="1" applyFont="1" applyFill="1" applyBorder="1" applyAlignment="1">
      <alignment horizontal="center" vertical="top"/>
    </xf>
    <xf numFmtId="0" fontId="25" fillId="16" borderId="1" xfId="5" applyFont="1" applyFill="1" applyBorder="1" applyAlignment="1">
      <alignment vertical="top" wrapText="1"/>
    </xf>
    <xf numFmtId="0" fontId="62" fillId="6" borderId="1" xfId="0" applyFont="1" applyFill="1" applyBorder="1" applyAlignment="1">
      <alignment horizontal="left"/>
    </xf>
    <xf numFmtId="0" fontId="62" fillId="6" borderId="10" xfId="0" applyFont="1" applyFill="1" applyBorder="1"/>
    <xf numFmtId="0" fontId="62" fillId="6" borderId="1" xfId="0" applyFont="1" applyFill="1" applyBorder="1"/>
    <xf numFmtId="0" fontId="62" fillId="6" borderId="6" xfId="0" applyFont="1" applyFill="1" applyBorder="1"/>
    <xf numFmtId="0" fontId="83" fillId="0" borderId="1" xfId="1" applyFont="1" applyBorder="1" applyAlignment="1">
      <alignment horizontal="center"/>
    </xf>
    <xf numFmtId="0" fontId="84" fillId="0" borderId="1" xfId="0" applyFont="1" applyBorder="1" applyAlignment="1">
      <alignment horizontal="left"/>
    </xf>
    <xf numFmtId="0" fontId="84" fillId="0" borderId="1" xfId="0" applyFont="1" applyBorder="1" applyAlignment="1">
      <alignment horizontal="center"/>
    </xf>
    <xf numFmtId="172" fontId="85" fillId="0" borderId="1" xfId="7" applyNumberFormat="1" applyFont="1" applyBorder="1" applyAlignment="1">
      <alignment horizontal="right" vertical="center"/>
    </xf>
    <xf numFmtId="43" fontId="85" fillId="0" borderId="1" xfId="7" applyFont="1" applyBorder="1" applyAlignment="1">
      <alignment horizontal="center"/>
    </xf>
    <xf numFmtId="43" fontId="84" fillId="0" borderId="1" xfId="7" applyFon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9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43" fontId="74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9" applyNumberFormat="1" applyFont="1" applyBorder="1" applyAlignment="1">
      <alignment horizontal="center"/>
    </xf>
    <xf numFmtId="0" fontId="2" fillId="0" borderId="0" xfId="10"/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51" fillId="0" borderId="30" xfId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53" fillId="0" borderId="0" xfId="1" applyFont="1" applyAlignment="1">
      <alignment horizontal="center"/>
    </xf>
    <xf numFmtId="0" fontId="51" fillId="0" borderId="1" xfId="0" applyFont="1" applyBorder="1"/>
    <xf numFmtId="43" fontId="0" fillId="0" borderId="1" xfId="7" applyFont="1" applyFill="1" applyBorder="1"/>
    <xf numFmtId="43" fontId="86" fillId="0" borderId="1" xfId="7" applyFont="1" applyBorder="1"/>
    <xf numFmtId="0" fontId="22" fillId="0" borderId="1" xfId="1" applyFont="1" applyBorder="1" applyAlignment="1">
      <alignment horizontal="center"/>
    </xf>
    <xf numFmtId="4" fontId="22" fillId="0" borderId="1" xfId="2" applyNumberFormat="1" applyFont="1" applyFill="1" applyBorder="1" applyAlignment="1"/>
    <xf numFmtId="4" fontId="22" fillId="0" borderId="1" xfId="1" applyNumberFormat="1" applyFont="1" applyBorder="1" applyAlignment="1">
      <alignment horizontal="right"/>
    </xf>
    <xf numFmtId="4" fontId="22" fillId="0" borderId="1" xfId="2" applyNumberFormat="1" applyFont="1" applyFill="1" applyBorder="1" applyAlignment="1">
      <alignment vertical="center"/>
    </xf>
    <xf numFmtId="4" fontId="22" fillId="0" borderId="1" xfId="1" applyNumberFormat="1" applyFont="1" applyBorder="1" applyAlignment="1">
      <alignment horizontal="right" vertical="center"/>
    </xf>
    <xf numFmtId="4" fontId="22" fillId="0" borderId="10" xfId="2" applyNumberFormat="1" applyFont="1" applyFill="1" applyBorder="1" applyAlignment="1"/>
    <xf numFmtId="4" fontId="22" fillId="0" borderId="10" xfId="1" applyNumberFormat="1" applyFont="1" applyBorder="1" applyAlignment="1">
      <alignment horizontal="right"/>
    </xf>
    <xf numFmtId="4" fontId="22" fillId="0" borderId="10" xfId="2" applyNumberFormat="1" applyFont="1" applyFill="1" applyBorder="1" applyAlignment="1">
      <alignment vertical="center"/>
    </xf>
    <xf numFmtId="4" fontId="22" fillId="0" borderId="10" xfId="1" applyNumberFormat="1" applyFont="1" applyBorder="1" applyAlignment="1">
      <alignment horizontal="right" vertical="center"/>
    </xf>
    <xf numFmtId="4" fontId="22" fillId="0" borderId="6" xfId="1" applyNumberFormat="1" applyFont="1" applyBorder="1"/>
    <xf numFmtId="4" fontId="22" fillId="4" borderId="1" xfId="2" applyNumberFormat="1" applyFont="1" applyFill="1" applyBorder="1" applyAlignment="1">
      <alignment vertical="center"/>
    </xf>
    <xf numFmtId="0" fontId="3" fillId="5" borderId="50" xfId="1" applyFont="1" applyFill="1" applyBorder="1" applyAlignment="1">
      <alignment horizontal="center" vertical="center"/>
    </xf>
    <xf numFmtId="0" fontId="3" fillId="5" borderId="51" xfId="1" applyFont="1" applyFill="1" applyBorder="1" applyAlignment="1">
      <alignment horizontal="center" vertical="center"/>
    </xf>
    <xf numFmtId="167" fontId="3" fillId="5" borderId="51" xfId="1" applyNumberFormat="1" applyFont="1" applyFill="1" applyBorder="1" applyAlignment="1">
      <alignment horizontal="center" vertical="center"/>
    </xf>
    <xf numFmtId="4" fontId="3" fillId="5" borderId="51" xfId="1" applyNumberFormat="1" applyFont="1" applyFill="1" applyBorder="1" applyAlignment="1">
      <alignment horizontal="center" vertical="center" wrapText="1"/>
    </xf>
    <xf numFmtId="4" fontId="3" fillId="5" borderId="51" xfId="1" applyNumberFormat="1" applyFont="1" applyFill="1" applyBorder="1" applyAlignment="1">
      <alignment horizontal="center" vertical="center"/>
    </xf>
    <xf numFmtId="4" fontId="3" fillId="5" borderId="51" xfId="6" applyNumberFormat="1" applyFont="1" applyFill="1" applyBorder="1" applyAlignment="1">
      <alignment horizontal="center" vertical="center" wrapText="1"/>
    </xf>
    <xf numFmtId="0" fontId="3" fillId="5" borderId="52" xfId="1" applyFont="1" applyFill="1" applyBorder="1" applyAlignment="1">
      <alignment horizontal="center" vertical="center" wrapText="1"/>
    </xf>
    <xf numFmtId="0" fontId="22" fillId="0" borderId="7" xfId="1" applyFont="1" applyBorder="1" applyAlignment="1">
      <alignment horizontal="left"/>
    </xf>
    <xf numFmtId="0" fontId="22" fillId="0" borderId="1" xfId="1" applyFont="1" applyBorder="1" applyAlignment="1">
      <alignment horizontal="center" vertical="center"/>
    </xf>
    <xf numFmtId="0" fontId="22" fillId="0" borderId="56" xfId="1" applyFont="1" applyBorder="1" applyAlignment="1">
      <alignment horizontal="left"/>
    </xf>
    <xf numFmtId="0" fontId="22" fillId="0" borderId="50" xfId="1" applyFont="1" applyBorder="1" applyAlignment="1">
      <alignment horizontal="right" wrapText="1"/>
    </xf>
    <xf numFmtId="4" fontId="3" fillId="0" borderId="51" xfId="1" applyNumberFormat="1" applyFont="1" applyBorder="1" applyAlignment="1">
      <alignment horizontal="left" wrapText="1"/>
    </xf>
    <xf numFmtId="4" fontId="3" fillId="0" borderId="51" xfId="1" applyNumberFormat="1" applyFont="1" applyBorder="1" applyAlignment="1">
      <alignment horizontal="center"/>
    </xf>
    <xf numFmtId="167" fontId="3" fillId="0" borderId="51" xfId="1" applyNumberFormat="1" applyFont="1" applyBorder="1" applyAlignment="1">
      <alignment horizontal="right"/>
    </xf>
    <xf numFmtId="4" fontId="3" fillId="0" borderId="51" xfId="1" applyNumberFormat="1" applyFont="1" applyBorder="1" applyAlignment="1">
      <alignment horizontal="right"/>
    </xf>
    <xf numFmtId="4" fontId="3" fillId="0" borderId="51" xfId="1" applyNumberFormat="1" applyFont="1" applyBorder="1" applyAlignment="1">
      <alignment wrapText="1"/>
    </xf>
    <xf numFmtId="1" fontId="3" fillId="0" borderId="51" xfId="1" applyNumberFormat="1" applyFont="1" applyBorder="1" applyAlignment="1">
      <alignment horizontal="right"/>
    </xf>
    <xf numFmtId="4" fontId="3" fillId="0" borderId="52" xfId="1" applyNumberFormat="1" applyFont="1" applyBorder="1" applyAlignment="1">
      <alignment horizontal="left"/>
    </xf>
    <xf numFmtId="4" fontId="68" fillId="0" borderId="0" xfId="6" applyNumberFormat="1" applyFont="1" applyFill="1" applyBorder="1" applyAlignment="1">
      <alignment horizontal="right"/>
    </xf>
    <xf numFmtId="1" fontId="65" fillId="0" borderId="0" xfId="1" applyNumberFormat="1" applyFont="1" applyAlignment="1">
      <alignment horizontal="right" wrapText="1"/>
    </xf>
    <xf numFmtId="167" fontId="59" fillId="0" borderId="0" xfId="1" applyNumberFormat="1" applyFont="1" applyAlignment="1">
      <alignment horizontal="right"/>
    </xf>
    <xf numFmtId="0" fontId="22" fillId="0" borderId="0" xfId="1" applyFont="1" applyAlignment="1">
      <alignment horizontal="center"/>
    </xf>
    <xf numFmtId="0" fontId="54" fillId="0" borderId="0" xfId="0" applyFont="1" applyAlignment="1">
      <alignment horizontal="center"/>
    </xf>
    <xf numFmtId="167" fontId="54" fillId="0" borderId="0" xfId="0" applyNumberFormat="1" applyFont="1" applyAlignment="1">
      <alignment horizontal="center"/>
    </xf>
    <xf numFmtId="0" fontId="54" fillId="0" borderId="0" xfId="0" applyFont="1" applyAlignment="1">
      <alignment horizontal="center" wrapText="1"/>
    </xf>
    <xf numFmtId="1" fontId="54" fillId="0" borderId="0" xfId="0" applyNumberFormat="1" applyFont="1" applyAlignment="1">
      <alignment horizontal="center"/>
    </xf>
    <xf numFmtId="4" fontId="51" fillId="0" borderId="0" xfId="9" applyNumberFormat="1" applyFont="1" applyBorder="1" applyAlignment="1">
      <alignment horizontal="center"/>
    </xf>
    <xf numFmtId="166" fontId="51" fillId="0" borderId="0" xfId="0" applyNumberFormat="1" applyFont="1" applyAlignment="1">
      <alignment horizontal="center"/>
    </xf>
    <xf numFmtId="4" fontId="2" fillId="0" borderId="0" xfId="1" applyNumberFormat="1"/>
    <xf numFmtId="4" fontId="62" fillId="0" borderId="0" xfId="1" applyNumberFormat="1" applyFont="1"/>
    <xf numFmtId="4" fontId="63" fillId="0" borderId="0" xfId="1" applyNumberFormat="1" applyFont="1" applyAlignment="1">
      <alignment horizontal="left"/>
    </xf>
    <xf numFmtId="4" fontId="22" fillId="0" borderId="1" xfId="1" applyNumberFormat="1" applyFont="1" applyBorder="1" applyAlignment="1">
      <alignment vertical="center" wrapText="1"/>
    </xf>
    <xf numFmtId="0" fontId="3" fillId="5" borderId="17" xfId="1" applyFont="1" applyFill="1" applyBorder="1" applyAlignment="1">
      <alignment horizontal="center" vertical="center"/>
    </xf>
    <xf numFmtId="4" fontId="22" fillId="0" borderId="7" xfId="1" applyNumberFormat="1" applyFont="1" applyBorder="1" applyAlignment="1">
      <alignment horizontal="right"/>
    </xf>
    <xf numFmtId="4" fontId="22" fillId="0" borderId="6" xfId="2" applyNumberFormat="1" applyFont="1" applyFill="1" applyBorder="1" applyAlignment="1"/>
    <xf numFmtId="43" fontId="89" fillId="0" borderId="0" xfId="1" applyNumberFormat="1" applyFont="1"/>
    <xf numFmtId="0" fontId="22" fillId="0" borderId="1" xfId="1" applyFont="1" applyBorder="1" applyAlignment="1">
      <alignment vertical="center"/>
    </xf>
    <xf numFmtId="0" fontId="84" fillId="0" borderId="1" xfId="7" applyNumberFormat="1" applyFont="1" applyBorder="1" applyAlignment="1">
      <alignment horizontal="left"/>
    </xf>
    <xf numFmtId="4" fontId="22" fillId="0" borderId="6" xfId="2" applyNumberFormat="1" applyFont="1" applyFill="1" applyBorder="1" applyAlignment="1">
      <alignment vertical="center"/>
    </xf>
    <xf numFmtId="4" fontId="22" fillId="0" borderId="7" xfId="1" applyNumberFormat="1" applyFont="1" applyBorder="1" applyAlignment="1">
      <alignment horizontal="right" vertical="center"/>
    </xf>
    <xf numFmtId="4" fontId="22" fillId="0" borderId="2" xfId="1" applyNumberFormat="1" applyFont="1" applyBorder="1" applyAlignment="1">
      <alignment vertical="center"/>
    </xf>
    <xf numFmtId="4" fontId="22" fillId="0" borderId="2" xfId="1" applyNumberFormat="1" applyFont="1" applyBorder="1" applyAlignment="1">
      <alignment horizontal="right" vertical="center"/>
    </xf>
    <xf numFmtId="0" fontId="22" fillId="0" borderId="7" xfId="1" applyFont="1" applyBorder="1" applyAlignment="1">
      <alignment horizontal="left" vertical="center"/>
    </xf>
    <xf numFmtId="14" fontId="22" fillId="0" borderId="36" xfId="1" applyNumberFormat="1" applyFont="1" applyBorder="1" applyAlignment="1">
      <alignment horizontal="left" vertical="center"/>
    </xf>
    <xf numFmtId="14" fontId="22" fillId="0" borderId="55" xfId="1" applyNumberFormat="1" applyFont="1" applyBorder="1" applyAlignment="1">
      <alignment horizontal="left" vertical="center"/>
    </xf>
    <xf numFmtId="0" fontId="22" fillId="0" borderId="2" xfId="1" applyFont="1" applyBorder="1" applyAlignment="1">
      <alignment vertical="center"/>
    </xf>
    <xf numFmtId="0" fontId="22" fillId="0" borderId="2" xfId="1" applyFont="1" applyBorder="1" applyAlignment="1">
      <alignment horizontal="center" vertical="center"/>
    </xf>
    <xf numFmtId="14" fontId="22" fillId="0" borderId="2" xfId="1" applyNumberFormat="1" applyFont="1" applyBorder="1" applyAlignment="1">
      <alignment horizontal="center"/>
    </xf>
    <xf numFmtId="0" fontId="54" fillId="0" borderId="57" xfId="0" applyFont="1" applyBorder="1" applyAlignment="1">
      <alignment horizontal="center"/>
    </xf>
    <xf numFmtId="4" fontId="39" fillId="4" borderId="8" xfId="1" applyNumberFormat="1" applyFont="1" applyFill="1" applyBorder="1"/>
    <xf numFmtId="0" fontId="3" fillId="0" borderId="1" xfId="1" applyFont="1" applyBorder="1" applyAlignment="1">
      <alignment horizontal="center"/>
    </xf>
    <xf numFmtId="4" fontId="27" fillId="6" borderId="0" xfId="1" applyNumberFormat="1" applyFont="1" applyFill="1" applyAlignment="1">
      <alignment horizontal="center"/>
    </xf>
    <xf numFmtId="40" fontId="2" fillId="0" borderId="0" xfId="1" applyNumberFormat="1"/>
    <xf numFmtId="14" fontId="22" fillId="0" borderId="1" xfId="1" applyNumberFormat="1" applyFont="1" applyBorder="1" applyAlignment="1">
      <alignment horizontal="center" vertical="center"/>
    </xf>
    <xf numFmtId="0" fontId="22" fillId="0" borderId="53" xfId="1" applyFont="1" applyBorder="1" applyAlignment="1">
      <alignment horizontal="left" vertical="center" wrapText="1"/>
    </xf>
    <xf numFmtId="0" fontId="22" fillId="0" borderId="36" xfId="1" applyFont="1" applyBorder="1" applyAlignment="1">
      <alignment horizontal="left" vertical="center"/>
    </xf>
    <xf numFmtId="0" fontId="22" fillId="0" borderId="10" xfId="1" applyFont="1" applyBorder="1" applyAlignment="1">
      <alignment horizontal="center" vertical="center"/>
    </xf>
    <xf numFmtId="0" fontId="22" fillId="0" borderId="34" xfId="1" applyFont="1" applyBorder="1" applyAlignment="1">
      <alignment horizontal="left" vertical="center" wrapText="1"/>
    </xf>
    <xf numFmtId="0" fontId="22" fillId="0" borderId="54" xfId="1" applyFont="1" applyBorder="1" applyAlignment="1">
      <alignment horizontal="left" vertical="center"/>
    </xf>
    <xf numFmtId="0" fontId="22" fillId="0" borderId="34" xfId="1" applyFont="1" applyBorder="1" applyAlignment="1">
      <alignment horizontal="left" wrapText="1"/>
    </xf>
    <xf numFmtId="14" fontId="22" fillId="0" borderId="7" xfId="1" applyNumberFormat="1" applyFont="1" applyBorder="1" applyAlignment="1">
      <alignment horizontal="left" vertical="center"/>
    </xf>
    <xf numFmtId="14" fontId="2" fillId="0" borderId="0" xfId="1" applyNumberFormat="1" applyAlignment="1">
      <alignment horizontal="center"/>
    </xf>
    <xf numFmtId="43" fontId="22" fillId="0" borderId="10" xfId="1" applyNumberFormat="1" applyFont="1" applyBorder="1" applyAlignment="1">
      <alignment horizontal="right" vertical="center"/>
    </xf>
    <xf numFmtId="0" fontId="51" fillId="0" borderId="1" xfId="0" applyFont="1" applyBorder="1" applyAlignment="1">
      <alignment horizontal="left"/>
    </xf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0" fontId="51" fillId="0" borderId="9" xfId="0" applyFont="1" applyBorder="1"/>
    <xf numFmtId="0" fontId="51" fillId="0" borderId="58" xfId="0" applyFont="1" applyBorder="1" applyAlignment="1">
      <alignment horizontal="center"/>
    </xf>
    <xf numFmtId="0" fontId="3" fillId="0" borderId="59" xfId="1" applyFont="1" applyBorder="1" applyAlignment="1">
      <alignment horizontal="center" wrapText="1"/>
    </xf>
    <xf numFmtId="0" fontId="51" fillId="0" borderId="9" xfId="0" applyFont="1" applyBorder="1" applyAlignment="1">
      <alignment horizontal="center"/>
    </xf>
    <xf numFmtId="0" fontId="3" fillId="0" borderId="60" xfId="1" applyFont="1" applyBorder="1" applyAlignment="1">
      <alignment horizontal="center" wrapText="1"/>
    </xf>
    <xf numFmtId="0" fontId="51" fillId="0" borderId="9" xfId="0" applyFont="1" applyBorder="1" applyAlignment="1">
      <alignment wrapText="1"/>
    </xf>
    <xf numFmtId="0" fontId="51" fillId="0" borderId="36" xfId="0" applyFont="1" applyBorder="1" applyAlignment="1">
      <alignment horizontal="left"/>
    </xf>
    <xf numFmtId="0" fontId="22" fillId="0" borderId="14" xfId="1" applyFont="1" applyBorder="1" applyAlignment="1">
      <alignment horizontal="left" vertical="center"/>
    </xf>
    <xf numFmtId="0" fontId="51" fillId="0" borderId="10" xfId="0" applyFont="1" applyBorder="1" applyAlignment="1">
      <alignment horizontal="right"/>
    </xf>
    <xf numFmtId="14" fontId="51" fillId="0" borderId="10" xfId="0" applyNumberFormat="1" applyFont="1" applyBorder="1" applyAlignment="1">
      <alignment horizontal="center"/>
    </xf>
    <xf numFmtId="43" fontId="51" fillId="0" borderId="10" xfId="7" applyFont="1" applyFill="1" applyBorder="1" applyAlignment="1">
      <alignment horizontal="right"/>
    </xf>
    <xf numFmtId="43" fontId="51" fillId="0" borderId="10" xfId="7" applyFont="1" applyFill="1" applyBorder="1" applyAlignment="1"/>
    <xf numFmtId="43" fontId="51" fillId="0" borderId="10" xfId="7" applyFont="1" applyFill="1" applyBorder="1" applyAlignment="1">
      <alignment horizontal="right" wrapText="1"/>
    </xf>
    <xf numFmtId="0" fontId="51" fillId="0" borderId="10" xfId="0" applyFont="1" applyBorder="1"/>
    <xf numFmtId="0" fontId="51" fillId="0" borderId="14" xfId="0" applyFont="1" applyBorder="1" applyAlignment="1">
      <alignment horizontal="center"/>
    </xf>
    <xf numFmtId="0" fontId="3" fillId="0" borderId="61" xfId="1" applyFont="1" applyBorder="1" applyAlignment="1">
      <alignment horizontal="center" wrapText="1"/>
    </xf>
    <xf numFmtId="0" fontId="51" fillId="0" borderId="40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62" xfId="0" applyFont="1" applyBorder="1" applyAlignment="1">
      <alignment horizontal="right"/>
    </xf>
    <xf numFmtId="14" fontId="51" fillId="0" borderId="62" xfId="0" applyNumberFormat="1" applyFont="1" applyBorder="1" applyAlignment="1">
      <alignment horizontal="center"/>
    </xf>
    <xf numFmtId="43" fontId="51" fillId="0" borderId="62" xfId="7" applyFont="1" applyFill="1" applyBorder="1" applyAlignment="1">
      <alignment horizontal="right"/>
    </xf>
    <xf numFmtId="43" fontId="51" fillId="0" borderId="62" xfId="7" applyFont="1" applyFill="1" applyBorder="1" applyAlignment="1"/>
    <xf numFmtId="43" fontId="51" fillId="0" borderId="62" xfId="7" applyFont="1" applyFill="1" applyBorder="1" applyAlignment="1">
      <alignment horizontal="right" wrapText="1"/>
    </xf>
    <xf numFmtId="0" fontId="51" fillId="0" borderId="62" xfId="0" applyFont="1" applyBorder="1"/>
    <xf numFmtId="0" fontId="51" fillId="0" borderId="43" xfId="0" applyFont="1" applyBorder="1" applyAlignment="1">
      <alignment horizontal="center"/>
    </xf>
    <xf numFmtId="0" fontId="3" fillId="0" borderId="37" xfId="1" applyFont="1" applyBorder="1" applyAlignment="1">
      <alignment horizontal="center" wrapText="1"/>
    </xf>
    <xf numFmtId="0" fontId="2" fillId="0" borderId="16" xfId="1" applyBorder="1" applyAlignment="1">
      <alignment horizontal="left" vertical="center"/>
    </xf>
    <xf numFmtId="0" fontId="54" fillId="0" borderId="62" xfId="0" applyFont="1" applyBorder="1" applyAlignment="1">
      <alignment horizontal="center"/>
    </xf>
    <xf numFmtId="4" fontId="54" fillId="0" borderId="62" xfId="0" applyNumberFormat="1" applyFont="1" applyBorder="1"/>
    <xf numFmtId="17" fontId="86" fillId="0" borderId="62" xfId="0" applyNumberFormat="1" applyFont="1" applyBorder="1"/>
    <xf numFmtId="0" fontId="86" fillId="0" borderId="62" xfId="0" applyFont="1" applyBorder="1"/>
    <xf numFmtId="0" fontId="86" fillId="0" borderId="63" xfId="0" applyFont="1" applyBorder="1"/>
    <xf numFmtId="0" fontId="51" fillId="0" borderId="0" xfId="0" applyFont="1" applyAlignment="1">
      <alignment horizontal="left"/>
    </xf>
    <xf numFmtId="166" fontId="88" fillId="0" borderId="0" xfId="0" applyNumberFormat="1" applyFont="1" applyAlignment="1">
      <alignment horizontal="center"/>
    </xf>
    <xf numFmtId="166" fontId="87" fillId="0" borderId="0" xfId="0" applyNumberFormat="1" applyFont="1" applyAlignment="1">
      <alignment horizontal="center"/>
    </xf>
    <xf numFmtId="0" fontId="22" fillId="0" borderId="20" xfId="1" applyFont="1" applyBorder="1" applyAlignment="1">
      <alignment horizontal="left"/>
    </xf>
    <xf numFmtId="4" fontId="22" fillId="0" borderId="11" xfId="1" applyNumberFormat="1" applyFont="1" applyBorder="1" applyAlignment="1">
      <alignment horizontal="right" vertical="center"/>
    </xf>
    <xf numFmtId="14" fontId="2" fillId="0" borderId="1" xfId="1" applyNumberFormat="1" applyBorder="1"/>
    <xf numFmtId="0" fontId="2" fillId="0" borderId="1" xfId="1" applyBorder="1"/>
    <xf numFmtId="43" fontId="0" fillId="0" borderId="0" xfId="0" applyNumberFormat="1"/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4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8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0" fontId="70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Border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29" xfId="1" applyNumberFormat="1" applyFont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3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76" fillId="15" borderId="41" xfId="1" applyFont="1" applyFill="1" applyBorder="1" applyAlignment="1">
      <alignment horizontal="center" vertical="center"/>
    </xf>
    <xf numFmtId="0" fontId="76" fillId="15" borderId="39" xfId="1" applyFont="1" applyFill="1" applyBorder="1" applyAlignment="1">
      <alignment horizontal="center" vertical="center"/>
    </xf>
    <xf numFmtId="0" fontId="76" fillId="15" borderId="42" xfId="1" applyFont="1" applyFill="1" applyBorder="1" applyAlignment="1">
      <alignment horizontal="center" wrapText="1"/>
    </xf>
    <xf numFmtId="0" fontId="76" fillId="15" borderId="40" xfId="1" applyFont="1" applyFill="1" applyBorder="1" applyAlignment="1">
      <alignment horizontal="center" wrapText="1"/>
    </xf>
    <xf numFmtId="0" fontId="76" fillId="15" borderId="41" xfId="1" applyFont="1" applyFill="1" applyBorder="1" applyAlignment="1">
      <alignment horizontal="center" wrapText="1"/>
    </xf>
    <xf numFmtId="0" fontId="76" fillId="15" borderId="39" xfId="1" applyFont="1" applyFill="1" applyBorder="1" applyAlignment="1">
      <alignment horizontal="center" wrapText="1"/>
    </xf>
  </cellXfs>
  <cellStyles count="11">
    <cellStyle name="Millares" xfId="7" builtinId="3"/>
    <cellStyle name="Millares 2" xfId="3" xr:uid="{00000000-0005-0000-0000-000001000000}"/>
    <cellStyle name="Millares 2 2" xfId="4" xr:uid="{00000000-0005-0000-0000-000002000000}"/>
    <cellStyle name="Millares 3" xfId="8" xr:uid="{00000000-0005-0000-0000-000003000000}"/>
    <cellStyle name="Millares_29 feb DESEMBOLSO2004" xfId="6" xr:uid="{00000000-0005-0000-0000-000004000000}"/>
    <cellStyle name="Millares_29 feb DESEMBOLSO2004 2" xfId="9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3" xfId="10" xr:uid="{00000000-0005-0000-0000-000009000000}"/>
    <cellStyle name="Porcentaje 2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3" name="Imagen 2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1876425</xdr:colOff>
      <xdr:row>48</xdr:row>
      <xdr:rowOff>142875</xdr:rowOff>
    </xdr:from>
    <xdr:ext cx="1760220" cy="619125"/>
    <xdr:pic>
      <xdr:nvPicPr>
        <xdr:cNvPr id="5" name="Imagen 4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900" y="30308550"/>
          <a:ext cx="1760220" cy="619125"/>
        </a:xfrm>
        <a:prstGeom prst="rect">
          <a:avLst/>
        </a:prstGeom>
      </xdr:spPr>
    </xdr:pic>
    <xdr:clientData/>
  </xdr:oneCellAnchor>
  <xdr:oneCellAnchor>
    <xdr:from>
      <xdr:col>8</xdr:col>
      <xdr:colOff>1876425</xdr:colOff>
      <xdr:row>82</xdr:row>
      <xdr:rowOff>142875</xdr:rowOff>
    </xdr:from>
    <xdr:ext cx="1760220" cy="619125"/>
    <xdr:pic>
      <xdr:nvPicPr>
        <xdr:cNvPr id="8" name="Imagen 7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900" y="29841825"/>
          <a:ext cx="1760220" cy="619125"/>
        </a:xfrm>
        <a:prstGeom prst="rect">
          <a:avLst/>
        </a:prstGeom>
      </xdr:spPr>
    </xdr:pic>
    <xdr:clientData/>
  </xdr:oneCellAnchor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9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10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123825</xdr:colOff>
      <xdr:row>34</xdr:row>
      <xdr:rowOff>57150</xdr:rowOff>
    </xdr:from>
    <xdr:ext cx="1760220" cy="990600"/>
    <xdr:pic>
      <xdr:nvPicPr>
        <xdr:cNvPr id="51" name="Imagen 50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15954375"/>
          <a:ext cx="1760220" cy="990600"/>
        </a:xfrm>
        <a:prstGeom prst="rect">
          <a:avLst/>
        </a:prstGeom>
      </xdr:spPr>
    </xdr:pic>
    <xdr:clientData/>
  </xdr:oneCellAnchor>
  <xdr:oneCellAnchor>
    <xdr:from>
      <xdr:col>9</xdr:col>
      <xdr:colOff>123825</xdr:colOff>
      <xdr:row>34</xdr:row>
      <xdr:rowOff>57150</xdr:rowOff>
    </xdr:from>
    <xdr:ext cx="1760220" cy="990600"/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0150" y="9534525"/>
          <a:ext cx="1760220" cy="990600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8" name="9 Imagen">
          <a:extLst>
            <a:ext uri="{FF2B5EF4-FFF2-40B4-BE49-F238E27FC236}">
              <a16:creationId xmlns:a16="http://schemas.microsoft.com/office/drawing/2014/main" id="{17D51A77-2A51-42A2-AB4D-CE3C5914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9" name="9 Imagen">
          <a:extLst>
            <a:ext uri="{FF2B5EF4-FFF2-40B4-BE49-F238E27FC236}">
              <a16:creationId xmlns:a16="http://schemas.microsoft.com/office/drawing/2014/main" id="{BD4F2A76-301F-4098-B814-94663EA2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0" name="9 Imagen">
          <a:extLst>
            <a:ext uri="{FF2B5EF4-FFF2-40B4-BE49-F238E27FC236}">
              <a16:creationId xmlns:a16="http://schemas.microsoft.com/office/drawing/2014/main" id="{856DD60C-2E6E-4D66-B23E-79CD8263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1" name="9 Imagen">
          <a:extLst>
            <a:ext uri="{FF2B5EF4-FFF2-40B4-BE49-F238E27FC236}">
              <a16:creationId xmlns:a16="http://schemas.microsoft.com/office/drawing/2014/main" id="{239CC589-16FD-4FDA-8E23-4B6E3751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2" name="9 Imagen">
          <a:extLst>
            <a:ext uri="{FF2B5EF4-FFF2-40B4-BE49-F238E27FC236}">
              <a16:creationId xmlns:a16="http://schemas.microsoft.com/office/drawing/2014/main" id="{B23E84B9-2207-4DC1-8E03-E089AE92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3" name="9 Imagen">
          <a:extLst>
            <a:ext uri="{FF2B5EF4-FFF2-40B4-BE49-F238E27FC236}">
              <a16:creationId xmlns:a16="http://schemas.microsoft.com/office/drawing/2014/main" id="{A0F0F852-A003-46E0-8DEB-3AEE69DA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4" name="9 Imagen">
          <a:extLst>
            <a:ext uri="{FF2B5EF4-FFF2-40B4-BE49-F238E27FC236}">
              <a16:creationId xmlns:a16="http://schemas.microsoft.com/office/drawing/2014/main" id="{332B8FA1-872D-4852-8BD3-172F2271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5" name="9 Imagen">
          <a:extLst>
            <a:ext uri="{FF2B5EF4-FFF2-40B4-BE49-F238E27FC236}">
              <a16:creationId xmlns:a16="http://schemas.microsoft.com/office/drawing/2014/main" id="{7C889E0A-811E-4FF5-9A7E-964A9F85C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6" name="9 Imagen">
          <a:extLst>
            <a:ext uri="{FF2B5EF4-FFF2-40B4-BE49-F238E27FC236}">
              <a16:creationId xmlns:a16="http://schemas.microsoft.com/office/drawing/2014/main" id="{9FE390B6-C4B7-4C9F-BEC9-26130C306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7" name="9 Imagen">
          <a:extLst>
            <a:ext uri="{FF2B5EF4-FFF2-40B4-BE49-F238E27FC236}">
              <a16:creationId xmlns:a16="http://schemas.microsoft.com/office/drawing/2014/main" id="{A18BE7FA-712E-40CD-8B8F-606236D8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8" name="9 Imagen">
          <a:extLst>
            <a:ext uri="{FF2B5EF4-FFF2-40B4-BE49-F238E27FC236}">
              <a16:creationId xmlns:a16="http://schemas.microsoft.com/office/drawing/2014/main" id="{BB43814A-DF9C-433E-8B98-A67A9796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19" name="9 Imagen">
          <a:extLst>
            <a:ext uri="{FF2B5EF4-FFF2-40B4-BE49-F238E27FC236}">
              <a16:creationId xmlns:a16="http://schemas.microsoft.com/office/drawing/2014/main" id="{38A851B0-1708-43FA-889B-0614B4A5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0" name="9 Imagen">
          <a:extLst>
            <a:ext uri="{FF2B5EF4-FFF2-40B4-BE49-F238E27FC236}">
              <a16:creationId xmlns:a16="http://schemas.microsoft.com/office/drawing/2014/main" id="{56C02DAE-A291-4A51-8713-531B225AC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1" name="9 Imagen">
          <a:extLst>
            <a:ext uri="{FF2B5EF4-FFF2-40B4-BE49-F238E27FC236}">
              <a16:creationId xmlns:a16="http://schemas.microsoft.com/office/drawing/2014/main" id="{E280995F-6ACA-44FC-92EA-F23A864F6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3" name="9 Imagen">
          <a:extLst>
            <a:ext uri="{FF2B5EF4-FFF2-40B4-BE49-F238E27FC236}">
              <a16:creationId xmlns:a16="http://schemas.microsoft.com/office/drawing/2014/main" id="{E67F96AD-8C15-41C2-8B5C-410DF771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4" name="9 Imagen">
          <a:extLst>
            <a:ext uri="{FF2B5EF4-FFF2-40B4-BE49-F238E27FC236}">
              <a16:creationId xmlns:a16="http://schemas.microsoft.com/office/drawing/2014/main" id="{39DD67AC-A1E7-4549-B987-B65AB169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5" name="9 Imagen">
          <a:extLst>
            <a:ext uri="{FF2B5EF4-FFF2-40B4-BE49-F238E27FC236}">
              <a16:creationId xmlns:a16="http://schemas.microsoft.com/office/drawing/2014/main" id="{D63690EB-4B79-4516-B697-0B1B34F7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6" name="9 Imagen">
          <a:extLst>
            <a:ext uri="{FF2B5EF4-FFF2-40B4-BE49-F238E27FC236}">
              <a16:creationId xmlns:a16="http://schemas.microsoft.com/office/drawing/2014/main" id="{0D6CEBBE-6888-4422-A583-55D1666F8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7" name="9 Imagen">
          <a:extLst>
            <a:ext uri="{FF2B5EF4-FFF2-40B4-BE49-F238E27FC236}">
              <a16:creationId xmlns:a16="http://schemas.microsoft.com/office/drawing/2014/main" id="{77694CAB-6462-4A8C-BA4E-A938BE7CF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66675</xdr:colOff>
      <xdr:row>2</xdr:row>
      <xdr:rowOff>0</xdr:rowOff>
    </xdr:from>
    <xdr:ext cx="971550" cy="695325"/>
    <xdr:pic>
      <xdr:nvPicPr>
        <xdr:cNvPr id="28" name="9 Imagen">
          <a:extLst>
            <a:ext uri="{FF2B5EF4-FFF2-40B4-BE49-F238E27FC236}">
              <a16:creationId xmlns:a16="http://schemas.microsoft.com/office/drawing/2014/main" id="{6AD52DED-AA53-47C8-83B5-AA0AFF03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57150</xdr:colOff>
      <xdr:row>2</xdr:row>
      <xdr:rowOff>0</xdr:rowOff>
    </xdr:from>
    <xdr:ext cx="971550" cy="695325"/>
    <xdr:pic>
      <xdr:nvPicPr>
        <xdr:cNvPr id="29" name="9 Imagen">
          <a:extLst>
            <a:ext uri="{FF2B5EF4-FFF2-40B4-BE49-F238E27FC236}">
              <a16:creationId xmlns:a16="http://schemas.microsoft.com/office/drawing/2014/main" id="{89C4E2B6-E85D-467E-A6DF-F306BC956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14300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LL/Downloads/GONZALVO%20CONSOLIDADO%20FR%202%20%20Y%20%20VENT%20SERV%20MARZO%202026.xlsx" TargetMode="External"/><Relationship Id="rId1" Type="http://schemas.openxmlformats.org/officeDocument/2006/relationships/externalLinkPath" Target="/Users/DELL/Downloads/GONZALVO%20CONSOLIDADO%20FR%202%20%20Y%20%20VENT%20SERV%20MARZ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\COMPROMISOS%202026\COMPROMISOS%20MES%20DE%20MARZO%202026\GONZALVO%20CONSOLIDADO%20FR%20%201%20Y%20%20VENT%20SERV%20%201ER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  <row r="10">
          <cell r="F10">
            <v>2000000</v>
          </cell>
          <cell r="H10">
            <v>1999788.9400000002</v>
          </cell>
        </row>
        <row r="13">
          <cell r="I13">
            <v>1996587.6800000002</v>
          </cell>
        </row>
        <row r="219">
          <cell r="A219" t="str">
            <v>Lic. Maria T. Feliz</v>
          </cell>
        </row>
        <row r="225">
          <cell r="F225">
            <v>45677</v>
          </cell>
          <cell r="J225">
            <v>45680</v>
          </cell>
        </row>
      </sheetData>
      <sheetData sheetId="1">
        <row r="3">
          <cell r="DH3">
            <v>2</v>
          </cell>
          <cell r="DM3" t="e">
            <v>#REF!</v>
          </cell>
        </row>
        <row r="4">
          <cell r="DH4">
            <v>0</v>
          </cell>
          <cell r="DM4">
            <v>0</v>
          </cell>
        </row>
        <row r="5">
          <cell r="DH5">
            <v>0</v>
          </cell>
          <cell r="DM5">
            <v>0</v>
          </cell>
        </row>
        <row r="6">
          <cell r="DH6">
            <v>0</v>
          </cell>
          <cell r="DM6">
            <v>0</v>
          </cell>
        </row>
        <row r="7">
          <cell r="DH7">
            <v>0</v>
          </cell>
          <cell r="DM7">
            <v>0</v>
          </cell>
        </row>
        <row r="8">
          <cell r="DH8">
            <v>0</v>
          </cell>
          <cell r="DM8">
            <v>0</v>
          </cell>
        </row>
        <row r="9">
          <cell r="DH9">
            <v>0</v>
          </cell>
          <cell r="DM9">
            <v>0</v>
          </cell>
        </row>
        <row r="10">
          <cell r="DH10">
            <v>0</v>
          </cell>
          <cell r="DM10">
            <v>0</v>
          </cell>
        </row>
        <row r="11">
          <cell r="DH11">
            <v>0</v>
          </cell>
          <cell r="DM11">
            <v>0</v>
          </cell>
        </row>
        <row r="12">
          <cell r="DH12">
            <v>0</v>
          </cell>
          <cell r="DM12">
            <v>0</v>
          </cell>
        </row>
        <row r="13">
          <cell r="DH13">
            <v>0</v>
          </cell>
          <cell r="DM13">
            <v>0</v>
          </cell>
        </row>
        <row r="14">
          <cell r="DH14">
            <v>0</v>
          </cell>
          <cell r="DM14">
            <v>0</v>
          </cell>
        </row>
        <row r="15">
          <cell r="DH15">
            <v>0</v>
          </cell>
          <cell r="DM15">
            <v>0</v>
          </cell>
        </row>
        <row r="16">
          <cell r="DH16">
            <v>0</v>
          </cell>
          <cell r="DM16">
            <v>0</v>
          </cell>
        </row>
        <row r="17">
          <cell r="DH17">
            <v>0</v>
          </cell>
          <cell r="DM17">
            <v>0</v>
          </cell>
        </row>
        <row r="18">
          <cell r="DH18">
            <v>0</v>
          </cell>
          <cell r="DM18">
            <v>0</v>
          </cell>
        </row>
        <row r="19">
          <cell r="DH19">
            <v>0</v>
          </cell>
          <cell r="DM19">
            <v>0</v>
          </cell>
        </row>
        <row r="20">
          <cell r="DH20">
            <v>0</v>
          </cell>
          <cell r="DM20">
            <v>0</v>
          </cell>
        </row>
        <row r="21">
          <cell r="DH21">
            <v>0</v>
          </cell>
          <cell r="DM21">
            <v>0</v>
          </cell>
        </row>
        <row r="22">
          <cell r="DH22">
            <v>0</v>
          </cell>
          <cell r="DM22">
            <v>0</v>
          </cell>
        </row>
        <row r="23">
          <cell r="DH23">
            <v>0</v>
          </cell>
          <cell r="DM23">
            <v>0</v>
          </cell>
        </row>
        <row r="24">
          <cell r="DH24">
            <v>0</v>
          </cell>
          <cell r="DM24">
            <v>0</v>
          </cell>
        </row>
        <row r="25">
          <cell r="DH25">
            <v>0</v>
          </cell>
          <cell r="DM25">
            <v>0</v>
          </cell>
        </row>
        <row r="26">
          <cell r="DH26">
            <v>0</v>
          </cell>
          <cell r="DM26">
            <v>0</v>
          </cell>
        </row>
        <row r="27">
          <cell r="DH27">
            <v>0</v>
          </cell>
          <cell r="DM27">
            <v>0</v>
          </cell>
        </row>
        <row r="28">
          <cell r="DH28">
            <v>0</v>
          </cell>
          <cell r="DM28">
            <v>0</v>
          </cell>
        </row>
        <row r="29">
          <cell r="DH29">
            <v>0</v>
          </cell>
          <cell r="DM29">
            <v>0</v>
          </cell>
        </row>
        <row r="30">
          <cell r="DH30">
            <v>0</v>
          </cell>
          <cell r="DM30">
            <v>0</v>
          </cell>
        </row>
        <row r="31">
          <cell r="DH31">
            <v>0</v>
          </cell>
          <cell r="DM31">
            <v>0</v>
          </cell>
        </row>
        <row r="32">
          <cell r="DH32">
            <v>0</v>
          </cell>
          <cell r="DM32">
            <v>0</v>
          </cell>
        </row>
        <row r="33">
          <cell r="DH33">
            <v>0</v>
          </cell>
          <cell r="DM33">
            <v>0</v>
          </cell>
        </row>
        <row r="34">
          <cell r="DH34">
            <v>0</v>
          </cell>
          <cell r="DM34">
            <v>0</v>
          </cell>
        </row>
        <row r="35">
          <cell r="DH35">
            <v>0</v>
          </cell>
          <cell r="DM35">
            <v>0</v>
          </cell>
        </row>
        <row r="36">
          <cell r="DH36">
            <v>0</v>
          </cell>
          <cell r="DM36">
            <v>0</v>
          </cell>
        </row>
        <row r="37">
          <cell r="DH37">
            <v>0</v>
          </cell>
          <cell r="DM37">
            <v>0</v>
          </cell>
        </row>
        <row r="38">
          <cell r="DH38">
            <v>0</v>
          </cell>
          <cell r="DM38">
            <v>0</v>
          </cell>
        </row>
        <row r="39">
          <cell r="DH39">
            <v>0</v>
          </cell>
          <cell r="DM39">
            <v>0</v>
          </cell>
        </row>
        <row r="40">
          <cell r="DH40">
            <v>0</v>
          </cell>
          <cell r="DM40">
            <v>0</v>
          </cell>
        </row>
        <row r="41">
          <cell r="DH41">
            <v>0</v>
          </cell>
          <cell r="DM41">
            <v>0</v>
          </cell>
        </row>
        <row r="42">
          <cell r="DH42">
            <v>0</v>
          </cell>
          <cell r="DM42">
            <v>0</v>
          </cell>
        </row>
        <row r="43">
          <cell r="DH43">
            <v>0</v>
          </cell>
          <cell r="DM43">
            <v>0</v>
          </cell>
        </row>
        <row r="44">
          <cell r="DH44">
            <v>0</v>
          </cell>
          <cell r="DM44">
            <v>0</v>
          </cell>
        </row>
        <row r="45">
          <cell r="DH45">
            <v>0</v>
          </cell>
          <cell r="DM45">
            <v>0</v>
          </cell>
        </row>
        <row r="46">
          <cell r="DH46">
            <v>0</v>
          </cell>
          <cell r="DM46">
            <v>0</v>
          </cell>
        </row>
        <row r="47">
          <cell r="DH47">
            <v>0</v>
          </cell>
          <cell r="DM47">
            <v>0</v>
          </cell>
        </row>
        <row r="48">
          <cell r="DH48">
            <v>0</v>
          </cell>
          <cell r="DM48">
            <v>0</v>
          </cell>
        </row>
        <row r="49">
          <cell r="DH49">
            <v>0</v>
          </cell>
          <cell r="DM49">
            <v>0</v>
          </cell>
        </row>
        <row r="50">
          <cell r="DH50">
            <v>0</v>
          </cell>
          <cell r="DM50">
            <v>0</v>
          </cell>
        </row>
        <row r="51">
          <cell r="DH51">
            <v>0</v>
          </cell>
          <cell r="DM51">
            <v>0</v>
          </cell>
        </row>
        <row r="52">
          <cell r="DH52">
            <v>0</v>
          </cell>
          <cell r="DM52">
            <v>0</v>
          </cell>
        </row>
        <row r="53">
          <cell r="DH53">
            <v>0</v>
          </cell>
          <cell r="DM53">
            <v>0</v>
          </cell>
        </row>
        <row r="54">
          <cell r="DH54">
            <v>0</v>
          </cell>
          <cell r="DM54">
            <v>0</v>
          </cell>
        </row>
        <row r="55">
          <cell r="DH55">
            <v>0</v>
          </cell>
          <cell r="DM55">
            <v>0</v>
          </cell>
        </row>
        <row r="56">
          <cell r="DH56">
            <v>0</v>
          </cell>
          <cell r="DM56">
            <v>0</v>
          </cell>
        </row>
        <row r="57">
          <cell r="DH57">
            <v>0</v>
          </cell>
          <cell r="DM57">
            <v>0</v>
          </cell>
        </row>
        <row r="58">
          <cell r="DH58">
            <v>0</v>
          </cell>
          <cell r="DK58">
            <v>32415.723999999998</v>
          </cell>
          <cell r="DL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  <sheetName val="Hoja1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topLeftCell="A139" zoomScaleNormal="100" workbookViewId="0">
      <selection activeCell="J155" sqref="J155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22"/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77"/>
    </row>
    <row r="2" spans="1:15" ht="14.25" customHeight="1" x14ac:dyDescent="0.5">
      <c r="A2" s="435"/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77"/>
    </row>
    <row r="3" spans="1:15" ht="18.75" customHeight="1" x14ac:dyDescent="0.5">
      <c r="A3" s="438" t="s">
        <v>171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77"/>
    </row>
    <row r="4" spans="1:15" ht="13.5" customHeight="1" x14ac:dyDescent="0.25">
      <c r="A4" s="457" t="s">
        <v>606</v>
      </c>
      <c r="B4" s="457"/>
      <c r="C4" s="457"/>
      <c r="D4" s="457"/>
      <c r="E4" s="457"/>
      <c r="F4" s="457"/>
      <c r="G4" s="457"/>
      <c r="H4" s="457"/>
      <c r="I4" s="457"/>
      <c r="J4" s="457"/>
      <c r="K4" s="457"/>
      <c r="L4" s="457"/>
      <c r="M4" s="457"/>
    </row>
    <row r="5" spans="1:15" ht="13.5" customHeight="1" x14ac:dyDescent="0.25">
      <c r="A5" s="458" t="s">
        <v>170</v>
      </c>
      <c r="B5" s="458"/>
      <c r="C5" s="457"/>
      <c r="D5" s="457"/>
      <c r="E5" s="457"/>
      <c r="F5" s="457"/>
      <c r="G5" s="457"/>
      <c r="H5" s="457"/>
      <c r="I5" s="457"/>
      <c r="J5" s="457"/>
      <c r="K5" s="457"/>
      <c r="L5" s="457"/>
      <c r="M5" s="457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169</v>
      </c>
      <c r="B7" s="74"/>
      <c r="C7" s="74"/>
      <c r="D7" s="74"/>
      <c r="E7" s="74"/>
      <c r="F7" s="439" t="s">
        <v>621</v>
      </c>
      <c r="G7" s="440"/>
      <c r="H7" s="24" t="s">
        <v>168</v>
      </c>
      <c r="I7" s="70"/>
      <c r="J7" s="70" t="s">
        <v>622</v>
      </c>
      <c r="K7" s="70"/>
      <c r="L7" s="70"/>
      <c r="M7" s="72"/>
    </row>
    <row r="8" spans="1:15" ht="19.5" customHeight="1" x14ac:dyDescent="0.25">
      <c r="A8" s="459" t="s">
        <v>624</v>
      </c>
      <c r="B8" s="459"/>
      <c r="C8" s="459"/>
      <c r="D8" s="459"/>
      <c r="E8" s="459"/>
      <c r="F8" s="459"/>
      <c r="G8" s="24" t="s">
        <v>167</v>
      </c>
      <c r="H8" s="441" t="s">
        <v>623</v>
      </c>
      <c r="I8" s="441"/>
      <c r="J8" s="441"/>
      <c r="K8" s="441"/>
      <c r="L8" s="441"/>
      <c r="M8" s="72"/>
    </row>
    <row r="9" spans="1:15" ht="18.75" customHeight="1" x14ac:dyDescent="0.4">
      <c r="A9" s="19" t="s">
        <v>166</v>
      </c>
      <c r="B9" s="19"/>
      <c r="C9" s="24"/>
      <c r="D9" s="441">
        <v>5</v>
      </c>
      <c r="E9" s="441"/>
      <c r="F9" s="425"/>
      <c r="G9" s="424" t="s">
        <v>620</v>
      </c>
      <c r="H9" s="441"/>
      <c r="I9" s="441"/>
      <c r="J9" s="441"/>
      <c r="K9" s="441"/>
      <c r="L9" s="441"/>
      <c r="M9" s="425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2000000</v>
      </c>
      <c r="G10" s="24" t="s">
        <v>164</v>
      </c>
      <c r="H10" s="442">
        <f>K210</f>
        <v>1159283.27</v>
      </c>
      <c r="I10" s="442"/>
      <c r="J10" s="442"/>
      <c r="K10" s="442"/>
      <c r="L10" s="442"/>
      <c r="M10" s="72"/>
      <c r="O10" s="224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v>42623426757</v>
      </c>
      <c r="G11" s="69" t="s">
        <v>162</v>
      </c>
      <c r="H11" s="68"/>
      <c r="I11" s="453">
        <v>42742458402</v>
      </c>
      <c r="J11" s="453"/>
      <c r="K11" s="453"/>
      <c r="L11" s="453"/>
      <c r="M11" s="67"/>
    </row>
    <row r="12" spans="1:15" ht="13.5" customHeight="1" x14ac:dyDescent="0.25">
      <c r="A12" s="459" t="s">
        <v>161</v>
      </c>
      <c r="B12" s="459"/>
      <c r="C12" s="459"/>
      <c r="D12" s="459"/>
      <c r="E12" s="459"/>
      <c r="F12" s="459"/>
      <c r="G12" s="459" t="s">
        <v>160</v>
      </c>
      <c r="H12" s="459"/>
      <c r="I12" s="459"/>
      <c r="J12" s="459"/>
      <c r="K12" s="459"/>
      <c r="L12" s="459"/>
      <c r="M12" s="459"/>
    </row>
    <row r="13" spans="1:15" ht="13.5" customHeight="1" x14ac:dyDescent="0.25">
      <c r="A13" s="424" t="s">
        <v>159</v>
      </c>
      <c r="B13" s="441"/>
      <c r="C13" s="441"/>
      <c r="D13" s="441"/>
      <c r="E13" s="441"/>
      <c r="F13" s="425"/>
      <c r="G13" s="19" t="s">
        <v>158</v>
      </c>
      <c r="H13" s="24"/>
      <c r="I13" s="442">
        <f>H10-K95</f>
        <v>1155605.6300000001</v>
      </c>
      <c r="J13" s="442"/>
      <c r="K13" s="442"/>
      <c r="L13" s="456"/>
      <c r="M13" s="24"/>
    </row>
    <row r="14" spans="1:15" ht="13.5" customHeight="1" x14ac:dyDescent="0.25">
      <c r="A14" s="460" t="s">
        <v>157</v>
      </c>
      <c r="B14" s="443" t="s">
        <v>153</v>
      </c>
      <c r="C14" s="443" t="s">
        <v>152</v>
      </c>
      <c r="D14" s="443" t="s">
        <v>156</v>
      </c>
      <c r="E14" s="443" t="s">
        <v>150</v>
      </c>
      <c r="F14" s="445" t="s">
        <v>155</v>
      </c>
      <c r="G14" s="446"/>
      <c r="H14" s="449" t="s">
        <v>154</v>
      </c>
      <c r="I14" s="450"/>
      <c r="J14" s="450"/>
      <c r="K14" s="450"/>
      <c r="L14" s="450"/>
      <c r="M14" s="451" t="s">
        <v>149</v>
      </c>
    </row>
    <row r="15" spans="1:15" ht="41.25" customHeight="1" thickBot="1" x14ac:dyDescent="0.3">
      <c r="A15" s="461"/>
      <c r="B15" s="444"/>
      <c r="C15" s="444"/>
      <c r="D15" s="444"/>
      <c r="E15" s="444"/>
      <c r="F15" s="447"/>
      <c r="G15" s="448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52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33" t="s">
        <v>148</v>
      </c>
      <c r="G16" s="434"/>
      <c r="H16" s="58">
        <f>I17+I34+I39+I44+I53+I68+I73+I91+I117</f>
        <v>213727.17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30" t="s">
        <v>147</v>
      </c>
      <c r="G17" s="431"/>
      <c r="H17" s="51"/>
      <c r="I17" s="51">
        <f>J18+J20+J22+J24+J26+J28+J30+J32</f>
        <v>199133.23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26" t="s">
        <v>146</v>
      </c>
      <c r="G18" s="427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26" t="s">
        <v>146</v>
      </c>
      <c r="G19" s="427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8" t="s">
        <v>145</v>
      </c>
      <c r="G20" s="429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28" t="s">
        <v>145</v>
      </c>
      <c r="G21" s="429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8" t="s">
        <v>144</v>
      </c>
      <c r="G22" s="429"/>
      <c r="H22" s="43"/>
      <c r="I22" s="43"/>
      <c r="J22" s="43">
        <f>K23</f>
        <v>179680.45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28" t="s">
        <v>144</v>
      </c>
      <c r="G23" s="429"/>
      <c r="H23" s="43"/>
      <c r="I23" s="43"/>
      <c r="J23" s="43"/>
      <c r="K23" s="43">
        <f>'CUENTA T FR'!C75</f>
        <v>179680.45</v>
      </c>
      <c r="L23" s="43">
        <f>K23/$J$210</f>
        <v>0.15499270510476704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26" t="s">
        <v>143</v>
      </c>
      <c r="G24" s="427"/>
      <c r="H24" s="43"/>
      <c r="I24" s="43"/>
      <c r="J24" s="43">
        <f>K25</f>
        <v>19452.78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26" t="s">
        <v>143</v>
      </c>
      <c r="G25" s="427"/>
      <c r="H25" s="43"/>
      <c r="I25" s="43"/>
      <c r="J25" s="43"/>
      <c r="K25" s="43">
        <f>'CUENTA T FR'!D75</f>
        <v>19452.78</v>
      </c>
      <c r="L25" s="43">
        <f>K25/$J$210</f>
        <v>1.6780005804793507E-2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8" t="s">
        <v>142</v>
      </c>
      <c r="G26" s="429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28" t="s">
        <v>142</v>
      </c>
      <c r="G27" s="429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8" t="s">
        <v>141</v>
      </c>
      <c r="G28" s="429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26" t="s">
        <v>140</v>
      </c>
      <c r="G29" s="427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26" t="s">
        <v>139</v>
      </c>
      <c r="G30" s="427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26" t="s">
        <v>139</v>
      </c>
      <c r="G31" s="427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8" t="s">
        <v>138</v>
      </c>
      <c r="G32" s="429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28" t="s">
        <v>138</v>
      </c>
      <c r="G33" s="429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30" t="s">
        <v>137</v>
      </c>
      <c r="G34" s="431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8" t="s">
        <v>136</v>
      </c>
      <c r="G35" s="429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28" t="s">
        <v>136</v>
      </c>
      <c r="G36" s="429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8" t="s">
        <v>135</v>
      </c>
      <c r="G37" s="429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28" t="s">
        <v>135</v>
      </c>
      <c r="G38" s="429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30" t="s">
        <v>134</v>
      </c>
      <c r="G39" s="431"/>
      <c r="H39" s="51"/>
      <c r="I39" s="51">
        <f>J40+J42</f>
        <v>10916.3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8" t="s">
        <v>133</v>
      </c>
      <c r="G40" s="429"/>
      <c r="H40" s="43"/>
      <c r="I40" s="43"/>
      <c r="J40" s="43">
        <f>K41</f>
        <v>10916.3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28" t="s">
        <v>133</v>
      </c>
      <c r="G41" s="429"/>
      <c r="H41" s="43"/>
      <c r="I41" s="43"/>
      <c r="J41" s="43"/>
      <c r="K41" s="43">
        <f>'CUENTA T FR'!K75</f>
        <v>10916.3</v>
      </c>
      <c r="L41" s="43">
        <f>K41/$J$210</f>
        <v>9.4164215791710682E-3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8" t="s">
        <v>132</v>
      </c>
      <c r="G42" s="429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28" t="s">
        <v>132</v>
      </c>
      <c r="G43" s="429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30" t="s">
        <v>131</v>
      </c>
      <c r="G44" s="431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8" t="s">
        <v>130</v>
      </c>
      <c r="G45" s="429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28" t="s">
        <v>130</v>
      </c>
      <c r="G46" s="429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8" t="s">
        <v>129</v>
      </c>
      <c r="G47" s="429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28" t="s">
        <v>129</v>
      </c>
      <c r="G48" s="429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24" t="s">
        <v>128</v>
      </c>
      <c r="G49" s="425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24" t="s">
        <v>128</v>
      </c>
      <c r="G50" s="425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24" t="s">
        <v>127</v>
      </c>
      <c r="G51" s="425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24" t="s">
        <v>127</v>
      </c>
      <c r="G52" s="425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30" t="s">
        <v>126</v>
      </c>
      <c r="G53" s="431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36" t="s">
        <v>125</v>
      </c>
      <c r="G54" s="437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36" t="s">
        <v>125</v>
      </c>
      <c r="G55" s="437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26" t="s">
        <v>124</v>
      </c>
      <c r="G56" s="427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28" t="s">
        <v>123</v>
      </c>
      <c r="G57" s="429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28" t="s">
        <v>596</v>
      </c>
      <c r="G58" s="429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28" t="s">
        <v>122</v>
      </c>
      <c r="G59" s="429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26" t="s">
        <v>121</v>
      </c>
      <c r="G60" s="427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28" t="s">
        <v>120</v>
      </c>
      <c r="G61" s="429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8" t="s">
        <v>118</v>
      </c>
      <c r="G64" s="429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28" t="s">
        <v>118</v>
      </c>
      <c r="G65" s="429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30" t="s">
        <v>117</v>
      </c>
      <c r="G68" s="431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26" t="s">
        <v>116</v>
      </c>
      <c r="G69" s="427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26" t="s">
        <v>116</v>
      </c>
      <c r="G70" s="427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26" t="s">
        <v>115</v>
      </c>
      <c r="G71" s="427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26" t="s">
        <v>115</v>
      </c>
      <c r="G72" s="427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30" t="s">
        <v>114</v>
      </c>
      <c r="G73" s="431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24" t="s">
        <v>597</v>
      </c>
      <c r="G74" s="425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28" t="s">
        <v>113</v>
      </c>
      <c r="G75" s="429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28" t="s">
        <v>111</v>
      </c>
      <c r="G77" s="429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28" t="s">
        <v>571</v>
      </c>
      <c r="G78" s="429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28" t="s">
        <v>109</v>
      </c>
      <c r="G79" s="429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8" t="s">
        <v>108</v>
      </c>
      <c r="G80" s="429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24" t="s">
        <v>574</v>
      </c>
      <c r="G82" s="425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24" t="s">
        <v>107</v>
      </c>
      <c r="G83" s="425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24" t="s">
        <v>106</v>
      </c>
      <c r="G84" s="425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24" t="s">
        <v>105</v>
      </c>
      <c r="G85" s="425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24" t="s">
        <v>599</v>
      </c>
      <c r="G86" s="425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24" t="s">
        <v>600</v>
      </c>
      <c r="G87" s="425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24" t="s">
        <v>601</v>
      </c>
      <c r="G88" s="425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30" t="s">
        <v>103</v>
      </c>
      <c r="G91" s="431"/>
      <c r="H91" s="51"/>
      <c r="I91" s="51">
        <f>J92+J94+J96+J98+J100+J104+J107+J113</f>
        <v>3677.64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8" t="s">
        <v>102</v>
      </c>
      <c r="G92" s="429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28" t="s">
        <v>102</v>
      </c>
      <c r="G93" s="429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8" t="s">
        <v>101</v>
      </c>
      <c r="G94" s="429"/>
      <c r="H94" s="43"/>
      <c r="I94" s="43"/>
      <c r="J94" s="43">
        <f>K95</f>
        <v>3677.64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28" t="s">
        <v>101</v>
      </c>
      <c r="G95" s="429"/>
      <c r="H95" s="43"/>
      <c r="I95" s="43"/>
      <c r="J95" s="43"/>
      <c r="K95" s="43">
        <f>'CUENTA T FR'!AQ75</f>
        <v>3677.64</v>
      </c>
      <c r="L95" s="43">
        <f>K95/$J$210</f>
        <v>3.1723394058813595E-3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8" t="s">
        <v>100</v>
      </c>
      <c r="G96" s="429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28" t="s">
        <v>100</v>
      </c>
      <c r="G97" s="429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26" t="s">
        <v>99</v>
      </c>
      <c r="G98" s="427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26" t="s">
        <v>99</v>
      </c>
      <c r="G99" s="427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8" t="s">
        <v>98</v>
      </c>
      <c r="G100" s="429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26" t="s">
        <v>97</v>
      </c>
      <c r="G101" s="427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26" t="s">
        <v>96</v>
      </c>
      <c r="G102" s="427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26" t="s">
        <v>95</v>
      </c>
      <c r="G103" s="427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26" t="s">
        <v>94</v>
      </c>
      <c r="G104" s="427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24" t="s">
        <v>93</v>
      </c>
      <c r="G105" s="425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28" t="s">
        <v>92</v>
      </c>
      <c r="G106" s="429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8" t="s">
        <v>91</v>
      </c>
      <c r="G107" s="429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24" t="s">
        <v>90</v>
      </c>
      <c r="G108" s="425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24" t="s">
        <v>89</v>
      </c>
      <c r="G110" s="425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24" t="s">
        <v>88</v>
      </c>
      <c r="G112" s="425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26" t="s">
        <v>87</v>
      </c>
      <c r="G113" s="427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28" t="s">
        <v>86</v>
      </c>
      <c r="G114" s="429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28" t="s">
        <v>85</v>
      </c>
      <c r="G115" s="429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28" t="s">
        <v>84</v>
      </c>
      <c r="G116" s="429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30" t="s">
        <v>83</v>
      </c>
      <c r="G117" s="431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33" t="s">
        <v>81</v>
      </c>
      <c r="G121" s="434"/>
      <c r="H121" s="58">
        <f>I122+I127+I134+I145+I148+I159+I180+I193</f>
        <v>945556.1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30" t="s">
        <v>80</v>
      </c>
      <c r="G122" s="431"/>
      <c r="H122" s="51"/>
      <c r="I122" s="51">
        <f>J123+J125</f>
        <v>342527.61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342527.61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342527.61</v>
      </c>
      <c r="L124" s="43">
        <f>K124/$J$210</f>
        <v>0.29546498156572204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303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303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30" t="s">
        <v>76</v>
      </c>
      <c r="G127" s="431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30" t="s">
        <v>72</v>
      </c>
      <c r="G134" s="431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30" t="s">
        <v>67</v>
      </c>
      <c r="G145" s="431"/>
      <c r="H145" s="51"/>
      <c r="I145" s="51">
        <f>J146</f>
        <v>47475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47475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47475</v>
      </c>
      <c r="L147" s="43">
        <f>K147/$J$210</f>
        <v>4.0952027195216921E-2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30" t="s">
        <v>65</v>
      </c>
      <c r="G148" s="431"/>
      <c r="H148" s="51"/>
      <c r="I148" s="51">
        <f>J149+J151+J153+J155+J157</f>
        <v>74298.7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74298.7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74298.7</v>
      </c>
      <c r="L158" s="43">
        <f>K158/$J$210</f>
        <v>6.4090202906145616E-2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30" t="s">
        <v>59</v>
      </c>
      <c r="G159" s="431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30" t="s">
        <v>39</v>
      </c>
      <c r="G180" s="431"/>
      <c r="H180" s="51"/>
      <c r="I180" s="51">
        <f>J181+J187</f>
        <v>255207.04000000001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100598.6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48038.6</v>
      </c>
      <c r="L182" s="43">
        <f>K182/$J$210</f>
        <v>4.1438189649713478E-2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52560</v>
      </c>
      <c r="L183" s="43">
        <f>K183/$J$210</f>
        <v>4.5338358070154842E-2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0</v>
      </c>
      <c r="L184" s="43">
        <f>K184/$J$210</f>
        <v>0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154608.44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0</v>
      </c>
      <c r="L189" s="43">
        <f>K189/$J$210</f>
        <v>0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154608.44</v>
      </c>
      <c r="L192" s="43">
        <f>K192/$J$210</f>
        <v>0.13336554058957481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30" t="s">
        <v>22</v>
      </c>
      <c r="G193" s="431"/>
      <c r="H193" s="51"/>
      <c r="I193" s="51">
        <f>J194+J196+J198+J200+J202+J204+J207</f>
        <v>226047.75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0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0</v>
      </c>
      <c r="L195" s="43">
        <f>K195/$J$210</f>
        <v>0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155722.75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155722.75</v>
      </c>
      <c r="L197" s="43">
        <f>K197/$J$210</f>
        <v>0.13432674655953589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70325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70325</v>
      </c>
      <c r="L199" s="43">
        <f>K199/$J$210</f>
        <v>6.0662481569323433E-2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52" t="s">
        <v>584</v>
      </c>
      <c r="G209" s="25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1159283.27</v>
      </c>
      <c r="I210" s="33">
        <f>SUM(I16:I208)</f>
        <v>1159283.27</v>
      </c>
      <c r="J210" s="33">
        <f>SUM(J16:J208)</f>
        <v>1159283.27</v>
      </c>
      <c r="K210" s="33">
        <f>SUM(K16:K208)</f>
        <v>1159283.27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55" t="s">
        <v>657</v>
      </c>
      <c r="B219" s="455"/>
      <c r="C219" s="455"/>
      <c r="D219" s="455"/>
      <c r="E219" s="455"/>
      <c r="F219" s="455"/>
      <c r="G219" s="8" t="s">
        <v>658</v>
      </c>
      <c r="H219" s="8"/>
      <c r="I219" s="8"/>
      <c r="J219" s="8" t="s">
        <v>664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32" t="s">
        <v>5</v>
      </c>
      <c r="H220" s="432"/>
      <c r="I220" s="5"/>
      <c r="J220" s="432" t="s">
        <v>4</v>
      </c>
      <c r="K220" s="432"/>
      <c r="L220" s="9"/>
      <c r="M220" s="5"/>
    </row>
    <row r="221" spans="1:13" ht="13.5" customHeight="1" x14ac:dyDescent="0.3">
      <c r="A221" s="423" t="s">
        <v>3</v>
      </c>
      <c r="B221" s="423"/>
      <c r="C221" s="423"/>
      <c r="D221" s="423"/>
      <c r="E221" s="423"/>
      <c r="F221" s="423"/>
      <c r="G221" s="423"/>
      <c r="H221" s="423"/>
      <c r="I221" s="423"/>
      <c r="J221" s="423"/>
      <c r="K221" s="423"/>
      <c r="L221" s="423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54">
        <v>45680</v>
      </c>
      <c r="K225" s="432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300" verticalDpi="300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8" workbookViewId="0">
      <selection activeCell="B39" sqref="B39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32" t="s">
        <v>171</v>
      </c>
      <c r="B1" s="532"/>
      <c r="C1" s="532"/>
      <c r="D1" s="532"/>
      <c r="E1" s="532"/>
    </row>
    <row r="2" spans="1:5" ht="20.25" x14ac:dyDescent="0.3">
      <c r="A2" s="533" t="str">
        <f>'CONS. FUENTES FINAN'!A6</f>
        <v xml:space="preserve">HOSPITAL DR. FRANCISCO ANTONIO GONZALVO </v>
      </c>
      <c r="B2" s="533"/>
      <c r="C2" s="533"/>
      <c r="D2" s="533"/>
      <c r="E2" s="533"/>
    </row>
    <row r="3" spans="1:5" ht="15.75" x14ac:dyDescent="0.25">
      <c r="A3" s="534" t="s">
        <v>470</v>
      </c>
      <c r="B3" s="534"/>
      <c r="C3" s="534"/>
      <c r="D3" s="534"/>
      <c r="E3" s="534"/>
    </row>
    <row r="4" spans="1:5" ht="15.75" x14ac:dyDescent="0.25">
      <c r="A4" s="534">
        <v>2026</v>
      </c>
      <c r="B4" s="534"/>
      <c r="C4" s="534"/>
      <c r="D4" s="534"/>
      <c r="E4" s="534"/>
    </row>
    <row r="5" spans="1:5" ht="16.5" thickBot="1" x14ac:dyDescent="0.3">
      <c r="A5" s="204"/>
      <c r="B5" s="204"/>
      <c r="C5" s="204"/>
      <c r="D5" s="204"/>
      <c r="E5" s="204"/>
    </row>
    <row r="6" spans="1:5" x14ac:dyDescent="0.2">
      <c r="A6" s="535" t="s">
        <v>469</v>
      </c>
      <c r="B6" s="537" t="s">
        <v>468</v>
      </c>
      <c r="C6" s="539" t="s">
        <v>467</v>
      </c>
      <c r="D6" s="535" t="s">
        <v>423</v>
      </c>
      <c r="E6" s="535" t="s">
        <v>149</v>
      </c>
    </row>
    <row r="7" spans="1:5" ht="20.25" customHeight="1" thickBot="1" x14ac:dyDescent="0.25">
      <c r="A7" s="536"/>
      <c r="B7" s="538"/>
      <c r="C7" s="540"/>
      <c r="D7" s="536"/>
      <c r="E7" s="536"/>
    </row>
    <row r="8" spans="1:5" ht="20.25" x14ac:dyDescent="0.25">
      <c r="A8" s="200" t="s">
        <v>466</v>
      </c>
      <c r="B8" s="199"/>
      <c r="C8" s="199"/>
      <c r="D8" s="198"/>
      <c r="E8" s="197"/>
    </row>
    <row r="9" spans="1:5" ht="18.75" x14ac:dyDescent="0.3">
      <c r="A9" s="203" t="s">
        <v>465</v>
      </c>
      <c r="B9" s="192">
        <f>+'CONSOLIDADO FR'!J146+'CONSOLIDADO FR'!K199</f>
        <v>117800</v>
      </c>
      <c r="C9" s="192">
        <f>'CONS. FUENTES FINAN'!H245+'CONS. FUENTES FINAN'!H315</f>
        <v>23735.83</v>
      </c>
      <c r="D9" s="192">
        <f>SUM(B9:C9)</f>
        <v>141535.83000000002</v>
      </c>
      <c r="E9" s="194">
        <f>+D9/D12</f>
        <v>0.47792864606159696</v>
      </c>
    </row>
    <row r="10" spans="1:5" ht="18.75" x14ac:dyDescent="0.3">
      <c r="A10" s="195" t="s">
        <v>464</v>
      </c>
      <c r="B10" s="192">
        <f>'CONSOLIDADO FR'!K192</f>
        <v>154608.44</v>
      </c>
      <c r="C10" s="192">
        <f>'CONS. FUENTES FINAN'!H302</f>
        <v>0</v>
      </c>
      <c r="D10" s="192">
        <f>SUM(B10:C10)</f>
        <v>154608.44</v>
      </c>
      <c r="E10" s="194">
        <f>+D10/D12</f>
        <v>0.52207135393840309</v>
      </c>
    </row>
    <row r="11" spans="1:5" ht="18.75" x14ac:dyDescent="0.3">
      <c r="A11" s="195" t="s">
        <v>463</v>
      </c>
      <c r="B11" s="192">
        <f>'CONSOLIDADO FR'!K188+'CONSOLIDADO FR'!K189</f>
        <v>0</v>
      </c>
      <c r="C11" s="192">
        <f>'CONS. FUENTES FINAN'!H296+'CONS. FUENTES FINAN'!H297+'CONS. FUENTES FINAN'!H298</f>
        <v>0</v>
      </c>
      <c r="D11" s="192">
        <f>SUM(B11:C11)</f>
        <v>0</v>
      </c>
      <c r="E11" s="194">
        <f>+D11/D12</f>
        <v>0</v>
      </c>
    </row>
    <row r="12" spans="1:5" ht="18.75" x14ac:dyDescent="0.3">
      <c r="A12" s="202" t="s">
        <v>444</v>
      </c>
      <c r="B12" s="188">
        <f>SUM(B9:B11)</f>
        <v>272408.44</v>
      </c>
      <c r="C12" s="188">
        <f>SUM(C9:C11)</f>
        <v>23735.83</v>
      </c>
      <c r="D12" s="188">
        <f>SUM(D9:D11)</f>
        <v>296144.27</v>
      </c>
      <c r="E12" s="201">
        <f>+D12/D39</f>
        <v>9.0054039094548177E-2</v>
      </c>
    </row>
    <row r="13" spans="1:5" ht="20.25" x14ac:dyDescent="0.25">
      <c r="A13" s="200" t="s">
        <v>462</v>
      </c>
      <c r="B13" s="199"/>
      <c r="C13" s="199"/>
      <c r="D13" s="198"/>
      <c r="E13" s="197"/>
    </row>
    <row r="14" spans="1:5" ht="18.75" x14ac:dyDescent="0.3">
      <c r="A14" s="195" t="s">
        <v>461</v>
      </c>
      <c r="B14" s="192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2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923520.04</v>
      </c>
      <c r="D14" s="191">
        <f>SUM(B14:C14)</f>
        <v>923520.04</v>
      </c>
      <c r="E14" s="194">
        <f>+D14/D16</f>
        <v>1</v>
      </c>
    </row>
    <row r="15" spans="1:5" ht="18.75" x14ac:dyDescent="0.3">
      <c r="A15" s="195" t="s">
        <v>460</v>
      </c>
      <c r="B15" s="192">
        <f>+'CONSOLIDADO FR'!K203</f>
        <v>0</v>
      </c>
      <c r="C15" s="192">
        <f>'CONS. FUENTES FINAN'!H320</f>
        <v>0</v>
      </c>
      <c r="D15" s="191">
        <f>SUM(B15:C15)</f>
        <v>0</v>
      </c>
      <c r="E15" s="194">
        <f>+D15/D16</f>
        <v>0</v>
      </c>
    </row>
    <row r="16" spans="1:5" ht="18.75" x14ac:dyDescent="0.3">
      <c r="A16" s="202" t="s">
        <v>444</v>
      </c>
      <c r="B16" s="188">
        <f>SUM(B14:B15)</f>
        <v>0</v>
      </c>
      <c r="C16" s="188">
        <f>SUM(C14:C15)</f>
        <v>923520.04</v>
      </c>
      <c r="D16" s="188">
        <f>SUM(D14:D15)</f>
        <v>923520.04</v>
      </c>
      <c r="E16" s="201">
        <f>+D16/D39</f>
        <v>0.28083173713527765</v>
      </c>
    </row>
    <row r="17" spans="1:5" ht="20.25" x14ac:dyDescent="0.25">
      <c r="A17" s="200" t="s">
        <v>459</v>
      </c>
      <c r="B17" s="199"/>
      <c r="C17" s="199"/>
      <c r="D17" s="198"/>
      <c r="E17" s="197"/>
    </row>
    <row r="18" spans="1:5" ht="18.75" x14ac:dyDescent="0.3">
      <c r="A18" s="196" t="s">
        <v>458</v>
      </c>
      <c r="B18" s="192"/>
      <c r="C18" s="192">
        <f>'CONS. FUENTES FINAN'!H26</f>
        <v>92106.319999999992</v>
      </c>
      <c r="D18" s="191">
        <f t="shared" ref="D18:D33" si="0">SUM(B18:C18)</f>
        <v>92106.319999999992</v>
      </c>
      <c r="E18" s="194">
        <f>+D18/D38</f>
        <v>0.13999442401407483</v>
      </c>
    </row>
    <row r="19" spans="1:5" ht="18.75" x14ac:dyDescent="0.3">
      <c r="A19" s="195" t="s">
        <v>457</v>
      </c>
      <c r="B19" s="192">
        <f>+'CONSOLIDADO FR'!K21+'CONSOLIDADO FR'!K23+'CONSOLIDADO FR'!K25+'CONSOLIDADO FR'!K27</f>
        <v>199133.23</v>
      </c>
      <c r="C19" s="192">
        <f>'CONS. FUENTES FINAN'!H91+'CONS. FUENTES FINAN'!H93+'CONS. FUENTES FINAN'!H95+'CONS. FUENTES FINAN'!H97</f>
        <v>0</v>
      </c>
      <c r="D19" s="191">
        <f t="shared" si="0"/>
        <v>199133.23</v>
      </c>
      <c r="E19" s="194">
        <f>+D19/D38</f>
        <v>0.30266698133105624</v>
      </c>
    </row>
    <row r="20" spans="1:5" ht="18.75" x14ac:dyDescent="0.3">
      <c r="A20" s="195" t="s">
        <v>611</v>
      </c>
      <c r="B20" s="192">
        <f>'CONSOLIDADO FR'!K29+'CONSOLIDADO FR'!K31+'CONSOLIDADO FR'!K33</f>
        <v>0</v>
      </c>
      <c r="C20" s="191">
        <f>'CONS. FUENTES FINAN'!H99+'CONS. FUENTES FINAN'!H102+'CONS. FUENTES FINAN'!H104</f>
        <v>0</v>
      </c>
      <c r="D20" s="191">
        <f t="shared" si="0"/>
        <v>0</v>
      </c>
      <c r="E20" s="194">
        <f>+D20/D39</f>
        <v>0</v>
      </c>
    </row>
    <row r="21" spans="1:5" ht="18.75" x14ac:dyDescent="0.3">
      <c r="A21" s="195" t="s">
        <v>456</v>
      </c>
      <c r="B21" s="192">
        <f>+'CONSOLIDADO FR'!I39</f>
        <v>10916.3</v>
      </c>
      <c r="C21" s="191">
        <f>'CONS. FUENTES FINAN'!H111</f>
        <v>3027.5</v>
      </c>
      <c r="D21" s="191">
        <f t="shared" si="0"/>
        <v>13943.8</v>
      </c>
      <c r="E21" s="194">
        <f>+D21/D38</f>
        <v>2.1193488672302363E-2</v>
      </c>
    </row>
    <row r="22" spans="1:5" ht="18.75" x14ac:dyDescent="0.3">
      <c r="A22" s="195" t="s">
        <v>455</v>
      </c>
      <c r="B22" s="192">
        <f>+'CONSOLIDADO FR'!I44</f>
        <v>0</v>
      </c>
      <c r="C22" s="191">
        <f>'CONS. FUENTES FINAN'!H116</f>
        <v>2370</v>
      </c>
      <c r="D22" s="191">
        <f t="shared" si="0"/>
        <v>2370</v>
      </c>
      <c r="E22" s="194">
        <f>+D22/D38</f>
        <v>3.6022151890701677E-3</v>
      </c>
    </row>
    <row r="23" spans="1:5" ht="18.75" x14ac:dyDescent="0.3">
      <c r="A23" s="195" t="s">
        <v>454</v>
      </c>
      <c r="B23" s="192">
        <f>+'CONSOLIDADO FR'!I53</f>
        <v>0</v>
      </c>
      <c r="C23" s="191">
        <f>'CONS. FUENTES FINAN'!H125</f>
        <v>0</v>
      </c>
      <c r="D23" s="191">
        <f t="shared" si="0"/>
        <v>0</v>
      </c>
      <c r="E23" s="194">
        <f>+D23/D38</f>
        <v>0</v>
      </c>
    </row>
    <row r="24" spans="1:5" ht="18.75" x14ac:dyDescent="0.3">
      <c r="A24" s="195" t="s">
        <v>453</v>
      </c>
      <c r="B24" s="192">
        <f>+'CONSOLIDADO FR'!K95</f>
        <v>3677.64</v>
      </c>
      <c r="C24" s="191">
        <f>'CONS. FUENTES FINAN'!H182</f>
        <v>3926.66</v>
      </c>
      <c r="D24" s="191">
        <f t="shared" si="0"/>
        <v>7604.2999999999993</v>
      </c>
      <c r="E24" s="194">
        <f>+D24/D38</f>
        <v>1.1557943022044841E-2</v>
      </c>
    </row>
    <row r="25" spans="1:5" ht="18.75" x14ac:dyDescent="0.3">
      <c r="A25" s="195" t="s">
        <v>452</v>
      </c>
      <c r="B25" s="192">
        <f>+'CONSOLIDADO FR'!I34+'CONSOLIDADO FR'!K197</f>
        <v>155722.75</v>
      </c>
      <c r="C25" s="192">
        <f>'CONS. FUENTES FINAN'!H109+'CONS. FUENTES FINAN'!H312+I31</f>
        <v>37170</v>
      </c>
      <c r="D25" s="191">
        <f t="shared" si="0"/>
        <v>192892.75</v>
      </c>
      <c r="E25" s="194">
        <f>+D25/D38</f>
        <v>0.29318193835928885</v>
      </c>
    </row>
    <row r="26" spans="1:5" ht="18.75" x14ac:dyDescent="0.3">
      <c r="A26" s="195" t="s">
        <v>451</v>
      </c>
      <c r="B26" s="192">
        <f>'CONSOLIDADO FR'!J118+'CONSOLIDADO FR'!J123</f>
        <v>342527.61</v>
      </c>
      <c r="C26" s="191">
        <f>'CONS. FUENTES FINAN'!H208+'CONS. FUENTES FINAN'!H214+'CONS. FUENTES FINAN'!H217+'CONS. FUENTES FINAN'!H219</f>
        <v>40356</v>
      </c>
      <c r="D26" s="191">
        <f t="shared" si="0"/>
        <v>382883.61</v>
      </c>
      <c r="E26" s="194">
        <f>+D26/D38</f>
        <v>0.58195323020591494</v>
      </c>
    </row>
    <row r="27" spans="1:5" ht="18.75" x14ac:dyDescent="0.3">
      <c r="A27" s="195" t="s">
        <v>450</v>
      </c>
      <c r="B27" s="192">
        <f>+'CONSOLIDADO FR'!I134</f>
        <v>0</v>
      </c>
      <c r="C27" s="191">
        <f>'CONS. FUENTES FINAN'!H232</f>
        <v>0</v>
      </c>
      <c r="D27" s="191">
        <f t="shared" si="0"/>
        <v>0</v>
      </c>
      <c r="E27" s="194">
        <f>+D27/D38</f>
        <v>0</v>
      </c>
    </row>
    <row r="28" spans="1:5" ht="18.75" x14ac:dyDescent="0.3">
      <c r="A28" s="195" t="s">
        <v>449</v>
      </c>
      <c r="B28" s="192">
        <f>+'CONSOLIDADO FR'!K158</f>
        <v>74298.7</v>
      </c>
      <c r="C28" s="191">
        <f>'CONS. FUENTES FINAN'!H259</f>
        <v>0</v>
      </c>
      <c r="D28" s="191">
        <f t="shared" si="0"/>
        <v>74298.7</v>
      </c>
      <c r="E28" s="194">
        <f>+D28/D38</f>
        <v>0.1129282302397332</v>
      </c>
    </row>
    <row r="29" spans="1:5" ht="18.75" x14ac:dyDescent="0.3">
      <c r="A29" s="195" t="s">
        <v>448</v>
      </c>
      <c r="B29" s="192">
        <f>+'CONSOLIDADO FR'!K182</f>
        <v>48038.6</v>
      </c>
      <c r="C29" s="191">
        <f>'CONS. FUENTES FINAN'!H288</f>
        <v>0</v>
      </c>
      <c r="D29" s="191">
        <f t="shared" si="0"/>
        <v>48038.6</v>
      </c>
      <c r="E29" s="194">
        <f>+D29/D38</f>
        <v>7.3014925983825391E-2</v>
      </c>
    </row>
    <row r="30" spans="1:5" ht="18.75" x14ac:dyDescent="0.3">
      <c r="A30" s="195" t="s">
        <v>36</v>
      </c>
      <c r="B30" s="192">
        <f>+'CONSOLIDADO FR'!K183</f>
        <v>52560</v>
      </c>
      <c r="C30" s="191">
        <f>'CONS. FUENTES FINAN'!H289+'CONS. FUENTES FINAN'!H290</f>
        <v>0</v>
      </c>
      <c r="D30" s="191">
        <f t="shared" si="0"/>
        <v>52560</v>
      </c>
      <c r="E30" s="194">
        <f>+D30/D38</f>
        <v>7.9887101408239666E-2</v>
      </c>
    </row>
    <row r="31" spans="1:5" ht="18.75" x14ac:dyDescent="0.3">
      <c r="A31" s="195" t="s">
        <v>447</v>
      </c>
      <c r="B31" s="192">
        <f>+'CONSOLIDADO FR'!K184</f>
        <v>0</v>
      </c>
      <c r="C31" s="191">
        <f>'CONS. FUENTES FINAN'!H291+'CONS. FUENTES FINAN'!H294</f>
        <v>0</v>
      </c>
      <c r="D31" s="191">
        <f t="shared" si="0"/>
        <v>0</v>
      </c>
      <c r="E31" s="194">
        <f>+D31/D38</f>
        <v>0</v>
      </c>
    </row>
    <row r="32" spans="1:5" ht="18.75" x14ac:dyDescent="0.3">
      <c r="A32" s="195" t="s">
        <v>446</v>
      </c>
      <c r="B32" s="192">
        <f>+'CONSOLIDADO FR'!J194</f>
        <v>0</v>
      </c>
      <c r="C32" s="191">
        <f>'CONS. FUENTES FINAN'!H309</f>
        <v>0</v>
      </c>
      <c r="D32" s="191">
        <f t="shared" si="0"/>
        <v>0</v>
      </c>
      <c r="E32" s="194">
        <f>+D32/D38</f>
        <v>0</v>
      </c>
    </row>
    <row r="33" spans="1:5" ht="18.75" x14ac:dyDescent="0.3">
      <c r="A33" s="193" t="s">
        <v>445</v>
      </c>
      <c r="B33" s="192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2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345093.24</v>
      </c>
      <c r="D33" s="191">
        <f t="shared" si="0"/>
        <v>345093.24</v>
      </c>
      <c r="E33" s="190">
        <f>+D33/D38</f>
        <v>0.52451481467233618</v>
      </c>
    </row>
    <row r="34" spans="1:5" ht="18.75" x14ac:dyDescent="0.3">
      <c r="A34" s="202" t="s">
        <v>444</v>
      </c>
      <c r="B34" s="188">
        <f>SUM(B18:B33)</f>
        <v>886874.83</v>
      </c>
      <c r="C34" s="188">
        <f>SUM(C18:C33)</f>
        <v>524049.72</v>
      </c>
      <c r="D34" s="188">
        <f>SUM(D18:D33)</f>
        <v>1410924.55</v>
      </c>
      <c r="E34" s="201">
        <f>+D34/D38</f>
        <v>2.1444952930978869</v>
      </c>
    </row>
    <row r="35" spans="1:5" ht="20.25" x14ac:dyDescent="0.25">
      <c r="A35" s="200" t="s">
        <v>610</v>
      </c>
      <c r="B35" s="199"/>
      <c r="C35" s="199"/>
      <c r="D35" s="198"/>
      <c r="E35" s="197"/>
    </row>
    <row r="36" spans="1:5" ht="18.75" x14ac:dyDescent="0.3">
      <c r="A36" s="196" t="s">
        <v>262</v>
      </c>
      <c r="B36" s="192"/>
      <c r="C36" s="192">
        <f>'CONS. FUENTES FINAN'!H336</f>
        <v>657928.49</v>
      </c>
      <c r="D36" s="192">
        <f>SUM(B36:C36)</f>
        <v>657928.49</v>
      </c>
      <c r="E36" s="190" t="e">
        <f>+D36/#REF!</f>
        <v>#REF!</v>
      </c>
    </row>
    <row r="37" spans="1:5" ht="19.5" thickBot="1" x14ac:dyDescent="0.35">
      <c r="A37" s="254" t="s">
        <v>195</v>
      </c>
      <c r="B37" s="255"/>
      <c r="C37" s="255">
        <f>'CONS. FUENTES FINAN'!H463</f>
        <v>0</v>
      </c>
      <c r="D37" s="192">
        <f>SUM(B37:C37)</f>
        <v>0</v>
      </c>
      <c r="E37" s="190" t="e">
        <f>+D37/#REF!</f>
        <v>#REF!</v>
      </c>
    </row>
    <row r="38" spans="1:5" ht="16.5" thickBot="1" x14ac:dyDescent="0.3">
      <c r="A38" s="189" t="s">
        <v>444</v>
      </c>
      <c r="B38" s="188">
        <f>B36+B37</f>
        <v>0</v>
      </c>
      <c r="C38" s="188">
        <f>C36+C37</f>
        <v>657928.49</v>
      </c>
      <c r="D38" s="188">
        <f>D36+D37</f>
        <v>657928.49</v>
      </c>
      <c r="E38" s="187">
        <f>+D38/D39</f>
        <v>0.20006842597318208</v>
      </c>
    </row>
    <row r="39" spans="1:5" ht="19.5" thickBot="1" x14ac:dyDescent="0.35">
      <c r="A39" s="185" t="s">
        <v>443</v>
      </c>
      <c r="B39" s="186">
        <f>+B12+B16+B34+B38</f>
        <v>1159283.27</v>
      </c>
      <c r="C39" s="186">
        <f>+C12+C16+C34+C38</f>
        <v>2129234.08</v>
      </c>
      <c r="D39" s="186">
        <f>+D12+D16+D34+D38</f>
        <v>3288517.3500000006</v>
      </c>
      <c r="E39" s="183">
        <f>+E12+E16+E38</f>
        <v>0.57095420220300785</v>
      </c>
    </row>
    <row r="40" spans="1:5" ht="19.5" thickBot="1" x14ac:dyDescent="0.35">
      <c r="A40" s="185" t="s">
        <v>442</v>
      </c>
      <c r="B40" s="184">
        <f>+B39/D39</f>
        <v>0.35252460200643304</v>
      </c>
      <c r="C40" s="184">
        <f>+C39/D39</f>
        <v>0.64747539799356679</v>
      </c>
      <c r="D40" s="184">
        <f>+B40+C40</f>
        <v>0.99999999999999978</v>
      </c>
      <c r="E40" s="183">
        <f>+E12+E16+E34+E38</f>
        <v>2.7154494953008945</v>
      </c>
    </row>
    <row r="42" spans="1:5" ht="26.25" x14ac:dyDescent="0.4">
      <c r="A42" s="182"/>
    </row>
    <row r="43" spans="1:5" ht="26.25" x14ac:dyDescent="0.4">
      <c r="A43" s="182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77"/>
  <sheetViews>
    <sheetView topLeftCell="DD1" workbookViewId="0">
      <selection activeCell="DH11" sqref="DH11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7109375" style="3" customWidth="1"/>
    <col min="4" max="4" width="11.5703125" style="3" customWidth="1"/>
    <col min="5" max="5" width="13.5703125" style="3" customWidth="1"/>
    <col min="6" max="6" width="8.7109375" style="3" customWidth="1"/>
    <col min="7" max="7" width="11.5703125" style="3" customWidth="1"/>
    <col min="8" max="8" width="13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11.5703125" style="3" customWidth="1"/>
    <col min="15" max="15" width="11.28515625" style="3" customWidth="1"/>
    <col min="16" max="16" width="11.5703125" style="3" customWidth="1"/>
    <col min="17" max="17" width="13.425781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3" width="9.7109375" style="3" customWidth="1"/>
    <col min="54" max="54" width="9.570312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3.14062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3.140625" style="3" customWidth="1"/>
    <col min="99" max="100" width="9.85546875" style="3" customWidth="1"/>
    <col min="101" max="101" width="11.28515625" style="3" customWidth="1"/>
    <col min="102" max="102" width="13.28515625" style="3" customWidth="1"/>
    <col min="103" max="103" width="14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5.140625" style="3" customWidth="1"/>
    <col min="112" max="112" width="21" style="3" customWidth="1"/>
    <col min="113" max="113" width="24.28515625" style="78" customWidth="1"/>
    <col min="114" max="114" width="22.140625" style="3" customWidth="1"/>
    <col min="115" max="115" width="21.5703125" style="3" customWidth="1"/>
    <col min="116" max="116" width="23" style="3" customWidth="1"/>
    <col min="117" max="117" width="23.42578125" style="3" customWidth="1"/>
    <col min="118" max="16384" width="11.42578125" style="3"/>
  </cols>
  <sheetData>
    <row r="1" spans="1:117" ht="18" x14ac:dyDescent="0.25">
      <c r="A1" s="462" t="s">
        <v>172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  <c r="AJ1" s="462"/>
      <c r="AK1" s="462"/>
      <c r="AL1" s="462"/>
      <c r="AM1" s="462"/>
      <c r="AN1" s="462"/>
      <c r="AO1" s="462"/>
      <c r="AP1" s="462"/>
      <c r="AQ1" s="462"/>
      <c r="AR1" s="462"/>
      <c r="AS1" s="462"/>
      <c r="AT1" s="462"/>
      <c r="AU1" s="462"/>
      <c r="AV1" s="462"/>
      <c r="AW1" s="462"/>
      <c r="AX1" s="462"/>
      <c r="AY1" s="462"/>
      <c r="AZ1" s="462"/>
      <c r="BA1" s="462"/>
      <c r="BB1" s="462"/>
      <c r="BC1" s="462"/>
      <c r="BD1" s="462"/>
      <c r="BE1" s="462"/>
      <c r="BF1" s="462"/>
      <c r="BG1" s="462"/>
      <c r="BH1" s="462"/>
      <c r="BI1" s="462"/>
      <c r="BJ1" s="462"/>
      <c r="BK1" s="462"/>
      <c r="BL1" s="462"/>
      <c r="BM1" s="462"/>
      <c r="BN1" s="462"/>
      <c r="BO1" s="462"/>
      <c r="BP1" s="462"/>
      <c r="BQ1" s="462"/>
      <c r="BR1" s="462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7" ht="18.75" x14ac:dyDescent="0.3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220" t="s">
        <v>613</v>
      </c>
      <c r="DI2" s="220" t="s">
        <v>614</v>
      </c>
      <c r="DJ2" s="220" t="s">
        <v>615</v>
      </c>
      <c r="DK2" s="220" t="s">
        <v>616</v>
      </c>
      <c r="DL2" s="220" t="s">
        <v>617</v>
      </c>
      <c r="DM2" s="264" t="s">
        <v>618</v>
      </c>
    </row>
    <row r="3" spans="1:117" ht="18.75" x14ac:dyDescent="0.3">
      <c r="A3" s="249"/>
      <c r="B3" s="249"/>
      <c r="C3" s="249"/>
      <c r="D3" s="249">
        <v>9901.85</v>
      </c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  <c r="BS3" s="249"/>
      <c r="BT3" s="249"/>
      <c r="BU3" s="249"/>
      <c r="BV3" s="249"/>
      <c r="BW3" s="249"/>
      <c r="BX3" s="249"/>
      <c r="BY3" s="249"/>
      <c r="BZ3" s="249"/>
      <c r="CA3" s="249"/>
      <c r="CB3" s="249"/>
      <c r="CC3" s="249"/>
      <c r="CD3" s="249"/>
      <c r="CE3" s="249"/>
      <c r="CF3" s="249"/>
      <c r="CG3" s="249"/>
      <c r="CH3" s="249"/>
      <c r="CI3" s="249"/>
      <c r="CJ3" s="249"/>
      <c r="CK3" s="249"/>
      <c r="CL3" s="249"/>
      <c r="CM3" s="249"/>
      <c r="CN3" s="249"/>
      <c r="CO3" s="249"/>
      <c r="CP3" s="249"/>
      <c r="CQ3" s="249"/>
      <c r="CR3" s="249"/>
      <c r="CS3" s="249"/>
      <c r="CT3" s="249"/>
      <c r="CU3" s="249"/>
      <c r="CV3" s="249"/>
      <c r="CW3" s="249"/>
      <c r="CX3" s="249"/>
      <c r="CY3" s="249"/>
      <c r="CZ3" s="249"/>
      <c r="DA3" s="249"/>
      <c r="DB3" s="249"/>
      <c r="DC3" s="249"/>
      <c r="DD3" s="249"/>
      <c r="DE3" s="249"/>
      <c r="DF3" s="249"/>
      <c r="DG3" s="87">
        <f t="shared" ref="DG3:DG39" si="0">SUM(A3:DF3)</f>
        <v>9901.85</v>
      </c>
      <c r="DH3" s="266"/>
      <c r="DI3" s="323" t="s">
        <v>704</v>
      </c>
      <c r="DJ3" s="306">
        <v>9901.85</v>
      </c>
      <c r="DK3" s="307">
        <v>0</v>
      </c>
      <c r="DL3" s="267"/>
      <c r="DM3" s="268"/>
    </row>
    <row r="4" spans="1:117" ht="18.75" x14ac:dyDescent="0.3">
      <c r="A4" s="249"/>
      <c r="B4" s="249"/>
      <c r="C4" s="249">
        <v>38049.18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  <c r="BN4" s="249"/>
      <c r="BO4" s="249"/>
      <c r="BP4" s="249"/>
      <c r="BQ4" s="249"/>
      <c r="BR4" s="249"/>
      <c r="BS4" s="249"/>
      <c r="BT4" s="249"/>
      <c r="BU4" s="249"/>
      <c r="BV4" s="249"/>
      <c r="BW4" s="249"/>
      <c r="BX4" s="249"/>
      <c r="BY4" s="249"/>
      <c r="BZ4" s="249"/>
      <c r="CA4" s="249"/>
      <c r="CB4" s="249"/>
      <c r="CC4" s="249"/>
      <c r="CD4" s="249"/>
      <c r="CE4" s="249"/>
      <c r="CF4" s="249"/>
      <c r="CG4" s="249"/>
      <c r="CH4" s="249"/>
      <c r="CI4" s="249"/>
      <c r="CJ4" s="249"/>
      <c r="CK4" s="249"/>
      <c r="CL4" s="249"/>
      <c r="CM4" s="249"/>
      <c r="CN4" s="249"/>
      <c r="CO4" s="249"/>
      <c r="CP4" s="249"/>
      <c r="CQ4" s="249"/>
      <c r="CR4" s="249"/>
      <c r="CS4" s="249"/>
      <c r="CT4" s="249"/>
      <c r="CU4" s="249"/>
      <c r="CV4" s="249"/>
      <c r="CW4" s="249"/>
      <c r="CX4" s="249"/>
      <c r="CY4" s="249"/>
      <c r="CZ4" s="249"/>
      <c r="DA4" s="249"/>
      <c r="DB4" s="249"/>
      <c r="DC4" s="249"/>
      <c r="DD4" s="249"/>
      <c r="DE4" s="249"/>
      <c r="DF4" s="249"/>
      <c r="DG4" s="87">
        <f t="shared" si="0"/>
        <v>38049.18</v>
      </c>
      <c r="DH4" s="266"/>
      <c r="DI4" s="323" t="s">
        <v>705</v>
      </c>
      <c r="DJ4" s="350">
        <v>38049.18</v>
      </c>
      <c r="DK4" s="349">
        <v>0</v>
      </c>
      <c r="DL4" s="267"/>
      <c r="DM4" s="268"/>
    </row>
    <row r="5" spans="1:117" ht="18.75" x14ac:dyDescent="0.3">
      <c r="A5" s="249"/>
      <c r="B5" s="249"/>
      <c r="C5" s="249">
        <v>53179.8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49"/>
      <c r="DD5" s="249"/>
      <c r="DE5" s="249"/>
      <c r="DF5" s="249"/>
      <c r="DG5" s="87">
        <f t="shared" si="0"/>
        <v>53179.8</v>
      </c>
      <c r="DH5" s="266"/>
      <c r="DI5" s="323" t="s">
        <v>706</v>
      </c>
      <c r="DJ5" s="306">
        <v>53179.8</v>
      </c>
      <c r="DK5" s="307">
        <v>0</v>
      </c>
      <c r="DL5" s="267"/>
      <c r="DM5" s="268"/>
    </row>
    <row r="6" spans="1:117" ht="18.75" x14ac:dyDescent="0.3">
      <c r="A6" s="249"/>
      <c r="B6" s="249"/>
      <c r="C6" s="249"/>
      <c r="D6" s="249"/>
      <c r="E6" s="249"/>
      <c r="F6" s="249"/>
      <c r="G6" s="249"/>
      <c r="H6" s="249"/>
      <c r="I6" s="249"/>
      <c r="J6" s="249"/>
      <c r="K6" s="249">
        <v>2687.5</v>
      </c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  <c r="AC6" s="249"/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/>
      <c r="BL6" s="249"/>
      <c r="BM6" s="249"/>
      <c r="BN6" s="249"/>
      <c r="BO6" s="249"/>
      <c r="BP6" s="249"/>
      <c r="BQ6" s="249"/>
      <c r="BR6" s="249"/>
      <c r="BS6" s="249"/>
      <c r="BT6" s="249"/>
      <c r="BU6" s="249"/>
      <c r="BV6" s="249"/>
      <c r="BW6" s="249"/>
      <c r="BX6" s="249"/>
      <c r="BY6" s="249"/>
      <c r="BZ6" s="249"/>
      <c r="CA6" s="249"/>
      <c r="CB6" s="249"/>
      <c r="CC6" s="249"/>
      <c r="CD6" s="249"/>
      <c r="CE6" s="249"/>
      <c r="CF6" s="249"/>
      <c r="CG6" s="249"/>
      <c r="CH6" s="249"/>
      <c r="CI6" s="249"/>
      <c r="CJ6" s="249"/>
      <c r="CK6" s="249"/>
      <c r="CL6" s="249"/>
      <c r="CM6" s="249"/>
      <c r="CN6" s="249"/>
      <c r="CO6" s="249"/>
      <c r="CP6" s="249"/>
      <c r="CQ6" s="249"/>
      <c r="CR6" s="249"/>
      <c r="CS6" s="249"/>
      <c r="CT6" s="249"/>
      <c r="CU6" s="249"/>
      <c r="CV6" s="249"/>
      <c r="CW6" s="249"/>
      <c r="CX6" s="249"/>
      <c r="CY6" s="249"/>
      <c r="CZ6" s="249"/>
      <c r="DA6" s="249"/>
      <c r="DB6" s="249"/>
      <c r="DC6" s="249"/>
      <c r="DD6" s="249"/>
      <c r="DE6" s="249"/>
      <c r="DF6" s="249"/>
      <c r="DG6" s="87">
        <f t="shared" si="0"/>
        <v>2687.5</v>
      </c>
      <c r="DH6" s="266"/>
      <c r="DI6" s="323" t="s">
        <v>707</v>
      </c>
      <c r="DJ6" s="306">
        <v>2687.5</v>
      </c>
      <c r="DK6" s="307">
        <v>0</v>
      </c>
      <c r="DL6" s="267"/>
      <c r="DM6" s="268"/>
    </row>
    <row r="7" spans="1:117" ht="18.75" x14ac:dyDescent="0.3">
      <c r="A7" s="249"/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  <c r="AA7" s="249"/>
      <c r="AB7" s="249"/>
      <c r="AC7" s="249"/>
      <c r="AD7" s="249"/>
      <c r="AE7" s="249"/>
      <c r="AF7" s="249"/>
      <c r="AG7" s="249"/>
      <c r="AH7" s="249"/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  <c r="BN7" s="249"/>
      <c r="BO7" s="249"/>
      <c r="BP7" s="249"/>
      <c r="BQ7" s="249"/>
      <c r="BR7" s="249"/>
      <c r="BS7" s="249"/>
      <c r="BT7" s="249"/>
      <c r="BU7" s="249"/>
      <c r="BV7" s="249"/>
      <c r="BW7" s="249"/>
      <c r="BX7" s="249"/>
      <c r="BY7" s="249"/>
      <c r="BZ7" s="249"/>
      <c r="CA7" s="249"/>
      <c r="CB7" s="249"/>
      <c r="CC7" s="249"/>
      <c r="CD7" s="249"/>
      <c r="CE7" s="249"/>
      <c r="CF7" s="249"/>
      <c r="CG7" s="249"/>
      <c r="CH7" s="249"/>
      <c r="CI7" s="249"/>
      <c r="CJ7" s="249"/>
      <c r="CK7" s="249"/>
      <c r="CL7" s="249"/>
      <c r="CM7" s="249"/>
      <c r="CN7" s="249"/>
      <c r="CO7" s="249"/>
      <c r="CP7" s="249"/>
      <c r="CQ7" s="249"/>
      <c r="CR7" s="249"/>
      <c r="CS7" s="249"/>
      <c r="CT7" s="249"/>
      <c r="CU7" s="249"/>
      <c r="CV7" s="249"/>
      <c r="CW7" s="249">
        <v>78911.679999999993</v>
      </c>
      <c r="CX7" s="249"/>
      <c r="CY7" s="249"/>
      <c r="CZ7" s="249"/>
      <c r="DA7" s="249"/>
      <c r="DB7" s="249"/>
      <c r="DC7" s="249"/>
      <c r="DD7" s="249"/>
      <c r="DE7" s="249"/>
      <c r="DF7" s="249"/>
      <c r="DG7" s="87">
        <f t="shared" si="0"/>
        <v>78911.679999999993</v>
      </c>
      <c r="DH7" s="266"/>
      <c r="DI7" s="323" t="s">
        <v>708</v>
      </c>
      <c r="DJ7" s="306">
        <v>78911.679999999993</v>
      </c>
      <c r="DK7" s="307">
        <v>0</v>
      </c>
      <c r="DL7" s="267"/>
      <c r="DM7" s="268"/>
    </row>
    <row r="8" spans="1:117" ht="18.75" x14ac:dyDescent="0.3">
      <c r="A8" s="249"/>
      <c r="B8" s="249"/>
      <c r="C8" s="249"/>
      <c r="D8" s="249"/>
      <c r="E8" s="249"/>
      <c r="F8" s="249"/>
      <c r="G8" s="249"/>
      <c r="H8" s="249"/>
      <c r="I8" s="249"/>
      <c r="J8" s="249"/>
      <c r="K8" s="249">
        <v>1187.5</v>
      </c>
      <c r="L8" s="306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49"/>
      <c r="CR8" s="249"/>
      <c r="CS8" s="249"/>
      <c r="CT8" s="249"/>
      <c r="CU8" s="249"/>
      <c r="CV8" s="249"/>
      <c r="CW8" s="249"/>
      <c r="CX8" s="249"/>
      <c r="CY8" s="249"/>
      <c r="CZ8" s="249"/>
      <c r="DA8" s="249"/>
      <c r="DB8" s="249"/>
      <c r="DC8" s="249"/>
      <c r="DD8" s="249"/>
      <c r="DE8" s="249"/>
      <c r="DF8" s="249"/>
      <c r="DG8" s="87">
        <f t="shared" si="0"/>
        <v>1187.5</v>
      </c>
      <c r="DH8" s="266"/>
      <c r="DI8" s="323" t="s">
        <v>709</v>
      </c>
      <c r="DJ8" s="306">
        <v>1187.5</v>
      </c>
      <c r="DK8" s="307">
        <v>0</v>
      </c>
      <c r="DL8" s="267"/>
      <c r="DM8" s="268"/>
    </row>
    <row r="9" spans="1:117" ht="18.75" x14ac:dyDescent="0.3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>
        <v>1437.5</v>
      </c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49"/>
      <c r="AG9" s="249"/>
      <c r="AH9" s="249"/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249"/>
      <c r="AU9" s="249"/>
      <c r="AV9" s="249"/>
      <c r="AW9" s="249"/>
      <c r="AX9" s="249"/>
      <c r="AY9" s="249"/>
      <c r="AZ9" s="249"/>
      <c r="BA9" s="249"/>
      <c r="BB9" s="249"/>
      <c r="BC9" s="249"/>
      <c r="BD9" s="249"/>
      <c r="BE9" s="249"/>
      <c r="BF9" s="249"/>
      <c r="BG9" s="249"/>
      <c r="BH9" s="249"/>
      <c r="BI9" s="249"/>
      <c r="BJ9" s="249"/>
      <c r="BK9" s="249"/>
      <c r="BL9" s="249"/>
      <c r="BM9" s="249"/>
      <c r="BN9" s="249"/>
      <c r="BO9" s="249"/>
      <c r="BP9" s="249"/>
      <c r="BQ9" s="249"/>
      <c r="BR9" s="249"/>
      <c r="BS9" s="249"/>
      <c r="BT9" s="249"/>
      <c r="BU9" s="249"/>
      <c r="BV9" s="249"/>
      <c r="BW9" s="249"/>
      <c r="BX9" s="249"/>
      <c r="BY9" s="249"/>
      <c r="BZ9" s="249"/>
      <c r="CA9" s="249"/>
      <c r="CB9" s="249"/>
      <c r="CC9" s="249"/>
      <c r="CD9" s="249"/>
      <c r="CE9" s="249"/>
      <c r="CF9" s="249"/>
      <c r="CG9" s="249"/>
      <c r="CH9" s="249"/>
      <c r="CI9" s="249"/>
      <c r="CJ9" s="249"/>
      <c r="CK9" s="249"/>
      <c r="CL9" s="249"/>
      <c r="CM9" s="249"/>
      <c r="CN9" s="249"/>
      <c r="CO9" s="249"/>
      <c r="CP9" s="249"/>
      <c r="CQ9" s="249"/>
      <c r="CR9" s="249"/>
      <c r="CS9" s="249"/>
      <c r="CT9" s="249"/>
      <c r="CU9" s="249"/>
      <c r="CV9" s="249"/>
      <c r="CW9" s="249"/>
      <c r="CX9" s="249"/>
      <c r="CY9" s="249"/>
      <c r="CZ9" s="249"/>
      <c r="DA9" s="249"/>
      <c r="DB9" s="249"/>
      <c r="DC9" s="249"/>
      <c r="DD9" s="249"/>
      <c r="DE9" s="249"/>
      <c r="DF9" s="249"/>
      <c r="DG9" s="87">
        <f t="shared" si="0"/>
        <v>1437.5</v>
      </c>
      <c r="DH9" s="266"/>
      <c r="DI9" s="323" t="s">
        <v>710</v>
      </c>
      <c r="DJ9" s="306">
        <v>1437.5</v>
      </c>
      <c r="DK9" s="307">
        <v>0</v>
      </c>
      <c r="DL9" s="267"/>
      <c r="DM9" s="268"/>
    </row>
    <row r="10" spans="1:117" ht="18.75" x14ac:dyDescent="0.3">
      <c r="A10" s="249"/>
      <c r="B10" s="249"/>
      <c r="C10" s="249"/>
      <c r="D10" s="249"/>
      <c r="E10" s="249"/>
      <c r="F10" s="249"/>
      <c r="G10" s="249"/>
      <c r="H10" s="249"/>
      <c r="I10" s="249"/>
      <c r="J10" s="249"/>
      <c r="K10" s="249">
        <v>5603.8</v>
      </c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249"/>
      <c r="Z10" s="249"/>
      <c r="AA10" s="249"/>
      <c r="AB10" s="249"/>
      <c r="AC10" s="249"/>
      <c r="AD10" s="249"/>
      <c r="AE10" s="249"/>
      <c r="AF10" s="249"/>
      <c r="AG10" s="249"/>
      <c r="AH10" s="249"/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249"/>
      <c r="AU10" s="249"/>
      <c r="AV10" s="249"/>
      <c r="AW10" s="249"/>
      <c r="AX10" s="249"/>
      <c r="AY10" s="249"/>
      <c r="AZ10" s="249"/>
      <c r="BA10" s="249"/>
      <c r="BB10" s="249"/>
      <c r="BC10" s="249"/>
      <c r="BD10" s="249"/>
      <c r="BE10" s="249"/>
      <c r="BF10" s="249"/>
      <c r="BG10" s="249"/>
      <c r="BH10" s="249"/>
      <c r="BI10" s="249"/>
      <c r="BJ10" s="249"/>
      <c r="BK10" s="249"/>
      <c r="BL10" s="249"/>
      <c r="BM10" s="249"/>
      <c r="BN10" s="249"/>
      <c r="BO10" s="249"/>
      <c r="BP10" s="249"/>
      <c r="BQ10" s="249"/>
      <c r="BR10" s="249"/>
      <c r="BS10" s="249"/>
      <c r="BT10" s="249"/>
      <c r="BU10" s="249"/>
      <c r="BV10" s="249"/>
      <c r="BW10" s="249"/>
      <c r="BX10" s="249"/>
      <c r="BY10" s="249"/>
      <c r="BZ10" s="249"/>
      <c r="CA10" s="249"/>
      <c r="CB10" s="249"/>
      <c r="CC10" s="249"/>
      <c r="CD10" s="249"/>
      <c r="CE10" s="249"/>
      <c r="CF10" s="249"/>
      <c r="CG10" s="249"/>
      <c r="CH10" s="249"/>
      <c r="CI10" s="249"/>
      <c r="CJ10" s="249"/>
      <c r="CK10" s="249"/>
      <c r="CL10" s="249"/>
      <c r="CM10" s="249"/>
      <c r="CN10" s="249"/>
      <c r="CO10" s="249"/>
      <c r="CP10" s="249"/>
      <c r="CQ10" s="249"/>
      <c r="CR10" s="249"/>
      <c r="CS10" s="249"/>
      <c r="CT10" s="249"/>
      <c r="CU10" s="249"/>
      <c r="CV10" s="249"/>
      <c r="CW10" s="249"/>
      <c r="CX10" s="249"/>
      <c r="CY10" s="249"/>
      <c r="CZ10" s="249"/>
      <c r="DA10" s="249"/>
      <c r="DB10" s="249"/>
      <c r="DC10" s="249"/>
      <c r="DD10" s="249"/>
      <c r="DE10" s="249"/>
      <c r="DF10" s="249"/>
      <c r="DG10" s="87">
        <f t="shared" si="0"/>
        <v>5603.8</v>
      </c>
      <c r="DH10" s="266"/>
      <c r="DI10" s="323" t="s">
        <v>711</v>
      </c>
      <c r="DJ10" s="306">
        <v>5603.8</v>
      </c>
      <c r="DK10" s="307">
        <v>0</v>
      </c>
      <c r="DL10" s="267"/>
      <c r="DM10" s="268"/>
    </row>
    <row r="11" spans="1:117" ht="18.75" x14ac:dyDescent="0.3">
      <c r="A11" s="249"/>
      <c r="B11" s="249"/>
      <c r="C11" s="249"/>
      <c r="D11" s="249">
        <v>9550.93</v>
      </c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249"/>
      <c r="AU11" s="249"/>
      <c r="AV11" s="249"/>
      <c r="AW11" s="249"/>
      <c r="AX11" s="249"/>
      <c r="AY11" s="249"/>
      <c r="AZ11" s="249"/>
      <c r="BA11" s="249"/>
      <c r="BB11" s="249"/>
      <c r="BC11" s="249"/>
      <c r="BD11" s="249"/>
      <c r="BE11" s="249"/>
      <c r="BF11" s="249"/>
      <c r="BG11" s="249"/>
      <c r="BH11" s="249"/>
      <c r="BI11" s="249"/>
      <c r="BJ11" s="249"/>
      <c r="BK11" s="249"/>
      <c r="BL11" s="249"/>
      <c r="BM11" s="249"/>
      <c r="BN11" s="249"/>
      <c r="BO11" s="249"/>
      <c r="BP11" s="249"/>
      <c r="BQ11" s="249"/>
      <c r="BR11" s="249"/>
      <c r="BS11" s="249"/>
      <c r="BT11" s="249"/>
      <c r="BU11" s="249"/>
      <c r="BV11" s="249"/>
      <c r="BW11" s="249"/>
      <c r="BX11" s="249"/>
      <c r="BY11" s="249"/>
      <c r="BZ11" s="249"/>
      <c r="CA11" s="249"/>
      <c r="CB11" s="249"/>
      <c r="CC11" s="249"/>
      <c r="CD11" s="249"/>
      <c r="CE11" s="249"/>
      <c r="CF11" s="249"/>
      <c r="CG11" s="249"/>
      <c r="CH11" s="249"/>
      <c r="CI11" s="249"/>
      <c r="CJ11" s="249"/>
      <c r="CK11" s="249"/>
      <c r="CL11" s="249"/>
      <c r="CM11" s="249"/>
      <c r="CN11" s="249"/>
      <c r="CO11" s="249"/>
      <c r="CP11" s="249"/>
      <c r="CQ11" s="249"/>
      <c r="CR11" s="249"/>
      <c r="CS11" s="249"/>
      <c r="CT11" s="249"/>
      <c r="CU11" s="249"/>
      <c r="CV11" s="249"/>
      <c r="CW11" s="249"/>
      <c r="CX11" s="249"/>
      <c r="CY11" s="249"/>
      <c r="CZ11" s="249"/>
      <c r="DA11" s="249"/>
      <c r="DB11" s="249"/>
      <c r="DC11" s="249"/>
      <c r="DD11" s="249"/>
      <c r="DE11" s="249"/>
      <c r="DF11" s="249"/>
      <c r="DG11" s="87">
        <f t="shared" si="0"/>
        <v>9550.93</v>
      </c>
      <c r="DH11" s="266"/>
      <c r="DI11" s="323" t="s">
        <v>712</v>
      </c>
      <c r="DJ11" s="310">
        <v>9550.93</v>
      </c>
      <c r="DK11" s="311">
        <v>0</v>
      </c>
      <c r="DL11" s="267"/>
      <c r="DM11" s="268"/>
    </row>
    <row r="12" spans="1:117" ht="18.75" x14ac:dyDescent="0.3">
      <c r="A12" s="249"/>
      <c r="B12" s="249"/>
      <c r="C12" s="249">
        <v>37008.949999999997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249"/>
      <c r="Z12" s="249"/>
      <c r="AA12" s="249"/>
      <c r="AB12" s="249"/>
      <c r="AC12" s="249"/>
      <c r="AD12" s="249"/>
      <c r="AE12" s="249"/>
      <c r="AF12" s="249"/>
      <c r="AG12" s="249"/>
      <c r="AH12" s="249"/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249"/>
      <c r="AU12" s="249"/>
      <c r="AV12" s="249"/>
      <c r="AW12" s="249"/>
      <c r="AX12" s="249"/>
      <c r="AY12" s="249"/>
      <c r="AZ12" s="249"/>
      <c r="BA12" s="249"/>
      <c r="BB12" s="249"/>
      <c r="BC12" s="249"/>
      <c r="BD12" s="249"/>
      <c r="BE12" s="249"/>
      <c r="BF12" s="249"/>
      <c r="BG12" s="249"/>
      <c r="BH12" s="249"/>
      <c r="BI12" s="249"/>
      <c r="BJ12" s="249"/>
      <c r="BK12" s="249"/>
      <c r="BL12" s="249"/>
      <c r="BM12" s="249"/>
      <c r="BN12" s="249"/>
      <c r="BO12" s="249"/>
      <c r="BP12" s="249"/>
      <c r="BQ12" s="249"/>
      <c r="BR12" s="249"/>
      <c r="BS12" s="249"/>
      <c r="BT12" s="249"/>
      <c r="BU12" s="249"/>
      <c r="BV12" s="249"/>
      <c r="BW12" s="249"/>
      <c r="BX12" s="249"/>
      <c r="BY12" s="249"/>
      <c r="BZ12" s="249"/>
      <c r="CA12" s="249"/>
      <c r="CB12" s="249"/>
      <c r="CC12" s="249"/>
      <c r="CD12" s="249"/>
      <c r="CE12" s="249"/>
      <c r="CF12" s="249"/>
      <c r="CG12" s="249"/>
      <c r="CH12" s="249"/>
      <c r="CI12" s="249"/>
      <c r="CJ12" s="249"/>
      <c r="CK12" s="249"/>
      <c r="CL12" s="249"/>
      <c r="CM12" s="249"/>
      <c r="CN12" s="249"/>
      <c r="CO12" s="249"/>
      <c r="CP12" s="249"/>
      <c r="CQ12" s="249"/>
      <c r="CR12" s="249"/>
      <c r="CS12" s="249"/>
      <c r="CT12" s="249"/>
      <c r="CU12" s="249"/>
      <c r="CV12" s="249"/>
      <c r="CW12" s="249"/>
      <c r="CX12" s="249"/>
      <c r="CY12" s="249"/>
      <c r="CZ12" s="249"/>
      <c r="DA12" s="249"/>
      <c r="DB12" s="249"/>
      <c r="DC12" s="249"/>
      <c r="DD12" s="249"/>
      <c r="DE12" s="249"/>
      <c r="DF12" s="249"/>
      <c r="DG12" s="87">
        <f t="shared" si="0"/>
        <v>37008.949999999997</v>
      </c>
      <c r="DH12" s="266"/>
      <c r="DI12" s="323" t="s">
        <v>713</v>
      </c>
      <c r="DJ12" s="306">
        <v>37008.949999999997</v>
      </c>
      <c r="DK12" s="307">
        <v>0</v>
      </c>
      <c r="DL12" s="267"/>
      <c r="DM12" s="268"/>
    </row>
    <row r="13" spans="1:117" ht="15.75" x14ac:dyDescent="0.25">
      <c r="A13" s="249"/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249"/>
      <c r="BW13" s="249"/>
      <c r="BX13" s="249"/>
      <c r="BY13" s="249"/>
      <c r="BZ13" s="249"/>
      <c r="CA13" s="249"/>
      <c r="CB13" s="249"/>
      <c r="CC13" s="249"/>
      <c r="CD13" s="249"/>
      <c r="CE13" s="249"/>
      <c r="CF13" s="249"/>
      <c r="CG13" s="249"/>
      <c r="CH13" s="249"/>
      <c r="CI13" s="249"/>
      <c r="CJ13" s="249"/>
      <c r="CK13" s="249"/>
      <c r="CL13" s="249"/>
      <c r="CM13" s="249"/>
      <c r="CN13" s="249">
        <v>28388.6</v>
      </c>
      <c r="CO13" s="249"/>
      <c r="CP13" s="249"/>
      <c r="CQ13" s="249"/>
      <c r="CR13" s="249"/>
      <c r="CS13" s="249"/>
      <c r="CT13" s="249"/>
      <c r="CU13" s="249"/>
      <c r="CV13" s="249"/>
      <c r="CW13" s="249"/>
      <c r="CX13" s="249"/>
      <c r="CY13" s="249"/>
      <c r="CZ13" s="249"/>
      <c r="DA13" s="249"/>
      <c r="DB13" s="249"/>
      <c r="DC13" s="249"/>
      <c r="DD13" s="249"/>
      <c r="DE13" s="249"/>
      <c r="DF13" s="249"/>
      <c r="DG13" s="87">
        <f t="shared" si="0"/>
        <v>28388.6</v>
      </c>
      <c r="DH13" s="1"/>
      <c r="DI13" s="323" t="s">
        <v>714</v>
      </c>
      <c r="DJ13" s="306">
        <v>28388.6</v>
      </c>
      <c r="DK13" s="307">
        <v>0</v>
      </c>
      <c r="DL13" s="245"/>
      <c r="DM13" s="245"/>
    </row>
    <row r="14" spans="1:117" ht="15.75" x14ac:dyDescent="0.25">
      <c r="A14" s="249"/>
      <c r="B14" s="249"/>
      <c r="C14" s="249">
        <v>51442.52</v>
      </c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249"/>
      <c r="AU14" s="249"/>
      <c r="AV14" s="249"/>
      <c r="AW14" s="249"/>
      <c r="AX14" s="249"/>
      <c r="AY14" s="249"/>
      <c r="AZ14" s="249"/>
      <c r="BA14" s="249"/>
      <c r="BB14" s="249"/>
      <c r="BC14" s="249"/>
      <c r="BD14" s="249"/>
      <c r="BE14" s="249"/>
      <c r="BF14" s="249"/>
      <c r="BG14" s="249"/>
      <c r="BH14" s="249"/>
      <c r="BI14" s="249"/>
      <c r="BJ14" s="249"/>
      <c r="BK14" s="249"/>
      <c r="BL14" s="249"/>
      <c r="BM14" s="249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49"/>
      <c r="DB14" s="249"/>
      <c r="DC14" s="249"/>
      <c r="DD14" s="249"/>
      <c r="DE14" s="249"/>
      <c r="DF14" s="249"/>
      <c r="DG14" s="87">
        <f t="shared" si="0"/>
        <v>51442.52</v>
      </c>
      <c r="DH14" s="1"/>
      <c r="DI14" s="323" t="s">
        <v>715</v>
      </c>
      <c r="DJ14" s="306">
        <v>51442.52</v>
      </c>
      <c r="DK14" s="307">
        <v>0</v>
      </c>
      <c r="DL14" s="245"/>
      <c r="DM14" s="245"/>
    </row>
    <row r="15" spans="1:117" ht="15" x14ac:dyDescent="0.25">
      <c r="A15" s="249"/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>
        <v>202978.05</v>
      </c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249"/>
      <c r="CT15" s="249"/>
      <c r="CU15" s="249"/>
      <c r="CV15" s="249"/>
      <c r="CW15" s="249"/>
      <c r="CX15" s="249"/>
      <c r="CY15" s="249"/>
      <c r="CZ15" s="249"/>
      <c r="DA15" s="249"/>
      <c r="DB15" s="249"/>
      <c r="DC15" s="249"/>
      <c r="DD15" s="249"/>
      <c r="DE15" s="249"/>
      <c r="DF15" s="249"/>
      <c r="DG15" s="87">
        <f t="shared" si="0"/>
        <v>202978.05</v>
      </c>
      <c r="DH15" s="1"/>
      <c r="DI15" s="358" t="s">
        <v>716</v>
      </c>
      <c r="DJ15" s="354">
        <v>202978.05</v>
      </c>
      <c r="DK15" s="355">
        <v>9826.16</v>
      </c>
      <c r="DL15" s="245"/>
      <c r="DM15" s="245"/>
    </row>
    <row r="16" spans="1:117" ht="15" x14ac:dyDescent="0.25">
      <c r="A16" s="249"/>
      <c r="B16" s="249"/>
      <c r="C16" s="249"/>
      <c r="D16" s="249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49"/>
      <c r="BR16" s="249"/>
      <c r="BS16" s="249"/>
      <c r="BT16" s="249"/>
      <c r="BU16" s="249"/>
      <c r="BV16" s="249"/>
      <c r="BW16" s="249"/>
      <c r="BX16" s="249"/>
      <c r="BY16" s="249"/>
      <c r="BZ16" s="249"/>
      <c r="CA16" s="249"/>
      <c r="CB16" s="249"/>
      <c r="CC16" s="249"/>
      <c r="CD16" s="249"/>
      <c r="CE16" s="249"/>
      <c r="CF16" s="249"/>
      <c r="CG16" s="249"/>
      <c r="CH16" s="249"/>
      <c r="CI16" s="249"/>
      <c r="CJ16" s="249"/>
      <c r="CK16" s="249"/>
      <c r="CL16" s="249"/>
      <c r="CM16" s="249"/>
      <c r="CN16" s="249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354">
        <v>155722.75</v>
      </c>
      <c r="CZ16" s="249"/>
      <c r="DA16" s="249"/>
      <c r="DB16" s="249"/>
      <c r="DC16" s="249"/>
      <c r="DD16" s="249"/>
      <c r="DE16" s="249"/>
      <c r="DF16" s="249"/>
      <c r="DG16" s="87">
        <f t="shared" si="0"/>
        <v>155722.75</v>
      </c>
      <c r="DH16" s="1"/>
      <c r="DI16" s="358" t="s">
        <v>717</v>
      </c>
      <c r="DJ16" s="354">
        <v>155722.75</v>
      </c>
      <c r="DK16" s="355">
        <v>0</v>
      </c>
      <c r="DL16" s="245"/>
      <c r="DM16" s="245"/>
    </row>
    <row r="17" spans="1:117" ht="15" x14ac:dyDescent="0.25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/>
      <c r="BR17" s="249"/>
      <c r="BS17" s="249"/>
      <c r="BT17" s="249"/>
      <c r="BU17" s="249"/>
      <c r="BV17" s="249"/>
      <c r="BW17" s="249"/>
      <c r="BX17" s="249">
        <v>74298.7</v>
      </c>
      <c r="BY17" s="249"/>
      <c r="BZ17" s="249"/>
      <c r="CA17" s="249"/>
      <c r="CB17" s="249"/>
      <c r="CC17" s="249"/>
      <c r="CD17" s="249"/>
      <c r="CE17" s="249"/>
      <c r="CF17" s="249"/>
      <c r="CG17" s="249"/>
      <c r="CH17" s="249"/>
      <c r="CI17" s="249"/>
      <c r="CJ17" s="249"/>
      <c r="CK17" s="249"/>
      <c r="CL17" s="249"/>
      <c r="CM17" s="249"/>
      <c r="CN17" s="249"/>
      <c r="CO17" s="249"/>
      <c r="CP17" s="249"/>
      <c r="CQ17" s="249"/>
      <c r="CR17" s="249"/>
      <c r="CS17" s="249"/>
      <c r="CT17" s="249"/>
      <c r="CU17" s="249"/>
      <c r="CV17" s="249"/>
      <c r="CW17" s="249"/>
      <c r="CX17" s="249"/>
      <c r="CY17" s="249"/>
      <c r="CZ17" s="249"/>
      <c r="DA17" s="249"/>
      <c r="DB17" s="249"/>
      <c r="DC17" s="249"/>
      <c r="DD17" s="249"/>
      <c r="DE17" s="249"/>
      <c r="DF17" s="249"/>
      <c r="DG17" s="87">
        <f t="shared" si="0"/>
        <v>74298.7</v>
      </c>
      <c r="DH17" s="1"/>
      <c r="DI17" s="358" t="s">
        <v>718</v>
      </c>
      <c r="DJ17" s="308">
        <v>74298.7</v>
      </c>
      <c r="DK17" s="309">
        <v>3148.25</v>
      </c>
      <c r="DL17" s="245"/>
      <c r="DM17" s="245"/>
    </row>
    <row r="18" spans="1:117" ht="15" x14ac:dyDescent="0.25">
      <c r="A18" s="249"/>
      <c r="B18" s="249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>
        <v>139549.56</v>
      </c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249"/>
      <c r="BV18" s="249"/>
      <c r="BW18" s="249"/>
      <c r="BX18" s="249"/>
      <c r="BY18" s="249"/>
      <c r="BZ18" s="249"/>
      <c r="CA18" s="249"/>
      <c r="CB18" s="249"/>
      <c r="CC18" s="249"/>
      <c r="CD18" s="249"/>
      <c r="CE18" s="249"/>
      <c r="CF18" s="249"/>
      <c r="CG18" s="249"/>
      <c r="CH18" s="249"/>
      <c r="CI18" s="249"/>
      <c r="CJ18" s="249"/>
      <c r="CK18" s="249"/>
      <c r="CL18" s="249"/>
      <c r="CM18" s="249"/>
      <c r="CN18" s="249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49"/>
      <c r="CZ18" s="249"/>
      <c r="DA18" s="249"/>
      <c r="DB18" s="249"/>
      <c r="DC18" s="249"/>
      <c r="DD18" s="249"/>
      <c r="DE18" s="249"/>
      <c r="DF18" s="249"/>
      <c r="DG18" s="87">
        <f t="shared" si="0"/>
        <v>139549.56</v>
      </c>
      <c r="DH18" s="1"/>
      <c r="DI18" s="358" t="s">
        <v>719</v>
      </c>
      <c r="DJ18" s="308">
        <v>139549.56</v>
      </c>
      <c r="DK18" s="309">
        <v>6954.83</v>
      </c>
      <c r="DL18" s="245"/>
      <c r="DM18" s="245"/>
    </row>
    <row r="19" spans="1:117" ht="15.75" x14ac:dyDescent="0.25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249"/>
      <c r="AU19" s="249"/>
      <c r="AV19" s="249"/>
      <c r="AW19" s="249"/>
      <c r="AX19" s="249"/>
      <c r="AY19" s="249"/>
      <c r="AZ19" s="249"/>
      <c r="BA19" s="249"/>
      <c r="BB19" s="249"/>
      <c r="BC19" s="249"/>
      <c r="BD19" s="249"/>
      <c r="BE19" s="249"/>
      <c r="BF19" s="249"/>
      <c r="BG19" s="249"/>
      <c r="BH19" s="249"/>
      <c r="BI19" s="249"/>
      <c r="BJ19" s="249"/>
      <c r="BK19" s="249"/>
      <c r="BL19" s="249"/>
      <c r="BM19" s="249"/>
      <c r="BN19" s="249"/>
      <c r="BO19" s="249"/>
      <c r="BP19" s="249"/>
      <c r="BQ19" s="249"/>
      <c r="BR19" s="249"/>
      <c r="BS19" s="249"/>
      <c r="BT19" s="249"/>
      <c r="BU19" s="249"/>
      <c r="BV19" s="249"/>
      <c r="BW19" s="249"/>
      <c r="BX19" s="249"/>
      <c r="BY19" s="249"/>
      <c r="BZ19" s="249"/>
      <c r="CA19" s="249"/>
      <c r="CB19" s="249"/>
      <c r="CC19" s="249"/>
      <c r="CD19" s="249"/>
      <c r="CE19" s="249"/>
      <c r="CF19" s="249"/>
      <c r="CG19" s="249"/>
      <c r="CH19" s="249"/>
      <c r="CI19" s="249"/>
      <c r="CJ19" s="249"/>
      <c r="CK19" s="249"/>
      <c r="CL19" s="249"/>
      <c r="CM19" s="249"/>
      <c r="CN19" s="249">
        <v>19650</v>
      </c>
      <c r="CO19" s="249">
        <v>52560</v>
      </c>
      <c r="CP19" s="249"/>
      <c r="CQ19" s="249"/>
      <c r="CR19" s="249"/>
      <c r="CS19" s="249"/>
      <c r="CT19" s="249"/>
      <c r="CU19" s="249"/>
      <c r="CV19" s="249"/>
      <c r="CW19" s="249"/>
      <c r="CX19" s="249"/>
      <c r="CY19" s="249"/>
      <c r="CZ19" s="249"/>
      <c r="DA19" s="249"/>
      <c r="DB19" s="249"/>
      <c r="DC19" s="249"/>
      <c r="DD19" s="249"/>
      <c r="DE19" s="249"/>
      <c r="DF19" s="249"/>
      <c r="DG19" s="87">
        <f t="shared" si="0"/>
        <v>72210</v>
      </c>
      <c r="DH19" s="1"/>
      <c r="DI19" s="323" t="s">
        <v>742</v>
      </c>
      <c r="DJ19" s="306">
        <v>72210</v>
      </c>
      <c r="DK19" s="307">
        <v>0</v>
      </c>
      <c r="DL19" s="245"/>
      <c r="DM19" s="245"/>
    </row>
    <row r="20" spans="1:117" ht="15.75" x14ac:dyDescent="0.25">
      <c r="A20" s="249"/>
      <c r="B20" s="249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49"/>
      <c r="AU20" s="249"/>
      <c r="AV20" s="249"/>
      <c r="AW20" s="249"/>
      <c r="AX20" s="249"/>
      <c r="AY20" s="249"/>
      <c r="AZ20" s="249"/>
      <c r="BA20" s="249"/>
      <c r="BB20" s="249"/>
      <c r="BC20" s="249"/>
      <c r="BD20" s="249"/>
      <c r="BE20" s="249"/>
      <c r="BF20" s="249"/>
      <c r="BG20" s="249"/>
      <c r="BH20" s="249"/>
      <c r="BI20" s="249"/>
      <c r="BJ20" s="249"/>
      <c r="BK20" s="249"/>
      <c r="BL20" s="249"/>
      <c r="BM20" s="249"/>
      <c r="BN20" s="249"/>
      <c r="BO20" s="249"/>
      <c r="BP20" s="249"/>
      <c r="BQ20" s="249"/>
      <c r="BR20" s="249"/>
      <c r="BS20" s="249"/>
      <c r="BT20" s="249"/>
      <c r="BU20" s="249"/>
      <c r="BV20" s="249"/>
      <c r="BW20" s="249"/>
      <c r="BX20" s="249"/>
      <c r="BY20" s="249"/>
      <c r="BZ20" s="249"/>
      <c r="CA20" s="249"/>
      <c r="CB20" s="249"/>
      <c r="CC20" s="249"/>
      <c r="CD20" s="249"/>
      <c r="CE20" s="249"/>
      <c r="CF20" s="249"/>
      <c r="CG20" s="249"/>
      <c r="CH20" s="249"/>
      <c r="CI20" s="249"/>
      <c r="CJ20" s="249"/>
      <c r="CK20" s="249"/>
      <c r="CL20" s="249"/>
      <c r="CM20" s="249"/>
      <c r="CN20" s="249"/>
      <c r="CO20" s="249"/>
      <c r="CP20" s="249"/>
      <c r="CQ20" s="249"/>
      <c r="CR20" s="249"/>
      <c r="CS20" s="249"/>
      <c r="CT20" s="249"/>
      <c r="CU20" s="249"/>
      <c r="CV20" s="249"/>
      <c r="CW20" s="249">
        <v>75696.759999999995</v>
      </c>
      <c r="CX20" s="249"/>
      <c r="CY20" s="249"/>
      <c r="CZ20" s="249"/>
      <c r="DA20" s="249"/>
      <c r="DB20" s="249"/>
      <c r="DC20" s="249"/>
      <c r="DD20" s="249"/>
      <c r="DE20" s="249"/>
      <c r="DF20" s="249"/>
      <c r="DG20" s="87">
        <f t="shared" si="0"/>
        <v>75696.759999999995</v>
      </c>
      <c r="DH20" s="1"/>
      <c r="DI20" s="323" t="s">
        <v>743</v>
      </c>
      <c r="DJ20" s="306">
        <v>75696.759999999995</v>
      </c>
      <c r="DK20" s="307">
        <v>0</v>
      </c>
      <c r="DL20" s="245"/>
      <c r="DM20" s="245"/>
    </row>
    <row r="21" spans="1:117" ht="15.75" x14ac:dyDescent="0.25">
      <c r="A21" s="249"/>
      <c r="B21" s="249"/>
      <c r="C21" s="249"/>
      <c r="D21" s="249"/>
      <c r="E21" s="249"/>
      <c r="F21" s="249"/>
      <c r="G21" s="249"/>
      <c r="H21" s="249"/>
      <c r="I21" s="249"/>
      <c r="J21" s="249"/>
      <c r="K21" s="249"/>
      <c r="L21" s="249"/>
      <c r="M21" s="249"/>
      <c r="N21" s="249"/>
      <c r="O21" s="249"/>
      <c r="P21" s="249"/>
      <c r="Q21" s="249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249"/>
      <c r="AU21" s="249"/>
      <c r="AV21" s="249"/>
      <c r="AW21" s="249"/>
      <c r="AX21" s="249"/>
      <c r="AY21" s="249"/>
      <c r="AZ21" s="249"/>
      <c r="BA21" s="249"/>
      <c r="BB21" s="249"/>
      <c r="BC21" s="249"/>
      <c r="BD21" s="249"/>
      <c r="BE21" s="249"/>
      <c r="BF21" s="249"/>
      <c r="BG21" s="249"/>
      <c r="BH21" s="249"/>
      <c r="BI21" s="249"/>
      <c r="BJ21" s="249"/>
      <c r="BK21" s="249"/>
      <c r="BL21" s="249"/>
      <c r="BM21" s="249"/>
      <c r="BN21" s="249"/>
      <c r="BO21" s="249"/>
      <c r="BP21" s="249"/>
      <c r="BQ21" s="249"/>
      <c r="BR21" s="249"/>
      <c r="BS21" s="249">
        <v>47475</v>
      </c>
      <c r="BT21" s="249"/>
      <c r="BU21" s="249"/>
      <c r="BV21" s="249"/>
      <c r="BW21" s="249"/>
      <c r="BX21" s="249"/>
      <c r="BY21" s="249"/>
      <c r="BZ21" s="249"/>
      <c r="CA21" s="249"/>
      <c r="CB21" s="249"/>
      <c r="CC21" s="249"/>
      <c r="CD21" s="249"/>
      <c r="CE21" s="249"/>
      <c r="CF21" s="249"/>
      <c r="CG21" s="249"/>
      <c r="CH21" s="249"/>
      <c r="CI21" s="249"/>
      <c r="CJ21" s="249"/>
      <c r="CK21" s="249"/>
      <c r="CL21" s="249"/>
      <c r="CM21" s="249"/>
      <c r="CN21" s="249"/>
      <c r="CO21" s="249"/>
      <c r="CP21" s="249"/>
      <c r="CQ21" s="249"/>
      <c r="CR21" s="249"/>
      <c r="CS21" s="249"/>
      <c r="CT21" s="249"/>
      <c r="CU21" s="249"/>
      <c r="CV21" s="249"/>
      <c r="CW21" s="249"/>
      <c r="CX21" s="249"/>
      <c r="CY21" s="249"/>
      <c r="CZ21" s="249">
        <v>70325</v>
      </c>
      <c r="DA21" s="249"/>
      <c r="DB21" s="249"/>
      <c r="DC21" s="249"/>
      <c r="DD21" s="249"/>
      <c r="DE21" s="249"/>
      <c r="DF21" s="249"/>
      <c r="DG21" s="87">
        <f t="shared" si="0"/>
        <v>117800</v>
      </c>
      <c r="DH21" s="1"/>
      <c r="DI21" s="323">
        <v>42742458402</v>
      </c>
      <c r="DJ21" s="312">
        <v>117800</v>
      </c>
      <c r="DK21" s="307">
        <v>0</v>
      </c>
      <c r="DL21" s="245"/>
      <c r="DM21" s="245"/>
    </row>
    <row r="22" spans="1:117" ht="15.75" x14ac:dyDescent="0.25">
      <c r="A22" s="249"/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49"/>
      <c r="AM22" s="249"/>
      <c r="AN22" s="249"/>
      <c r="AO22" s="249"/>
      <c r="AP22" s="249"/>
      <c r="AQ22" s="249">
        <v>3677.64</v>
      </c>
      <c r="AR22" s="249"/>
      <c r="AS22" s="249"/>
      <c r="AT22" s="249"/>
      <c r="AU22" s="249"/>
      <c r="AV22" s="249"/>
      <c r="AW22" s="249"/>
      <c r="AX22" s="249"/>
      <c r="AY22" s="249"/>
      <c r="AZ22" s="249"/>
      <c r="BA22" s="249"/>
      <c r="BB22" s="249"/>
      <c r="BC22" s="249"/>
      <c r="BD22" s="249"/>
      <c r="BE22" s="249"/>
      <c r="BF22" s="249"/>
      <c r="BG22" s="249"/>
      <c r="BH22" s="249"/>
      <c r="BI22" s="249"/>
      <c r="BJ22" s="249"/>
      <c r="BK22" s="249"/>
      <c r="BL22" s="249"/>
      <c r="BM22" s="249"/>
      <c r="BN22" s="249"/>
      <c r="BO22" s="249"/>
      <c r="BP22" s="249"/>
      <c r="BQ22" s="249"/>
      <c r="BR22" s="249"/>
      <c r="BS22" s="249"/>
      <c r="BT22" s="249"/>
      <c r="BU22" s="249"/>
      <c r="BV22" s="249"/>
      <c r="BW22" s="249"/>
      <c r="BX22" s="249"/>
      <c r="BY22" s="249"/>
      <c r="BZ22" s="249"/>
      <c r="CA22" s="249"/>
      <c r="CB22" s="249"/>
      <c r="CC22" s="249"/>
      <c r="CD22" s="249"/>
      <c r="CE22" s="249"/>
      <c r="CF22" s="249"/>
      <c r="CG22" s="249"/>
      <c r="CH22" s="249"/>
      <c r="CI22" s="249"/>
      <c r="CJ22" s="249"/>
      <c r="CK22" s="249"/>
      <c r="CL22" s="249"/>
      <c r="CM22" s="249"/>
      <c r="CN22" s="249"/>
      <c r="CO22" s="249"/>
      <c r="CP22" s="249"/>
      <c r="CQ22" s="249"/>
      <c r="CR22" s="249"/>
      <c r="CS22" s="249"/>
      <c r="CT22" s="249"/>
      <c r="CU22" s="249"/>
      <c r="CV22" s="249"/>
      <c r="CW22" s="249"/>
      <c r="CX22" s="249"/>
      <c r="CY22" s="249"/>
      <c r="CZ22" s="249"/>
      <c r="DA22" s="249"/>
      <c r="DB22" s="249"/>
      <c r="DC22" s="249"/>
      <c r="DD22" s="249"/>
      <c r="DE22" s="249"/>
      <c r="DF22" s="249"/>
      <c r="DG22" s="87">
        <f t="shared" si="0"/>
        <v>3677.64</v>
      </c>
      <c r="DH22" s="260"/>
      <c r="DI22" s="323"/>
      <c r="DJ22" s="312">
        <v>3677.64</v>
      </c>
      <c r="DK22" s="313">
        <v>0</v>
      </c>
      <c r="DL22" s="245"/>
      <c r="DM22" s="245"/>
    </row>
    <row r="23" spans="1:117" ht="15.75" x14ac:dyDescent="0.25">
      <c r="A23" s="249"/>
      <c r="B23" s="249"/>
      <c r="C23" s="249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249"/>
      <c r="AU23" s="249"/>
      <c r="AV23" s="249"/>
      <c r="AW23" s="249"/>
      <c r="AX23" s="249"/>
      <c r="AY23" s="249"/>
      <c r="AZ23" s="249"/>
      <c r="BA23" s="249"/>
      <c r="BB23" s="249"/>
      <c r="BC23" s="249"/>
      <c r="BD23" s="249"/>
      <c r="BE23" s="249"/>
      <c r="BF23" s="249"/>
      <c r="BG23" s="249"/>
      <c r="BH23" s="249"/>
      <c r="BI23" s="249"/>
      <c r="BJ23" s="249"/>
      <c r="BK23" s="249"/>
      <c r="BL23" s="249"/>
      <c r="BM23" s="249"/>
      <c r="BN23" s="249"/>
      <c r="BO23" s="249"/>
      <c r="BP23" s="249"/>
      <c r="BQ23" s="249"/>
      <c r="BR23" s="249"/>
      <c r="BS23" s="249"/>
      <c r="BT23" s="249"/>
      <c r="BU23" s="249"/>
      <c r="BV23" s="249"/>
      <c r="BW23" s="249"/>
      <c r="BX23" s="249"/>
      <c r="BY23" s="249"/>
      <c r="BZ23" s="249"/>
      <c r="CA23" s="249"/>
      <c r="CB23" s="249"/>
      <c r="CC23" s="249"/>
      <c r="CD23" s="249"/>
      <c r="CE23" s="249"/>
      <c r="CF23" s="249"/>
      <c r="CG23" s="249"/>
      <c r="CH23" s="249"/>
      <c r="CI23" s="249"/>
      <c r="CJ23" s="249"/>
      <c r="CK23" s="249"/>
      <c r="CL23" s="249"/>
      <c r="CM23" s="249"/>
      <c r="CN23" s="249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87">
        <f t="shared" si="0"/>
        <v>0</v>
      </c>
      <c r="DH23" s="260"/>
      <c r="DI23" s="417" t="s">
        <v>747</v>
      </c>
      <c r="DJ23" s="314"/>
      <c r="DK23" s="418"/>
      <c r="DL23" s="245"/>
      <c r="DM23" s="245"/>
    </row>
    <row r="24" spans="1:117" ht="15" x14ac:dyDescent="0.2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49"/>
      <c r="CA24" s="249"/>
      <c r="CB24" s="249"/>
      <c r="CC24" s="249"/>
      <c r="CD24" s="249"/>
      <c r="CE24" s="249"/>
      <c r="CF24" s="249"/>
      <c r="CG24" s="249"/>
      <c r="CH24" s="249"/>
      <c r="CI24" s="249"/>
      <c r="CJ24" s="249"/>
      <c r="CK24" s="249"/>
      <c r="CL24" s="249"/>
      <c r="CM24" s="249"/>
      <c r="CN24" s="249"/>
      <c r="CO24" s="249"/>
      <c r="CP24" s="249"/>
      <c r="CQ24" s="249"/>
      <c r="CR24" s="249"/>
      <c r="CS24" s="249"/>
      <c r="CT24" s="249"/>
      <c r="CU24" s="249"/>
      <c r="CV24" s="249"/>
      <c r="CW24" s="249"/>
      <c r="CX24" s="249"/>
      <c r="CY24" s="249"/>
      <c r="CZ24" s="249"/>
      <c r="DA24" s="249"/>
      <c r="DB24" s="249"/>
      <c r="DC24" s="249"/>
      <c r="DD24" s="249"/>
      <c r="DE24" s="249"/>
      <c r="DF24" s="249"/>
      <c r="DG24" s="87">
        <f t="shared" si="0"/>
        <v>0</v>
      </c>
      <c r="DH24" s="260"/>
      <c r="DI24" s="419"/>
      <c r="DJ24" s="420"/>
      <c r="DK24" s="420"/>
      <c r="DL24" s="245"/>
      <c r="DM24" s="245"/>
    </row>
    <row r="25" spans="1:117" ht="15" x14ac:dyDescent="0.25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249"/>
      <c r="AU25" s="249"/>
      <c r="AV25" s="249"/>
      <c r="AW25" s="249"/>
      <c r="AX25" s="249"/>
      <c r="AY25" s="249"/>
      <c r="AZ25" s="249"/>
      <c r="BA25" s="249"/>
      <c r="BB25" s="249"/>
      <c r="BC25" s="249"/>
      <c r="BD25" s="249"/>
      <c r="BE25" s="249"/>
      <c r="BF25" s="249"/>
      <c r="BG25" s="249"/>
      <c r="BH25" s="249"/>
      <c r="BI25" s="249"/>
      <c r="BJ25" s="249"/>
      <c r="BK25" s="249"/>
      <c r="BL25" s="249"/>
      <c r="BM25" s="249"/>
      <c r="BN25" s="249"/>
      <c r="BO25" s="249"/>
      <c r="BP25" s="249"/>
      <c r="BQ25" s="249"/>
      <c r="BR25" s="249"/>
      <c r="BS25" s="249"/>
      <c r="BT25" s="249"/>
      <c r="BU25" s="249"/>
      <c r="BV25" s="249"/>
      <c r="BW25" s="249"/>
      <c r="BX25" s="249"/>
      <c r="BY25" s="249"/>
      <c r="BZ25" s="249"/>
      <c r="CA25" s="249"/>
      <c r="CB25" s="249"/>
      <c r="CC25" s="249"/>
      <c r="CD25" s="249"/>
      <c r="CE25" s="249"/>
      <c r="CF25" s="249"/>
      <c r="CG25" s="249"/>
      <c r="CH25" s="249"/>
      <c r="CI25" s="249"/>
      <c r="CJ25" s="249"/>
      <c r="CK25" s="249"/>
      <c r="CL25" s="249"/>
      <c r="CM25" s="249"/>
      <c r="CN25" s="249"/>
      <c r="CO25" s="249"/>
      <c r="CP25" s="249"/>
      <c r="CQ25" s="249"/>
      <c r="CR25" s="249"/>
      <c r="CS25" s="249"/>
      <c r="CT25" s="249"/>
      <c r="CU25" s="249"/>
      <c r="CV25" s="249"/>
      <c r="CW25" s="249"/>
      <c r="CX25" s="249"/>
      <c r="CY25" s="249"/>
      <c r="CZ25" s="249"/>
      <c r="DA25" s="249"/>
      <c r="DB25" s="249"/>
      <c r="DC25" s="249"/>
      <c r="DD25" s="249"/>
      <c r="DE25" s="249"/>
      <c r="DF25" s="249"/>
      <c r="DG25" s="87">
        <f t="shared" si="0"/>
        <v>0</v>
      </c>
      <c r="DH25" s="260"/>
      <c r="DI25" s="419"/>
      <c r="DJ25" s="420"/>
      <c r="DK25" s="420"/>
      <c r="DL25" s="245"/>
      <c r="DM25" s="245"/>
    </row>
    <row r="26" spans="1:117" ht="15" x14ac:dyDescent="0.25">
      <c r="A26" s="249"/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  <c r="AC26" s="249"/>
      <c r="AD26" s="249"/>
      <c r="AE26" s="249"/>
      <c r="AF26" s="249"/>
      <c r="AG26" s="249"/>
      <c r="AH26" s="249"/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249"/>
      <c r="AU26" s="249"/>
      <c r="AV26" s="249"/>
      <c r="AW26" s="249"/>
      <c r="AX26" s="249"/>
      <c r="AY26" s="249"/>
      <c r="AZ26" s="249"/>
      <c r="BA26" s="249"/>
      <c r="BB26" s="249"/>
      <c r="BC26" s="249"/>
      <c r="BD26" s="249"/>
      <c r="BE26" s="249"/>
      <c r="BF26" s="249"/>
      <c r="BG26" s="249"/>
      <c r="BH26" s="249"/>
      <c r="BI26" s="249"/>
      <c r="BJ26" s="249"/>
      <c r="BK26" s="249"/>
      <c r="BL26" s="249"/>
      <c r="BM26" s="249"/>
      <c r="BN26" s="249"/>
      <c r="BO26" s="249"/>
      <c r="BP26" s="249"/>
      <c r="BQ26" s="249"/>
      <c r="BR26" s="249"/>
      <c r="BS26" s="249"/>
      <c r="BT26" s="249"/>
      <c r="BU26" s="249"/>
      <c r="BV26" s="249"/>
      <c r="BW26" s="249"/>
      <c r="BX26" s="249"/>
      <c r="BY26" s="249"/>
      <c r="BZ26" s="249"/>
      <c r="CA26" s="249"/>
      <c r="CB26" s="249"/>
      <c r="CC26" s="249"/>
      <c r="CD26" s="249"/>
      <c r="CE26" s="249"/>
      <c r="CF26" s="249"/>
      <c r="CG26" s="249"/>
      <c r="CH26" s="249"/>
      <c r="CI26" s="249"/>
      <c r="CJ26" s="249"/>
      <c r="CK26" s="249"/>
      <c r="CL26" s="249"/>
      <c r="CM26" s="249"/>
      <c r="CN26" s="249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354"/>
      <c r="CZ26" s="249"/>
      <c r="DA26" s="249"/>
      <c r="DB26" s="249"/>
      <c r="DC26" s="249"/>
      <c r="DD26" s="249"/>
      <c r="DE26" s="249"/>
      <c r="DF26" s="249"/>
      <c r="DG26" s="87">
        <f t="shared" si="0"/>
        <v>0</v>
      </c>
      <c r="DH26" s="260"/>
      <c r="DI26" s="419"/>
      <c r="DJ26" s="420"/>
      <c r="DK26" s="420"/>
      <c r="DL26" s="245"/>
      <c r="DM26" s="245"/>
    </row>
    <row r="27" spans="1:117" ht="15" x14ac:dyDescent="0.25">
      <c r="A27" s="249"/>
      <c r="B27" s="249"/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  <c r="AC27" s="249"/>
      <c r="AD27" s="249"/>
      <c r="AE27" s="249"/>
      <c r="AF27" s="249"/>
      <c r="AG27" s="249"/>
      <c r="AH27" s="249"/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249"/>
      <c r="AU27" s="249"/>
      <c r="AV27" s="249"/>
      <c r="AW27" s="249"/>
      <c r="AX27" s="249"/>
      <c r="AY27" s="249"/>
      <c r="AZ27" s="249"/>
      <c r="BA27" s="249"/>
      <c r="BB27" s="249"/>
      <c r="BC27" s="249"/>
      <c r="BD27" s="249"/>
      <c r="BE27" s="249"/>
      <c r="BF27" s="249"/>
      <c r="BG27" s="249"/>
      <c r="BH27" s="249"/>
      <c r="BI27" s="249"/>
      <c r="BJ27" s="249"/>
      <c r="BK27" s="249"/>
      <c r="BL27" s="249"/>
      <c r="BM27" s="249"/>
      <c r="BN27" s="249"/>
      <c r="BO27" s="249"/>
      <c r="BP27" s="249"/>
      <c r="BQ27" s="249"/>
      <c r="BR27" s="249"/>
      <c r="BS27" s="249"/>
      <c r="BT27" s="249"/>
      <c r="BU27" s="249"/>
      <c r="BV27" s="249"/>
      <c r="BW27" s="249"/>
      <c r="BX27" s="249"/>
      <c r="BY27" s="249"/>
      <c r="BZ27" s="249"/>
      <c r="CA27" s="249"/>
      <c r="CB27" s="249"/>
      <c r="CC27" s="249"/>
      <c r="CD27" s="249"/>
      <c r="CE27" s="249"/>
      <c r="CF27" s="249"/>
      <c r="CG27" s="249"/>
      <c r="CH27" s="249"/>
      <c r="CI27" s="249"/>
      <c r="CJ27" s="249"/>
      <c r="CK27" s="249"/>
      <c r="CL27" s="249"/>
      <c r="CM27" s="249"/>
      <c r="CN27" s="249"/>
      <c r="CO27" s="249"/>
      <c r="CP27" s="249"/>
      <c r="CQ27" s="249"/>
      <c r="CR27" s="249"/>
      <c r="CS27" s="249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87">
        <f t="shared" si="0"/>
        <v>0</v>
      </c>
      <c r="DH27" s="260"/>
      <c r="DI27" s="419"/>
      <c r="DJ27" s="420"/>
      <c r="DK27" s="420"/>
      <c r="DL27" s="245"/>
      <c r="DM27" s="245"/>
    </row>
    <row r="28" spans="1:117" ht="15" x14ac:dyDescent="0.2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  <c r="AC28" s="249"/>
      <c r="AD28" s="249"/>
      <c r="AE28" s="249"/>
      <c r="AF28" s="249"/>
      <c r="AG28" s="249"/>
      <c r="AH28" s="249"/>
      <c r="AI28" s="249"/>
      <c r="AJ28" s="249"/>
      <c r="AK28" s="249"/>
      <c r="AL28" s="249"/>
      <c r="AM28" s="249"/>
      <c r="AN28" s="249"/>
      <c r="AO28" s="249"/>
      <c r="AP28" s="249"/>
      <c r="AQ28" s="249"/>
      <c r="AR28" s="249"/>
      <c r="AS28" s="249"/>
      <c r="AT28" s="249"/>
      <c r="AU28" s="249"/>
      <c r="AV28" s="249"/>
      <c r="AW28" s="249"/>
      <c r="AX28" s="249"/>
      <c r="AY28" s="249"/>
      <c r="AZ28" s="249"/>
      <c r="BA28" s="249"/>
      <c r="BB28" s="249"/>
      <c r="BC28" s="249"/>
      <c r="BD28" s="249"/>
      <c r="BE28" s="249"/>
      <c r="BF28" s="249"/>
      <c r="BG28" s="249"/>
      <c r="BH28" s="249"/>
      <c r="BI28" s="249"/>
      <c r="BJ28" s="249"/>
      <c r="BK28" s="249"/>
      <c r="BL28" s="249"/>
      <c r="BM28" s="249"/>
      <c r="BN28" s="249"/>
      <c r="BO28" s="249"/>
      <c r="BP28" s="249"/>
      <c r="BQ28" s="249"/>
      <c r="BR28" s="249"/>
      <c r="BS28" s="249"/>
      <c r="BT28" s="249"/>
      <c r="BU28" s="249"/>
      <c r="BV28" s="249"/>
      <c r="BW28" s="249"/>
      <c r="BX28" s="249"/>
      <c r="BY28" s="249"/>
      <c r="BZ28" s="249"/>
      <c r="CA28" s="249"/>
      <c r="CB28" s="249"/>
      <c r="CC28" s="249"/>
      <c r="CD28" s="249"/>
      <c r="CE28" s="249"/>
      <c r="CF28" s="249"/>
      <c r="CG28" s="249"/>
      <c r="CH28" s="249"/>
      <c r="CI28" s="249"/>
      <c r="CJ28" s="249"/>
      <c r="CK28" s="249"/>
      <c r="CL28" s="249"/>
      <c r="CM28" s="249"/>
      <c r="CN28" s="249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49"/>
      <c r="CZ28" s="249"/>
      <c r="DA28" s="249"/>
      <c r="DB28" s="249"/>
      <c r="DC28" s="249"/>
      <c r="DD28" s="249"/>
      <c r="DE28" s="249"/>
      <c r="DF28" s="249"/>
      <c r="DG28" s="87">
        <f t="shared" si="0"/>
        <v>0</v>
      </c>
      <c r="DH28" s="260"/>
      <c r="DI28" s="419"/>
      <c r="DJ28" s="420"/>
      <c r="DK28" s="420"/>
      <c r="DL28" s="245"/>
      <c r="DM28" s="245"/>
    </row>
    <row r="29" spans="1:117" ht="15" x14ac:dyDescent="0.25">
      <c r="A29" s="249"/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49"/>
      <c r="AM29" s="249"/>
      <c r="AN29" s="249"/>
      <c r="AO29" s="249"/>
      <c r="AP29" s="249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87">
        <f t="shared" si="0"/>
        <v>0</v>
      </c>
      <c r="DH29" s="260"/>
      <c r="DI29" s="419"/>
      <c r="DJ29" s="420"/>
      <c r="DK29" s="420"/>
      <c r="DL29" s="245"/>
      <c r="DM29" s="245"/>
    </row>
    <row r="30" spans="1:117" ht="15" x14ac:dyDescent="0.25">
      <c r="A30" s="249"/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49"/>
      <c r="AM30" s="249"/>
      <c r="AN30" s="249"/>
      <c r="AO30" s="249"/>
      <c r="AP30" s="249"/>
      <c r="AQ30" s="249"/>
      <c r="AR30" s="249"/>
      <c r="AS30" s="249"/>
      <c r="AT30" s="249"/>
      <c r="AU30" s="249"/>
      <c r="AV30" s="249"/>
      <c r="AW30" s="249"/>
      <c r="AX30" s="249"/>
      <c r="AY30" s="249"/>
      <c r="AZ30" s="249"/>
      <c r="BA30" s="249"/>
      <c r="BB30" s="249"/>
      <c r="BC30" s="249"/>
      <c r="BD30" s="249"/>
      <c r="BE30" s="249"/>
      <c r="BF30" s="249"/>
      <c r="BG30" s="249"/>
      <c r="BH30" s="249"/>
      <c r="BI30" s="249"/>
      <c r="BJ30" s="249"/>
      <c r="BK30" s="249"/>
      <c r="BL30" s="249"/>
      <c r="BM30" s="249"/>
      <c r="BN30" s="249"/>
      <c r="BO30" s="249"/>
      <c r="BP30" s="249"/>
      <c r="BQ30" s="249"/>
      <c r="BR30" s="249"/>
      <c r="BS30" s="249"/>
      <c r="BT30" s="249"/>
      <c r="BU30" s="249"/>
      <c r="BV30" s="249"/>
      <c r="BW30" s="249"/>
      <c r="BX30" s="249"/>
      <c r="BY30" s="249"/>
      <c r="BZ30" s="249"/>
      <c r="CA30" s="249"/>
      <c r="CB30" s="249"/>
      <c r="CC30" s="249"/>
      <c r="CD30" s="249"/>
      <c r="CE30" s="249"/>
      <c r="CF30" s="249"/>
      <c r="CG30" s="249"/>
      <c r="CH30" s="249"/>
      <c r="CI30" s="249"/>
      <c r="CJ30" s="249"/>
      <c r="CK30" s="249"/>
      <c r="CL30" s="249"/>
      <c r="CM30" s="249"/>
      <c r="CN30" s="249"/>
      <c r="CO30" s="249"/>
      <c r="CP30" s="249"/>
      <c r="CQ30" s="249"/>
      <c r="CR30" s="249"/>
      <c r="CS30" s="249"/>
      <c r="CT30" s="249"/>
      <c r="CU30" s="249"/>
      <c r="CV30" s="249"/>
      <c r="CW30" s="249"/>
      <c r="CX30" s="249"/>
      <c r="CY30" s="249"/>
      <c r="CZ30" s="249"/>
      <c r="DA30" s="249"/>
      <c r="DB30" s="249"/>
      <c r="DC30" s="249"/>
      <c r="DD30" s="249"/>
      <c r="DE30" s="249"/>
      <c r="DF30" s="249"/>
      <c r="DG30" s="87">
        <f t="shared" si="0"/>
        <v>0</v>
      </c>
      <c r="DH30" s="260"/>
      <c r="DI30" s="419"/>
      <c r="DJ30" s="420"/>
      <c r="DK30" s="420"/>
      <c r="DL30" s="245"/>
      <c r="DM30" s="245"/>
    </row>
    <row r="31" spans="1:117" ht="15" x14ac:dyDescent="0.25">
      <c r="A31" s="249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49"/>
      <c r="BH31" s="249"/>
      <c r="BI31" s="249"/>
      <c r="BJ31" s="249"/>
      <c r="BK31" s="249"/>
      <c r="BL31" s="249"/>
      <c r="BM31" s="249"/>
      <c r="BN31" s="249"/>
      <c r="BO31" s="249"/>
      <c r="BP31" s="249"/>
      <c r="BQ31" s="249"/>
      <c r="BR31" s="249"/>
      <c r="BS31" s="249"/>
      <c r="BT31" s="249"/>
      <c r="BU31" s="249"/>
      <c r="BV31" s="249"/>
      <c r="BW31" s="249"/>
      <c r="BX31" s="249"/>
      <c r="BY31" s="249"/>
      <c r="BZ31" s="249"/>
      <c r="CA31" s="249"/>
      <c r="CB31" s="249"/>
      <c r="CC31" s="249"/>
      <c r="CD31" s="249"/>
      <c r="CE31" s="249"/>
      <c r="CF31" s="249"/>
      <c r="CG31" s="249"/>
      <c r="CH31" s="249"/>
      <c r="CI31" s="249"/>
      <c r="CJ31" s="249"/>
      <c r="CK31" s="249"/>
      <c r="CL31" s="249"/>
      <c r="CM31" s="249"/>
      <c r="CN31" s="249"/>
      <c r="CO31" s="249"/>
      <c r="CP31" s="249"/>
      <c r="CQ31" s="249"/>
      <c r="CR31" s="249"/>
      <c r="CS31" s="249"/>
      <c r="CT31" s="249"/>
      <c r="CU31" s="249"/>
      <c r="CV31" s="249"/>
      <c r="CW31" s="249"/>
      <c r="CX31" s="249"/>
      <c r="CY31" s="249"/>
      <c r="CZ31" s="249"/>
      <c r="DA31" s="249"/>
      <c r="DB31" s="249"/>
      <c r="DC31" s="249"/>
      <c r="DD31" s="249"/>
      <c r="DE31" s="249"/>
      <c r="DF31" s="249"/>
      <c r="DG31" s="87">
        <f t="shared" si="0"/>
        <v>0</v>
      </c>
      <c r="DH31" s="260"/>
      <c r="DI31" s="419"/>
      <c r="DJ31" s="420"/>
      <c r="DK31" s="420"/>
      <c r="DL31" s="245"/>
      <c r="DM31" s="245"/>
    </row>
    <row r="32" spans="1:117" ht="15" x14ac:dyDescent="0.25">
      <c r="A32" s="249"/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49"/>
      <c r="BH32" s="249"/>
      <c r="BI32" s="249"/>
      <c r="BJ32" s="249"/>
      <c r="BK32" s="249"/>
      <c r="BL32" s="249"/>
      <c r="BM32" s="249"/>
      <c r="BN32" s="249"/>
      <c r="BO32" s="249"/>
      <c r="BP32" s="249"/>
      <c r="BQ32" s="249"/>
      <c r="BR32" s="249"/>
      <c r="BS32" s="249"/>
      <c r="BT32" s="249"/>
      <c r="BU32" s="249"/>
      <c r="BV32" s="249"/>
      <c r="BW32" s="249"/>
      <c r="BX32" s="249"/>
      <c r="BY32" s="249"/>
      <c r="BZ32" s="249"/>
      <c r="CA32" s="249"/>
      <c r="CB32" s="249"/>
      <c r="CC32" s="249"/>
      <c r="CD32" s="249"/>
      <c r="CE32" s="249"/>
      <c r="CF32" s="249"/>
      <c r="CG32" s="249"/>
      <c r="CH32" s="249"/>
      <c r="CI32" s="249"/>
      <c r="CJ32" s="249"/>
      <c r="CK32" s="249"/>
      <c r="CL32" s="249"/>
      <c r="CM32" s="249"/>
      <c r="CN32" s="249"/>
      <c r="CO32" s="249"/>
      <c r="CP32" s="249"/>
      <c r="CQ32" s="249"/>
      <c r="CR32" s="249"/>
      <c r="CS32" s="249"/>
      <c r="CT32" s="249"/>
      <c r="CU32" s="249"/>
      <c r="CV32" s="249"/>
      <c r="CW32" s="249"/>
      <c r="CX32" s="249"/>
      <c r="CY32" s="249"/>
      <c r="CZ32" s="249"/>
      <c r="DA32" s="249"/>
      <c r="DB32" s="249"/>
      <c r="DC32" s="249"/>
      <c r="DD32" s="249"/>
      <c r="DE32" s="249"/>
      <c r="DF32" s="249"/>
      <c r="DG32" s="87">
        <f t="shared" si="0"/>
        <v>0</v>
      </c>
      <c r="DH32" s="261"/>
      <c r="DI32" s="419"/>
      <c r="DJ32" s="420"/>
      <c r="DK32" s="420"/>
      <c r="DL32" s="245"/>
      <c r="DM32" s="245"/>
    </row>
    <row r="33" spans="1:117" ht="15" x14ac:dyDescent="0.25">
      <c r="A33" s="249"/>
      <c r="B33" s="249"/>
      <c r="C33" s="249"/>
      <c r="D33" s="249"/>
      <c r="E33" s="249"/>
      <c r="F33" s="249"/>
      <c r="G33" s="249"/>
      <c r="H33" s="249"/>
      <c r="I33" s="249"/>
      <c r="J33" s="249"/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49"/>
      <c r="BP33" s="249"/>
      <c r="BQ33" s="249"/>
      <c r="BR33" s="249"/>
      <c r="BS33" s="249"/>
      <c r="BT33" s="249"/>
      <c r="BU33" s="249"/>
      <c r="BV33" s="249"/>
      <c r="BW33" s="249"/>
      <c r="BX33" s="249"/>
      <c r="BY33" s="249"/>
      <c r="BZ33" s="249"/>
      <c r="CA33" s="249"/>
      <c r="CB33" s="249"/>
      <c r="CC33" s="249"/>
      <c r="CD33" s="249"/>
      <c r="CE33" s="249"/>
      <c r="CF33" s="249"/>
      <c r="CG33" s="249"/>
      <c r="CH33" s="249"/>
      <c r="CI33" s="249"/>
      <c r="CJ33" s="249"/>
      <c r="CK33" s="249"/>
      <c r="CL33" s="249"/>
      <c r="CM33" s="249"/>
      <c r="CN33" s="249"/>
      <c r="CO33" s="249"/>
      <c r="CP33" s="249"/>
      <c r="CQ33" s="249"/>
      <c r="CR33" s="249"/>
      <c r="CS33" s="249"/>
      <c r="CT33" s="249"/>
      <c r="CU33" s="249"/>
      <c r="CV33" s="249"/>
      <c r="CW33" s="249"/>
      <c r="CX33" s="249"/>
      <c r="CY33" s="249"/>
      <c r="CZ33" s="249"/>
      <c r="DA33" s="249"/>
      <c r="DB33" s="249"/>
      <c r="DC33" s="249"/>
      <c r="DD33" s="249"/>
      <c r="DE33" s="249"/>
      <c r="DF33" s="249"/>
      <c r="DG33" s="87">
        <f t="shared" si="0"/>
        <v>0</v>
      </c>
      <c r="DH33" s="262"/>
      <c r="DI33" s="419"/>
      <c r="DJ33" s="420"/>
      <c r="DK33" s="420"/>
      <c r="DL33" s="245"/>
      <c r="DM33" s="245"/>
    </row>
    <row r="34" spans="1:117" ht="15.75" x14ac:dyDescent="0.25">
      <c r="A34" s="249"/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49"/>
      <c r="BP34" s="249"/>
      <c r="BQ34" s="249"/>
      <c r="BR34" s="249"/>
      <c r="BS34" s="249"/>
      <c r="BT34" s="249"/>
      <c r="BU34" s="249"/>
      <c r="BV34" s="249"/>
      <c r="BW34" s="249"/>
      <c r="BX34" s="249"/>
      <c r="BY34" s="249"/>
      <c r="BZ34" s="249"/>
      <c r="CA34" s="249"/>
      <c r="CB34" s="249"/>
      <c r="CC34" s="249"/>
      <c r="CD34" s="249"/>
      <c r="CE34" s="249"/>
      <c r="CF34" s="249"/>
      <c r="CG34" s="249"/>
      <c r="CH34" s="249"/>
      <c r="CI34" s="249"/>
      <c r="CJ34" s="249"/>
      <c r="CK34" s="249"/>
      <c r="CL34" s="249"/>
      <c r="CM34" s="249"/>
      <c r="CN34" s="249"/>
      <c r="CO34" s="249"/>
      <c r="CP34" s="249"/>
      <c r="CQ34" s="249"/>
      <c r="CR34" s="249"/>
      <c r="CS34" s="249"/>
      <c r="CT34" s="249"/>
      <c r="CU34" s="249"/>
      <c r="CV34" s="249"/>
      <c r="CW34" s="249"/>
      <c r="CX34" s="249"/>
      <c r="CY34" s="249"/>
      <c r="CZ34" s="249"/>
      <c r="DA34" s="249"/>
      <c r="DB34" s="249"/>
      <c r="DC34" s="249"/>
      <c r="DD34" s="249"/>
      <c r="DE34" s="249"/>
      <c r="DF34" s="249"/>
      <c r="DG34" s="87">
        <f t="shared" si="0"/>
        <v>0</v>
      </c>
      <c r="DH34" s="262"/>
      <c r="DI34" s="88"/>
      <c r="DJ34" s="315"/>
      <c r="DK34" s="309"/>
      <c r="DL34" s="245"/>
      <c r="DM34" s="245"/>
    </row>
    <row r="35" spans="1:117" ht="15.75" x14ac:dyDescent="0.25">
      <c r="A35" s="249"/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49"/>
      <c r="BP35" s="249"/>
      <c r="BQ35" s="249"/>
      <c r="BR35" s="249"/>
      <c r="BS35" s="249"/>
      <c r="BT35" s="249"/>
      <c r="BU35" s="249"/>
      <c r="BV35" s="249"/>
      <c r="BW35" s="249"/>
      <c r="BX35" s="249"/>
      <c r="BY35" s="249"/>
      <c r="BZ35" s="249"/>
      <c r="CA35" s="249"/>
      <c r="CB35" s="249"/>
      <c r="CC35" s="249"/>
      <c r="CD35" s="249"/>
      <c r="CE35" s="249"/>
      <c r="CF35" s="249"/>
      <c r="CG35" s="249"/>
      <c r="CH35" s="249"/>
      <c r="CI35" s="249"/>
      <c r="CJ35" s="249"/>
      <c r="CK35" s="249"/>
      <c r="CL35" s="249"/>
      <c r="CM35" s="249"/>
      <c r="CN35" s="249"/>
      <c r="CO35" s="249"/>
      <c r="CP35" s="249"/>
      <c r="CQ35" s="249"/>
      <c r="CR35" s="249"/>
      <c r="CS35" s="249"/>
      <c r="CT35" s="249"/>
      <c r="CU35" s="249"/>
      <c r="CV35" s="249"/>
      <c r="CW35" s="249"/>
      <c r="CX35" s="249"/>
      <c r="CY35" s="249"/>
      <c r="CZ35" s="249"/>
      <c r="DA35" s="249"/>
      <c r="DB35" s="249"/>
      <c r="DC35" s="249"/>
      <c r="DD35" s="249"/>
      <c r="DE35" s="249"/>
      <c r="DF35" s="249"/>
      <c r="DG35" s="87">
        <f t="shared" si="0"/>
        <v>0</v>
      </c>
      <c r="DH35" s="262"/>
      <c r="DI35" s="88"/>
      <c r="DJ35" s="245"/>
      <c r="DK35" s="309"/>
      <c r="DL35" s="245"/>
      <c r="DM35" s="245"/>
    </row>
    <row r="36" spans="1:117" ht="15.75" x14ac:dyDescent="0.25">
      <c r="A36" s="249"/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49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49"/>
      <c r="BP36" s="249"/>
      <c r="BQ36" s="249"/>
      <c r="BR36" s="249"/>
      <c r="BS36" s="249"/>
      <c r="BT36" s="249"/>
      <c r="BU36" s="249"/>
      <c r="BV36" s="249"/>
      <c r="BW36" s="249"/>
      <c r="BX36" s="249"/>
      <c r="BY36" s="249"/>
      <c r="BZ36" s="249"/>
      <c r="CA36" s="249"/>
      <c r="CB36" s="249"/>
      <c r="CC36" s="249"/>
      <c r="CD36" s="249"/>
      <c r="CE36" s="249"/>
      <c r="CF36" s="249"/>
      <c r="CG36" s="249"/>
      <c r="CH36" s="249"/>
      <c r="CI36" s="249"/>
      <c r="CJ36" s="249"/>
      <c r="CK36" s="249"/>
      <c r="CL36" s="249"/>
      <c r="CM36" s="249"/>
      <c r="CN36" s="249"/>
      <c r="CO36" s="249"/>
      <c r="CP36" s="249"/>
      <c r="CQ36" s="249"/>
      <c r="CR36" s="249"/>
      <c r="CS36" s="249"/>
      <c r="CT36" s="249"/>
      <c r="CU36" s="249"/>
      <c r="CV36" s="249"/>
      <c r="CW36" s="249"/>
      <c r="CX36" s="249"/>
      <c r="CY36" s="249"/>
      <c r="CZ36" s="249"/>
      <c r="DA36" s="249"/>
      <c r="DB36" s="249"/>
      <c r="DC36" s="249"/>
      <c r="DD36" s="249"/>
      <c r="DE36" s="249"/>
      <c r="DF36" s="249"/>
      <c r="DG36" s="87">
        <f t="shared" si="0"/>
        <v>0</v>
      </c>
      <c r="DH36" s="263"/>
      <c r="DI36" s="323"/>
      <c r="DJ36" s="245"/>
      <c r="DK36" s="313"/>
      <c r="DL36" s="245"/>
      <c r="DM36" s="245"/>
    </row>
    <row r="37" spans="1:117" ht="15.75" x14ac:dyDescent="0.25">
      <c r="A37" s="249"/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49"/>
      <c r="BH37" s="249"/>
      <c r="BI37" s="249"/>
      <c r="BJ37" s="249"/>
      <c r="BK37" s="249"/>
      <c r="BL37" s="249"/>
      <c r="BM37" s="249"/>
      <c r="BN37" s="249"/>
      <c r="BO37" s="249"/>
      <c r="BP37" s="249"/>
      <c r="BQ37" s="249"/>
      <c r="BR37" s="249"/>
      <c r="BS37" s="249"/>
      <c r="BT37" s="249"/>
      <c r="BU37" s="249"/>
      <c r="BV37" s="249"/>
      <c r="BW37" s="249"/>
      <c r="BX37" s="249"/>
      <c r="BY37" s="249"/>
      <c r="BZ37" s="249"/>
      <c r="CA37" s="249"/>
      <c r="CB37" s="249"/>
      <c r="CC37" s="249"/>
      <c r="CD37" s="249"/>
      <c r="CE37" s="249"/>
      <c r="CF37" s="249"/>
      <c r="CG37" s="249"/>
      <c r="CH37" s="249"/>
      <c r="CI37" s="249"/>
      <c r="CJ37" s="249"/>
      <c r="CK37" s="249"/>
      <c r="CL37" s="249"/>
      <c r="CM37" s="249"/>
      <c r="CN37" s="249"/>
      <c r="CO37" s="249"/>
      <c r="CP37" s="249"/>
      <c r="CQ37" s="249"/>
      <c r="CR37" s="249"/>
      <c r="CS37" s="249"/>
      <c r="CT37" s="249"/>
      <c r="CU37" s="249"/>
      <c r="CV37" s="249"/>
      <c r="CW37" s="249"/>
      <c r="CX37" s="249"/>
      <c r="CY37" s="249"/>
      <c r="CZ37" s="249"/>
      <c r="DA37" s="249"/>
      <c r="DB37" s="249"/>
      <c r="DC37" s="249"/>
      <c r="DD37" s="249"/>
      <c r="DE37" s="249"/>
      <c r="DF37" s="249"/>
      <c r="DG37" s="87">
        <f t="shared" si="0"/>
        <v>0</v>
      </c>
      <c r="DH37" s="88"/>
      <c r="DI37" s="323"/>
      <c r="DJ37" s="245"/>
      <c r="DK37" s="245"/>
      <c r="DL37" s="245"/>
      <c r="DM37" s="245"/>
    </row>
    <row r="38" spans="1:117" ht="15.75" x14ac:dyDescent="0.25">
      <c r="A38" s="249"/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49"/>
      <c r="BT38" s="249"/>
      <c r="BU38" s="249"/>
      <c r="BV38" s="249"/>
      <c r="BW38" s="249"/>
      <c r="BX38" s="249"/>
      <c r="BY38" s="249"/>
      <c r="BZ38" s="249"/>
      <c r="CA38" s="249"/>
      <c r="CB38" s="249"/>
      <c r="CC38" s="249"/>
      <c r="CD38" s="249"/>
      <c r="CE38" s="249"/>
      <c r="CF38" s="249"/>
      <c r="CG38" s="249"/>
      <c r="CH38" s="249"/>
      <c r="CI38" s="249"/>
      <c r="CJ38" s="249"/>
      <c r="CK38" s="249"/>
      <c r="CL38" s="249"/>
      <c r="CM38" s="249"/>
      <c r="CN38" s="249"/>
      <c r="CO38" s="249"/>
      <c r="CP38" s="249"/>
      <c r="CQ38" s="249"/>
      <c r="CR38" s="249"/>
      <c r="CS38" s="249"/>
      <c r="CT38" s="249"/>
      <c r="CU38" s="249"/>
      <c r="CV38" s="249"/>
      <c r="CW38" s="249"/>
      <c r="CX38" s="249"/>
      <c r="CY38" s="249"/>
      <c r="CZ38" s="249"/>
      <c r="DA38" s="249"/>
      <c r="DB38" s="249"/>
      <c r="DC38" s="249"/>
      <c r="DD38" s="249"/>
      <c r="DE38" s="249"/>
      <c r="DF38" s="249"/>
      <c r="DG38" s="87">
        <f t="shared" si="0"/>
        <v>0</v>
      </c>
      <c r="DH38" s="88"/>
      <c r="DI38" s="323"/>
      <c r="DJ38" s="245"/>
      <c r="DK38" s="313"/>
      <c r="DL38" s="245"/>
      <c r="DM38" s="245"/>
    </row>
    <row r="39" spans="1:117" ht="15.75" x14ac:dyDescent="0.25">
      <c r="A39" s="249"/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  <c r="S39" s="249"/>
      <c r="T39" s="249"/>
      <c r="U39" s="249"/>
      <c r="V39" s="249"/>
      <c r="W39" s="249"/>
      <c r="X39" s="249"/>
      <c r="Y39" s="249"/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49"/>
      <c r="BT39" s="249"/>
      <c r="BU39" s="249"/>
      <c r="BV39" s="249"/>
      <c r="BW39" s="249"/>
      <c r="BX39" s="249"/>
      <c r="BY39" s="249"/>
      <c r="BZ39" s="249"/>
      <c r="CA39" s="249"/>
      <c r="CB39" s="249"/>
      <c r="CC39" s="249"/>
      <c r="CD39" s="249"/>
      <c r="CE39" s="249"/>
      <c r="CF39" s="249"/>
      <c r="CG39" s="249"/>
      <c r="CH39" s="249"/>
      <c r="CI39" s="249"/>
      <c r="CJ39" s="249"/>
      <c r="CK39" s="249"/>
      <c r="CL39" s="249"/>
      <c r="CM39" s="249"/>
      <c r="CN39" s="249"/>
      <c r="CO39" s="249"/>
      <c r="CP39" s="249"/>
      <c r="CQ39" s="249"/>
      <c r="CR39" s="249"/>
      <c r="CS39" s="249"/>
      <c r="CT39" s="249"/>
      <c r="CU39" s="249"/>
      <c r="CV39" s="249"/>
      <c r="CW39" s="249"/>
      <c r="CX39" s="249"/>
      <c r="CY39" s="249"/>
      <c r="CZ39" s="249"/>
      <c r="DA39" s="249"/>
      <c r="DB39" s="249"/>
      <c r="DC39" s="249"/>
      <c r="DD39" s="249"/>
      <c r="DE39" s="249"/>
      <c r="DF39" s="249"/>
      <c r="DG39" s="87">
        <f t="shared" si="0"/>
        <v>0</v>
      </c>
      <c r="DH39" s="88"/>
      <c r="DI39" s="323"/>
      <c r="DJ39" s="245"/>
      <c r="DK39" s="245"/>
      <c r="DL39" s="245"/>
      <c r="DM39" s="245"/>
    </row>
    <row r="40" spans="1:117" ht="15.75" x14ac:dyDescent="0.25">
      <c r="A40" s="249"/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49"/>
      <c r="R40" s="249"/>
      <c r="S40" s="249"/>
      <c r="T40" s="249"/>
      <c r="U40" s="249"/>
      <c r="V40" s="249"/>
      <c r="W40" s="249"/>
      <c r="X40" s="249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49"/>
      <c r="BR40" s="249"/>
      <c r="BS40" s="249"/>
      <c r="BT40" s="249"/>
      <c r="BU40" s="249"/>
      <c r="BV40" s="249"/>
      <c r="BW40" s="249"/>
      <c r="BX40" s="249"/>
      <c r="BY40" s="249"/>
      <c r="BZ40" s="249"/>
      <c r="CA40" s="249"/>
      <c r="CB40" s="249"/>
      <c r="CC40" s="249"/>
      <c r="CD40" s="249"/>
      <c r="CE40" s="249"/>
      <c r="CF40" s="249"/>
      <c r="CG40" s="249"/>
      <c r="CH40" s="249"/>
      <c r="CI40" s="249"/>
      <c r="CJ40" s="249"/>
      <c r="CK40" s="249"/>
      <c r="CL40" s="249"/>
      <c r="CM40" s="249"/>
      <c r="CN40" s="249"/>
      <c r="CO40" s="249"/>
      <c r="CP40" s="249"/>
      <c r="CQ40" s="249"/>
      <c r="CR40" s="249"/>
      <c r="CS40" s="249"/>
      <c r="CT40" s="249"/>
      <c r="CU40" s="249"/>
      <c r="CV40" s="249"/>
      <c r="CW40" s="249"/>
      <c r="CX40" s="249"/>
      <c r="CY40" s="249"/>
      <c r="CZ40" s="249"/>
      <c r="DA40" s="249"/>
      <c r="DB40" s="249"/>
      <c r="DC40" s="249"/>
      <c r="DD40" s="249"/>
      <c r="DE40" s="249"/>
      <c r="DF40" s="249"/>
      <c r="DG40" s="87">
        <f t="shared" ref="DG40:DG53" si="1">SUM(A40:DF40)</f>
        <v>0</v>
      </c>
      <c r="DH40" s="88"/>
      <c r="DI40" s="323"/>
      <c r="DJ40" s="245"/>
      <c r="DK40" s="245"/>
      <c r="DL40" s="245"/>
      <c r="DM40" s="245"/>
    </row>
    <row r="41" spans="1:117" ht="15.75" x14ac:dyDescent="0.25">
      <c r="A41" s="249"/>
      <c r="B41" s="249"/>
      <c r="C41" s="308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  <c r="S41" s="249"/>
      <c r="T41" s="249"/>
      <c r="U41" s="249"/>
      <c r="V41" s="249"/>
      <c r="W41" s="249"/>
      <c r="X41" s="249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49"/>
      <c r="BR41" s="249"/>
      <c r="BS41" s="249"/>
      <c r="BT41" s="249"/>
      <c r="BU41" s="249"/>
      <c r="BV41" s="249"/>
      <c r="BW41" s="249"/>
      <c r="BX41" s="249"/>
      <c r="BY41" s="249"/>
      <c r="BZ41" s="249"/>
      <c r="CA41" s="249"/>
      <c r="CB41" s="249"/>
      <c r="CC41" s="249"/>
      <c r="CD41" s="249"/>
      <c r="CE41" s="249"/>
      <c r="CF41" s="249"/>
      <c r="CG41" s="249"/>
      <c r="CH41" s="249"/>
      <c r="CI41" s="249"/>
      <c r="CJ41" s="249"/>
      <c r="CK41" s="249"/>
      <c r="CL41" s="249"/>
      <c r="CM41" s="249"/>
      <c r="CN41" s="249"/>
      <c r="CO41" s="249"/>
      <c r="CP41" s="249"/>
      <c r="CQ41" s="249"/>
      <c r="CR41" s="249"/>
      <c r="CS41" s="249"/>
      <c r="CT41" s="249"/>
      <c r="CU41" s="249"/>
      <c r="CV41" s="249"/>
      <c r="CW41" s="249"/>
      <c r="CX41" s="249"/>
      <c r="CY41" s="249"/>
      <c r="CZ41" s="249"/>
      <c r="DA41" s="249"/>
      <c r="DB41" s="249"/>
      <c r="DC41" s="249"/>
      <c r="DD41" s="249"/>
      <c r="DE41" s="249"/>
      <c r="DF41" s="249"/>
      <c r="DG41" s="87">
        <f t="shared" si="1"/>
        <v>0</v>
      </c>
      <c r="DH41" s="366"/>
      <c r="DI41" s="323"/>
      <c r="DJ41" s="308"/>
      <c r="DK41" s="309"/>
      <c r="DL41" s="245"/>
      <c r="DM41" s="245"/>
    </row>
    <row r="42" spans="1:117" ht="15.75" x14ac:dyDescent="0.25">
      <c r="A42" s="249"/>
      <c r="B42" s="249"/>
      <c r="C42" s="350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249"/>
      <c r="AU42" s="249"/>
      <c r="AV42" s="249"/>
      <c r="AW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J42" s="249"/>
      <c r="BK42" s="249"/>
      <c r="BL42" s="249"/>
      <c r="BM42" s="249"/>
      <c r="BN42" s="249"/>
      <c r="BO42" s="249"/>
      <c r="BP42" s="249"/>
      <c r="BQ42" s="249"/>
      <c r="BR42" s="249"/>
      <c r="BS42" s="249"/>
      <c r="BT42" s="249"/>
      <c r="BU42" s="249"/>
      <c r="BV42" s="249"/>
      <c r="BW42" s="249"/>
      <c r="BX42" s="249"/>
      <c r="BY42" s="249"/>
      <c r="BZ42" s="249"/>
      <c r="CA42" s="249"/>
      <c r="CB42" s="249"/>
      <c r="CC42" s="249"/>
      <c r="CD42" s="249"/>
      <c r="CE42" s="249"/>
      <c r="CF42" s="249"/>
      <c r="CG42" s="249"/>
      <c r="CH42" s="249"/>
      <c r="CI42" s="249"/>
      <c r="CJ42" s="249"/>
      <c r="CK42" s="249"/>
      <c r="CL42" s="249"/>
      <c r="CM42" s="249"/>
      <c r="CN42" s="249"/>
      <c r="CO42" s="249"/>
      <c r="CP42" s="249"/>
      <c r="CQ42" s="249"/>
      <c r="CR42" s="249"/>
      <c r="CS42" s="249"/>
      <c r="CT42" s="249"/>
      <c r="CU42" s="249"/>
      <c r="CV42" s="249"/>
      <c r="CW42" s="249"/>
      <c r="CX42" s="249"/>
      <c r="CY42" s="249"/>
      <c r="CZ42" s="249"/>
      <c r="DA42" s="249"/>
      <c r="DB42" s="249"/>
      <c r="DC42" s="249"/>
      <c r="DD42" s="249"/>
      <c r="DE42" s="249"/>
      <c r="DF42" s="249"/>
      <c r="DG42" s="87">
        <f t="shared" si="1"/>
        <v>0</v>
      </c>
      <c r="DH42" s="88"/>
      <c r="DI42" s="323"/>
      <c r="DJ42" s="350"/>
      <c r="DK42" s="349"/>
      <c r="DL42" s="245"/>
      <c r="DM42" s="245"/>
    </row>
    <row r="43" spans="1:117" ht="15.75" x14ac:dyDescent="0.25">
      <c r="A43" s="249"/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J43" s="249"/>
      <c r="BK43" s="249"/>
      <c r="BL43" s="249"/>
      <c r="BM43" s="249"/>
      <c r="BN43" s="249"/>
      <c r="BO43" s="249"/>
      <c r="BP43" s="249"/>
      <c r="BQ43" s="249"/>
      <c r="BR43" s="249"/>
      <c r="BS43" s="249"/>
      <c r="BT43" s="249"/>
      <c r="BU43" s="249"/>
      <c r="BV43" s="249"/>
      <c r="BW43" s="249"/>
      <c r="BX43" s="249"/>
      <c r="BY43" s="249"/>
      <c r="BZ43" s="249"/>
      <c r="CA43" s="249"/>
      <c r="CB43" s="249"/>
      <c r="CC43" s="249"/>
      <c r="CD43" s="249"/>
      <c r="CE43" s="249"/>
      <c r="CF43" s="249"/>
      <c r="CG43" s="249"/>
      <c r="CH43" s="249"/>
      <c r="CI43" s="249"/>
      <c r="CJ43" s="249"/>
      <c r="CK43" s="249"/>
      <c r="CL43" s="249"/>
      <c r="CM43" s="249"/>
      <c r="CN43" s="249"/>
      <c r="CO43" s="249"/>
      <c r="CP43" s="249"/>
      <c r="CQ43" s="249"/>
      <c r="CR43" s="249"/>
      <c r="CS43" s="249"/>
      <c r="CT43" s="249"/>
      <c r="CU43" s="249"/>
      <c r="CV43" s="249"/>
      <c r="CW43" s="249"/>
      <c r="CX43" s="249"/>
      <c r="CY43" s="249"/>
      <c r="CZ43" s="249"/>
      <c r="DA43" s="249"/>
      <c r="DB43" s="249"/>
      <c r="DC43" s="249"/>
      <c r="DD43" s="249"/>
      <c r="DE43" s="249"/>
      <c r="DF43" s="249"/>
      <c r="DG43" s="87">
        <f t="shared" si="1"/>
        <v>0</v>
      </c>
      <c r="DH43" s="88"/>
      <c r="DI43" s="323"/>
      <c r="DJ43" s="306"/>
      <c r="DK43" s="307"/>
      <c r="DL43" s="245"/>
      <c r="DM43" s="245"/>
    </row>
    <row r="44" spans="1:117" ht="15.75" x14ac:dyDescent="0.25">
      <c r="A44" s="249"/>
      <c r="B44" s="249"/>
      <c r="C44" s="249"/>
      <c r="D44" s="249"/>
      <c r="E44" s="249"/>
      <c r="F44" s="249"/>
      <c r="G44" s="249"/>
      <c r="H44" s="303"/>
      <c r="I44" s="249"/>
      <c r="J44" s="249"/>
      <c r="K44" s="249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49"/>
      <c r="AU44" s="249"/>
      <c r="AV44" s="249"/>
      <c r="AW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J44" s="249"/>
      <c r="BK44" s="249"/>
      <c r="BL44" s="249"/>
      <c r="BM44" s="249"/>
      <c r="BN44" s="249"/>
      <c r="BO44" s="249"/>
      <c r="BP44" s="249"/>
      <c r="BQ44" s="249"/>
      <c r="BR44" s="249"/>
      <c r="BS44" s="249"/>
      <c r="BT44" s="249"/>
      <c r="BU44" s="249"/>
      <c r="BV44" s="249"/>
      <c r="BW44" s="249"/>
      <c r="BX44" s="249"/>
      <c r="BY44" s="249"/>
      <c r="BZ44" s="249"/>
      <c r="CA44" s="249"/>
      <c r="CB44" s="249"/>
      <c r="CC44" s="249"/>
      <c r="CD44" s="249"/>
      <c r="CE44" s="249"/>
      <c r="CF44" s="249"/>
      <c r="CG44" s="249"/>
      <c r="CH44" s="249"/>
      <c r="CI44" s="249"/>
      <c r="CJ44" s="249"/>
      <c r="CK44" s="249"/>
      <c r="CL44" s="249"/>
      <c r="CM44" s="249"/>
      <c r="CN44" s="249"/>
      <c r="CO44" s="249"/>
      <c r="CP44" s="249"/>
      <c r="CQ44" s="249"/>
      <c r="CR44" s="249"/>
      <c r="CS44" s="249"/>
      <c r="CT44" s="249"/>
      <c r="CU44" s="249"/>
      <c r="CV44" s="249"/>
      <c r="CW44" s="249"/>
      <c r="CX44" s="249"/>
      <c r="CY44" s="249"/>
      <c r="CZ44" s="249"/>
      <c r="DA44" s="249"/>
      <c r="DB44" s="249"/>
      <c r="DC44" s="249"/>
      <c r="DD44" s="249"/>
      <c r="DE44" s="249"/>
      <c r="DF44" s="249"/>
      <c r="DG44" s="87">
        <f t="shared" si="1"/>
        <v>0</v>
      </c>
      <c r="DH44" s="88"/>
      <c r="DI44" s="323"/>
      <c r="DJ44" s="306"/>
      <c r="DK44" s="307"/>
      <c r="DL44" s="245"/>
      <c r="DM44" s="245"/>
    </row>
    <row r="45" spans="1:117" ht="15.75" x14ac:dyDescent="0.25">
      <c r="A45" s="249"/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49"/>
      <c r="AU45" s="249"/>
      <c r="AV45" s="249"/>
      <c r="AW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J45" s="249"/>
      <c r="BK45" s="249"/>
      <c r="BL45" s="249"/>
      <c r="BM45" s="249"/>
      <c r="BN45" s="249"/>
      <c r="BO45" s="249"/>
      <c r="BP45" s="249"/>
      <c r="BQ45" s="249"/>
      <c r="BR45" s="249"/>
      <c r="BS45" s="249"/>
      <c r="BT45" s="249"/>
      <c r="BU45" s="249"/>
      <c r="BV45" s="249"/>
      <c r="BW45" s="249"/>
      <c r="BX45" s="249"/>
      <c r="BY45" s="249"/>
      <c r="BZ45" s="249"/>
      <c r="CA45" s="249"/>
      <c r="CB45" s="249"/>
      <c r="CC45" s="249"/>
      <c r="CD45" s="249"/>
      <c r="CE45" s="249"/>
      <c r="CF45" s="249"/>
      <c r="CG45" s="249"/>
      <c r="CH45" s="249"/>
      <c r="CI45" s="249"/>
      <c r="CJ45" s="249"/>
      <c r="CK45" s="249"/>
      <c r="CL45" s="249"/>
      <c r="CM45" s="249"/>
      <c r="CN45" s="249"/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49"/>
      <c r="CZ45" s="249"/>
      <c r="DA45" s="249"/>
      <c r="DB45" s="249"/>
      <c r="DC45" s="249"/>
      <c r="DD45" s="249"/>
      <c r="DE45" s="249"/>
      <c r="DF45" s="249"/>
      <c r="DG45" s="87">
        <f t="shared" si="1"/>
        <v>0</v>
      </c>
      <c r="DH45" s="88"/>
      <c r="DI45" s="323"/>
      <c r="DJ45" s="306"/>
      <c r="DK45" s="307"/>
      <c r="DL45" s="245"/>
      <c r="DM45" s="245"/>
    </row>
    <row r="46" spans="1:117" ht="15.75" x14ac:dyDescent="0.25">
      <c r="A46" s="249"/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49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49"/>
      <c r="AU46" s="249"/>
      <c r="AV46" s="249"/>
      <c r="AW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J46" s="249"/>
      <c r="BK46" s="249"/>
      <c r="BL46" s="249"/>
      <c r="BM46" s="249"/>
      <c r="BN46" s="249"/>
      <c r="BO46" s="249"/>
      <c r="BP46" s="249"/>
      <c r="BQ46" s="249"/>
      <c r="BR46" s="249"/>
      <c r="BS46" s="249"/>
      <c r="BT46" s="249"/>
      <c r="BU46" s="249"/>
      <c r="BV46" s="249"/>
      <c r="BW46" s="249"/>
      <c r="BX46" s="249"/>
      <c r="BY46" s="249"/>
      <c r="BZ46" s="249"/>
      <c r="CA46" s="249"/>
      <c r="CB46" s="249"/>
      <c r="CC46" s="249"/>
      <c r="CD46" s="249"/>
      <c r="CE46" s="249"/>
      <c r="CF46" s="249"/>
      <c r="CG46" s="249"/>
      <c r="CH46" s="249"/>
      <c r="CI46" s="249"/>
      <c r="CJ46" s="249"/>
      <c r="CK46" s="249"/>
      <c r="CL46" s="249"/>
      <c r="CM46" s="249"/>
      <c r="CN46" s="249"/>
      <c r="CO46" s="249"/>
      <c r="CP46" s="249"/>
      <c r="CQ46" s="249"/>
      <c r="CR46" s="249"/>
      <c r="CS46" s="249"/>
      <c r="CT46" s="249"/>
      <c r="CU46" s="249"/>
      <c r="CV46" s="249"/>
      <c r="CW46" s="249"/>
      <c r="CX46" s="249"/>
      <c r="CY46" s="249"/>
      <c r="CZ46" s="249"/>
      <c r="DA46" s="249"/>
      <c r="DB46" s="249"/>
      <c r="DC46" s="249"/>
      <c r="DD46" s="249"/>
      <c r="DE46" s="249"/>
      <c r="DF46" s="249"/>
      <c r="DG46" s="87">
        <f t="shared" si="1"/>
        <v>0</v>
      </c>
      <c r="DH46" s="88"/>
      <c r="DI46" s="323"/>
      <c r="DJ46" s="306"/>
      <c r="DK46" s="307"/>
      <c r="DL46" s="245"/>
      <c r="DM46" s="245"/>
    </row>
    <row r="47" spans="1:117" ht="15.75" x14ac:dyDescent="0.25">
      <c r="A47" s="249"/>
      <c r="B47" s="249"/>
      <c r="C47" s="249"/>
      <c r="D47" s="249"/>
      <c r="E47" s="304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49"/>
      <c r="AD47" s="249"/>
      <c r="AE47" s="249"/>
      <c r="AF47" s="249"/>
      <c r="AG47" s="249"/>
      <c r="AH47" s="249"/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249"/>
      <c r="AU47" s="249"/>
      <c r="AV47" s="249"/>
      <c r="AW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J47" s="249"/>
      <c r="BK47" s="249"/>
      <c r="BL47" s="249"/>
      <c r="BM47" s="249"/>
      <c r="BN47" s="249"/>
      <c r="BO47" s="249"/>
      <c r="BP47" s="249"/>
      <c r="BQ47" s="249"/>
      <c r="BR47" s="249"/>
      <c r="BS47" s="249"/>
      <c r="BT47" s="249"/>
      <c r="BU47" s="249"/>
      <c r="BV47" s="249"/>
      <c r="BW47" s="249"/>
      <c r="BX47" s="249"/>
      <c r="BY47" s="249"/>
      <c r="BZ47" s="249"/>
      <c r="CA47" s="249"/>
      <c r="CB47" s="249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49"/>
      <c r="CN47" s="249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49"/>
      <c r="CZ47" s="249"/>
      <c r="DA47" s="249"/>
      <c r="DB47" s="249"/>
      <c r="DC47" s="249"/>
      <c r="DD47" s="249"/>
      <c r="DE47" s="249"/>
      <c r="DF47" s="249"/>
      <c r="DG47" s="87">
        <f t="shared" si="1"/>
        <v>0</v>
      </c>
      <c r="DH47" s="88"/>
      <c r="DI47" s="323"/>
      <c r="DJ47" s="350"/>
      <c r="DK47" s="349"/>
      <c r="DL47" s="245"/>
      <c r="DM47" s="245"/>
    </row>
    <row r="48" spans="1:117" ht="15.75" x14ac:dyDescent="0.25">
      <c r="A48" s="249"/>
      <c r="B48" s="249"/>
      <c r="C48" s="249"/>
      <c r="D48" s="249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49"/>
      <c r="AD48" s="249"/>
      <c r="AE48" s="249"/>
      <c r="AF48" s="249"/>
      <c r="AG48" s="249"/>
      <c r="AH48" s="249"/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249"/>
      <c r="AU48" s="249"/>
      <c r="AV48" s="249"/>
      <c r="AW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J48" s="249"/>
      <c r="BK48" s="249"/>
      <c r="BL48" s="249"/>
      <c r="BM48" s="249"/>
      <c r="BN48" s="249"/>
      <c r="BO48" s="249"/>
      <c r="BP48" s="249"/>
      <c r="BQ48" s="249"/>
      <c r="BR48" s="249"/>
      <c r="BS48" s="249"/>
      <c r="BT48" s="249"/>
      <c r="BU48" s="249"/>
      <c r="BV48" s="249"/>
      <c r="BW48" s="249"/>
      <c r="BX48" s="249"/>
      <c r="BY48" s="249"/>
      <c r="BZ48" s="249"/>
      <c r="CA48" s="249"/>
      <c r="CB48" s="249"/>
      <c r="CC48" s="249"/>
      <c r="CD48" s="249"/>
      <c r="CE48" s="249"/>
      <c r="CF48" s="249"/>
      <c r="CG48" s="249"/>
      <c r="CH48" s="249"/>
      <c r="CI48" s="249"/>
      <c r="CJ48" s="249"/>
      <c r="CK48" s="249"/>
      <c r="CL48" s="249"/>
      <c r="CM48" s="249"/>
      <c r="CN48" s="249"/>
      <c r="CO48" s="249"/>
      <c r="CP48" s="249"/>
      <c r="CQ48" s="249"/>
      <c r="CR48" s="249"/>
      <c r="CS48" s="249"/>
      <c r="CT48" s="249"/>
      <c r="CU48" s="249"/>
      <c r="CV48" s="249"/>
      <c r="CW48" s="249"/>
      <c r="CX48" s="249"/>
      <c r="CY48" s="249"/>
      <c r="CZ48" s="249"/>
      <c r="DA48" s="249"/>
      <c r="DB48" s="249"/>
      <c r="DC48" s="249"/>
      <c r="DD48" s="249"/>
      <c r="DE48" s="249"/>
      <c r="DF48" s="249"/>
      <c r="DG48" s="87">
        <f t="shared" si="1"/>
        <v>0</v>
      </c>
      <c r="DH48" s="88"/>
      <c r="DI48" s="323"/>
      <c r="DJ48" s="306"/>
      <c r="DK48" s="307"/>
      <c r="DL48" s="245"/>
      <c r="DM48" s="245"/>
    </row>
    <row r="49" spans="1:117" ht="15.75" x14ac:dyDescent="0.25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249"/>
      <c r="Z49" s="249"/>
      <c r="AA49" s="249"/>
      <c r="AB49" s="249"/>
      <c r="AC49" s="249"/>
      <c r="AD49" s="249"/>
      <c r="AE49" s="249"/>
      <c r="AF49" s="249"/>
      <c r="AG49" s="249"/>
      <c r="AH49" s="249"/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J49" s="249"/>
      <c r="BK49" s="249"/>
      <c r="BL49" s="249"/>
      <c r="BM49" s="249"/>
      <c r="BN49" s="249"/>
      <c r="BO49" s="249"/>
      <c r="BP49" s="249"/>
      <c r="BQ49" s="249"/>
      <c r="BR49" s="249"/>
      <c r="BS49" s="249"/>
      <c r="BT49" s="249"/>
      <c r="BU49" s="249"/>
      <c r="BV49" s="249"/>
      <c r="BW49" s="249"/>
      <c r="BX49" s="249"/>
      <c r="BY49" s="249"/>
      <c r="BZ49" s="249"/>
      <c r="CA49" s="249"/>
      <c r="CB49" s="249"/>
      <c r="CC49" s="249"/>
      <c r="CD49" s="249"/>
      <c r="CE49" s="249"/>
      <c r="CF49" s="249"/>
      <c r="CG49" s="249"/>
      <c r="CH49" s="249"/>
      <c r="CI49" s="249"/>
      <c r="CJ49" s="249"/>
      <c r="CK49" s="249"/>
      <c r="CL49" s="249"/>
      <c r="CM49" s="249"/>
      <c r="CN49" s="249"/>
      <c r="CO49" s="249"/>
      <c r="CP49" s="249"/>
      <c r="CQ49" s="249"/>
      <c r="CR49" s="249"/>
      <c r="CS49" s="249"/>
      <c r="CT49" s="249"/>
      <c r="CU49" s="249"/>
      <c r="CV49" s="249"/>
      <c r="CW49" s="249"/>
      <c r="CX49" s="249"/>
      <c r="CY49" s="249"/>
      <c r="CZ49" s="249"/>
      <c r="DA49" s="249"/>
      <c r="DB49" s="249"/>
      <c r="DC49" s="249"/>
      <c r="DD49" s="249"/>
      <c r="DE49" s="249"/>
      <c r="DF49" s="249"/>
      <c r="DG49" s="87">
        <f t="shared" si="1"/>
        <v>0</v>
      </c>
      <c r="DH49" s="88"/>
      <c r="DI49" s="323"/>
      <c r="DJ49" s="306"/>
      <c r="DK49" s="307"/>
      <c r="DL49" s="245"/>
      <c r="DM49" s="245"/>
    </row>
    <row r="50" spans="1:117" ht="15.75" x14ac:dyDescent="0.25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49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49"/>
      <c r="AU50" s="249"/>
      <c r="AV50" s="249"/>
      <c r="AW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J50" s="249"/>
      <c r="BK50" s="249"/>
      <c r="BL50" s="249"/>
      <c r="BM50" s="249"/>
      <c r="BN50" s="249"/>
      <c r="BO50" s="249"/>
      <c r="BP50" s="249"/>
      <c r="BQ50" s="249"/>
      <c r="BR50" s="249"/>
      <c r="BS50" s="249"/>
      <c r="BT50" s="249"/>
      <c r="BU50" s="249"/>
      <c r="BV50" s="249"/>
      <c r="BW50" s="249"/>
      <c r="BX50" s="249"/>
      <c r="BY50" s="249"/>
      <c r="BZ50" s="249"/>
      <c r="CA50" s="249"/>
      <c r="CB50" s="249"/>
      <c r="CC50" s="249"/>
      <c r="CD50" s="249"/>
      <c r="CE50" s="249"/>
      <c r="CF50" s="249"/>
      <c r="CG50" s="249"/>
      <c r="CH50" s="249"/>
      <c r="CI50" s="249"/>
      <c r="CJ50" s="249"/>
      <c r="CK50" s="249"/>
      <c r="CL50" s="249"/>
      <c r="CM50" s="249"/>
      <c r="CN50" s="249"/>
      <c r="CO50" s="249"/>
      <c r="CP50" s="249"/>
      <c r="CQ50" s="249"/>
      <c r="CR50" s="249"/>
      <c r="CS50" s="249"/>
      <c r="CT50" s="249"/>
      <c r="CU50" s="249"/>
      <c r="CV50" s="249"/>
      <c r="CW50" s="249"/>
      <c r="CX50" s="249"/>
      <c r="CY50" s="249"/>
      <c r="CZ50" s="249"/>
      <c r="DA50" s="249"/>
      <c r="DB50" s="249"/>
      <c r="DC50" s="249"/>
      <c r="DD50" s="249"/>
      <c r="DE50" s="249"/>
      <c r="DF50" s="249"/>
      <c r="DG50" s="87">
        <f t="shared" si="1"/>
        <v>0</v>
      </c>
      <c r="DH50" s="88"/>
      <c r="DI50" s="323"/>
      <c r="DJ50" s="306"/>
      <c r="DK50" s="307"/>
      <c r="DL50" s="245"/>
      <c r="DM50" s="245"/>
    </row>
    <row r="51" spans="1:117" ht="15.75" x14ac:dyDescent="0.25">
      <c r="A51" s="249"/>
      <c r="B51" s="249"/>
      <c r="C51" s="249"/>
      <c r="D51" s="249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49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J51" s="249"/>
      <c r="BK51" s="249"/>
      <c r="BL51" s="249"/>
      <c r="BM51" s="249"/>
      <c r="BN51" s="249"/>
      <c r="BO51" s="249"/>
      <c r="BP51" s="249"/>
      <c r="BQ51" s="249"/>
      <c r="BR51" s="249"/>
      <c r="BS51" s="249"/>
      <c r="BT51" s="249"/>
      <c r="BU51" s="249"/>
      <c r="BV51" s="249"/>
      <c r="BW51" s="249"/>
      <c r="BX51" s="249"/>
      <c r="BY51" s="249"/>
      <c r="BZ51" s="249"/>
      <c r="CA51" s="249"/>
      <c r="CB51" s="249"/>
      <c r="CC51" s="249"/>
      <c r="CD51" s="249"/>
      <c r="CE51" s="249"/>
      <c r="CF51" s="249"/>
      <c r="CG51" s="249"/>
      <c r="CH51" s="249"/>
      <c r="CI51" s="249"/>
      <c r="CJ51" s="249"/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87">
        <f t="shared" si="1"/>
        <v>0</v>
      </c>
      <c r="DH51" s="88"/>
      <c r="DI51" s="323"/>
      <c r="DJ51" s="306"/>
      <c r="DK51" s="307"/>
      <c r="DL51" s="245"/>
      <c r="DM51" s="245"/>
    </row>
    <row r="52" spans="1:117" ht="15.75" x14ac:dyDescent="0.25">
      <c r="A52" s="249"/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49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49"/>
      <c r="AU52" s="249"/>
      <c r="AV52" s="249"/>
      <c r="AW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J52" s="249"/>
      <c r="BK52" s="249"/>
      <c r="BL52" s="249"/>
      <c r="BM52" s="249"/>
      <c r="BN52" s="249"/>
      <c r="BO52" s="249"/>
      <c r="BP52" s="249"/>
      <c r="BQ52" s="249"/>
      <c r="BR52" s="249"/>
      <c r="BS52" s="249"/>
      <c r="BT52" s="249"/>
      <c r="BU52" s="249"/>
      <c r="BV52" s="249"/>
      <c r="BW52" s="249"/>
      <c r="BX52" s="249"/>
      <c r="BY52" s="249"/>
      <c r="BZ52" s="249"/>
      <c r="CA52" s="249"/>
      <c r="CB52" s="249"/>
      <c r="CC52" s="249"/>
      <c r="CD52" s="249"/>
      <c r="CE52" s="249"/>
      <c r="CF52" s="249"/>
      <c r="CG52" s="249"/>
      <c r="CH52" s="249"/>
      <c r="CI52" s="249"/>
      <c r="CJ52" s="249"/>
      <c r="CK52" s="249"/>
      <c r="CL52" s="249"/>
      <c r="CM52" s="249"/>
      <c r="CN52" s="249"/>
      <c r="CO52" s="249"/>
      <c r="CP52" s="249"/>
      <c r="CQ52" s="249"/>
      <c r="CR52" s="249"/>
      <c r="CS52" s="249"/>
      <c r="CT52" s="249"/>
      <c r="CU52" s="249"/>
      <c r="CV52" s="249"/>
      <c r="CW52" s="249"/>
      <c r="CX52" s="249"/>
      <c r="CY52" s="249"/>
      <c r="CZ52" s="249"/>
      <c r="DA52" s="249"/>
      <c r="DB52" s="249"/>
      <c r="DC52" s="249"/>
      <c r="DD52" s="249"/>
      <c r="DE52" s="249"/>
      <c r="DF52" s="249"/>
      <c r="DG52" s="87">
        <f t="shared" si="1"/>
        <v>0</v>
      </c>
      <c r="DH52" s="88"/>
      <c r="DI52" s="323"/>
      <c r="DJ52" s="350"/>
      <c r="DK52" s="349"/>
      <c r="DL52" s="245"/>
      <c r="DM52" s="245"/>
    </row>
    <row r="53" spans="1:117" ht="15.75" x14ac:dyDescent="0.2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49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49"/>
      <c r="AU53" s="249"/>
      <c r="AV53" s="249"/>
      <c r="AW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J53" s="249"/>
      <c r="BK53" s="249"/>
      <c r="BL53" s="249"/>
      <c r="BM53" s="249"/>
      <c r="BN53" s="249"/>
      <c r="BO53" s="249"/>
      <c r="BP53" s="249"/>
      <c r="BQ53" s="249"/>
      <c r="BR53" s="249"/>
      <c r="BS53" s="249"/>
      <c r="BT53" s="249"/>
      <c r="BU53" s="249"/>
      <c r="BV53" s="249"/>
      <c r="BW53" s="249"/>
      <c r="BX53" s="249"/>
      <c r="BY53" s="249"/>
      <c r="BZ53" s="249"/>
      <c r="CA53" s="249"/>
      <c r="CB53" s="249"/>
      <c r="CC53" s="249"/>
      <c r="CD53" s="249"/>
      <c r="CE53" s="249"/>
      <c r="CF53" s="249"/>
      <c r="CG53" s="249"/>
      <c r="CH53" s="249"/>
      <c r="CI53" s="249"/>
      <c r="CJ53" s="249"/>
      <c r="CK53" s="249"/>
      <c r="CL53" s="249"/>
      <c r="CM53" s="249"/>
      <c r="CN53" s="249"/>
      <c r="CO53" s="249"/>
      <c r="CP53" s="249"/>
      <c r="CQ53" s="249"/>
      <c r="CR53" s="249"/>
      <c r="CS53" s="249"/>
      <c r="CT53" s="249"/>
      <c r="CU53" s="249"/>
      <c r="CV53" s="249"/>
      <c r="CW53" s="249"/>
      <c r="CX53" s="249"/>
      <c r="CY53" s="249"/>
      <c r="CZ53" s="249"/>
      <c r="DA53" s="249"/>
      <c r="DB53" s="249"/>
      <c r="DC53" s="249"/>
      <c r="DD53" s="249"/>
      <c r="DE53" s="249"/>
      <c r="DF53" s="249"/>
      <c r="DG53" s="87">
        <f t="shared" si="1"/>
        <v>0</v>
      </c>
      <c r="DH53" s="88"/>
      <c r="DI53" s="323"/>
      <c r="DJ53" s="306"/>
      <c r="DK53" s="307"/>
      <c r="DL53" s="245"/>
      <c r="DM53" s="245"/>
    </row>
    <row r="54" spans="1:117" ht="15.75" x14ac:dyDescent="0.2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49"/>
      <c r="AF54" s="249"/>
      <c r="AG54" s="249"/>
      <c r="AH54" s="249"/>
      <c r="AI54" s="249"/>
      <c r="AJ54" s="249"/>
      <c r="AK54" s="249"/>
      <c r="AL54" s="249"/>
      <c r="AM54" s="249"/>
      <c r="AN54" s="249"/>
      <c r="AO54" s="249"/>
      <c r="AP54" s="249"/>
      <c r="AQ54" s="249"/>
      <c r="AR54" s="249"/>
      <c r="AS54" s="249"/>
      <c r="AT54" s="249"/>
      <c r="AU54" s="249"/>
      <c r="AV54" s="249"/>
      <c r="AW54" s="249"/>
      <c r="AX54" s="249"/>
      <c r="AY54" s="249"/>
      <c r="AZ54" s="249"/>
      <c r="BA54" s="249"/>
      <c r="BB54" s="249"/>
      <c r="BC54" s="249"/>
      <c r="BD54" s="249"/>
      <c r="BE54" s="249"/>
      <c r="BF54" s="249"/>
      <c r="BG54" s="249"/>
      <c r="BH54" s="249"/>
      <c r="BI54" s="249"/>
      <c r="BJ54" s="249"/>
      <c r="BK54" s="249"/>
      <c r="BL54" s="249"/>
      <c r="BM54" s="249"/>
      <c r="BN54" s="249"/>
      <c r="BO54" s="249"/>
      <c r="BP54" s="249"/>
      <c r="BQ54" s="249"/>
      <c r="BR54" s="249"/>
      <c r="BS54" s="249"/>
      <c r="BT54" s="249"/>
      <c r="BU54" s="249"/>
      <c r="BV54" s="249"/>
      <c r="BW54" s="249"/>
      <c r="BX54" s="249"/>
      <c r="BY54" s="249"/>
      <c r="BZ54" s="249"/>
      <c r="CA54" s="249"/>
      <c r="CB54" s="249"/>
      <c r="CC54" s="249"/>
      <c r="CD54" s="249"/>
      <c r="CE54" s="249"/>
      <c r="CF54" s="249"/>
      <c r="CG54" s="249"/>
      <c r="CH54" s="249"/>
      <c r="CI54" s="249"/>
      <c r="CJ54" s="249"/>
      <c r="CK54" s="249"/>
      <c r="CL54" s="249"/>
      <c r="CM54" s="249"/>
      <c r="CN54" s="249"/>
      <c r="CO54" s="249"/>
      <c r="CP54" s="249"/>
      <c r="CQ54" s="249"/>
      <c r="CR54" s="249"/>
      <c r="CS54" s="249"/>
      <c r="CT54" s="249"/>
      <c r="CU54" s="249"/>
      <c r="CV54" s="249"/>
      <c r="CW54" s="249"/>
      <c r="CX54" s="249"/>
      <c r="CY54" s="249"/>
      <c r="CZ54" s="249"/>
      <c r="DA54" s="249"/>
      <c r="DB54" s="249"/>
      <c r="DC54" s="249"/>
      <c r="DD54" s="249"/>
      <c r="DE54" s="249"/>
      <c r="DF54" s="249"/>
      <c r="DG54" s="87"/>
      <c r="DH54" s="88"/>
      <c r="DI54" s="323"/>
      <c r="DJ54" s="306"/>
      <c r="DK54" s="307"/>
      <c r="DL54" s="245"/>
      <c r="DM54" s="245"/>
    </row>
    <row r="55" spans="1:117" ht="15.75" x14ac:dyDescent="0.25">
      <c r="A55" s="249"/>
      <c r="B55" s="249"/>
      <c r="C55" s="249"/>
      <c r="D55" s="24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49"/>
      <c r="AG55" s="249"/>
      <c r="AH55" s="249"/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249"/>
      <c r="AU55" s="249"/>
      <c r="AV55" s="249"/>
      <c r="AW55" s="249"/>
      <c r="AX55" s="249"/>
      <c r="AY55" s="249"/>
      <c r="AZ55" s="249"/>
      <c r="BA55" s="249"/>
      <c r="BB55" s="249"/>
      <c r="BC55" s="249"/>
      <c r="BD55" s="249"/>
      <c r="BE55" s="249"/>
      <c r="BF55" s="249"/>
      <c r="BG55" s="249"/>
      <c r="BH55" s="249"/>
      <c r="BI55" s="249"/>
      <c r="BJ55" s="249"/>
      <c r="BK55" s="249"/>
      <c r="BL55" s="249"/>
      <c r="BM55" s="249"/>
      <c r="BN55" s="249"/>
      <c r="BO55" s="249"/>
      <c r="BP55" s="249"/>
      <c r="BQ55" s="249"/>
      <c r="BR55" s="249"/>
      <c r="BS55" s="249"/>
      <c r="BT55" s="249"/>
      <c r="BU55" s="249"/>
      <c r="BV55" s="249"/>
      <c r="BW55" s="249"/>
      <c r="BX55" s="249"/>
      <c r="BY55" s="249"/>
      <c r="BZ55" s="249"/>
      <c r="CA55" s="249"/>
      <c r="CB55" s="249"/>
      <c r="CC55" s="249"/>
      <c r="CD55" s="249"/>
      <c r="CE55" s="249"/>
      <c r="CF55" s="249"/>
      <c r="CG55" s="249"/>
      <c r="CH55" s="249"/>
      <c r="CI55" s="249"/>
      <c r="CJ55" s="249"/>
      <c r="CK55" s="249"/>
      <c r="CL55" s="249"/>
      <c r="CM55" s="249"/>
      <c r="CN55" s="249"/>
      <c r="CO55" s="249"/>
      <c r="CP55" s="249"/>
      <c r="CQ55" s="249"/>
      <c r="CR55" s="249"/>
      <c r="CS55" s="249"/>
      <c r="CT55" s="249"/>
      <c r="CU55" s="249"/>
      <c r="CV55" s="249"/>
      <c r="CW55" s="306"/>
      <c r="CX55" s="249"/>
      <c r="CY55" s="249"/>
      <c r="CZ55" s="249"/>
      <c r="DA55" s="249"/>
      <c r="DB55" s="249"/>
      <c r="DC55" s="249"/>
      <c r="DD55" s="249"/>
      <c r="DE55" s="249"/>
      <c r="DF55" s="249"/>
      <c r="DG55" s="87"/>
      <c r="DH55" s="88"/>
      <c r="DI55" s="323"/>
      <c r="DJ55" s="306"/>
      <c r="DK55" s="307"/>
      <c r="DL55" s="245"/>
      <c r="DM55" s="245"/>
    </row>
    <row r="56" spans="1:117" ht="15.75" x14ac:dyDescent="0.25">
      <c r="A56" s="249"/>
      <c r="B56" s="249"/>
      <c r="C56" s="249"/>
      <c r="D56" s="24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249"/>
      <c r="Z56" s="249"/>
      <c r="AA56" s="249"/>
      <c r="AB56" s="249"/>
      <c r="AC56" s="249"/>
      <c r="AD56" s="249"/>
      <c r="AE56" s="249"/>
      <c r="AF56" s="249"/>
      <c r="AG56" s="249"/>
      <c r="AH56" s="249"/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249"/>
      <c r="AU56" s="249"/>
      <c r="AV56" s="249"/>
      <c r="AW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J56" s="249"/>
      <c r="BK56" s="249"/>
      <c r="BL56" s="249"/>
      <c r="BM56" s="249"/>
      <c r="BN56" s="249"/>
      <c r="BO56" s="249"/>
      <c r="BP56" s="249"/>
      <c r="BQ56" s="249"/>
      <c r="BR56" s="249"/>
      <c r="BS56" s="249"/>
      <c r="BT56" s="249"/>
      <c r="BU56" s="249"/>
      <c r="BV56" s="249"/>
      <c r="BW56" s="249"/>
      <c r="BX56" s="249"/>
      <c r="BY56" s="249"/>
      <c r="BZ56" s="249"/>
      <c r="CA56" s="249"/>
      <c r="CB56" s="249"/>
      <c r="CC56" s="249"/>
      <c r="CD56" s="249"/>
      <c r="CE56" s="249"/>
      <c r="CF56" s="249"/>
      <c r="CG56" s="249"/>
      <c r="CH56" s="249"/>
      <c r="CI56" s="249"/>
      <c r="CJ56" s="249"/>
      <c r="CK56" s="249"/>
      <c r="CL56" s="249"/>
      <c r="CM56" s="249"/>
      <c r="CN56" s="249"/>
      <c r="CO56" s="249"/>
      <c r="CP56" s="249"/>
      <c r="CQ56" s="249"/>
      <c r="CR56" s="249"/>
      <c r="CS56" s="249"/>
      <c r="CT56" s="249"/>
      <c r="CU56" s="249"/>
      <c r="CV56" s="249"/>
      <c r="CW56" s="249"/>
      <c r="CX56" s="249"/>
      <c r="CY56" s="249"/>
      <c r="CZ56" s="249"/>
      <c r="DA56" s="249"/>
      <c r="DB56" s="249"/>
      <c r="DC56" s="249"/>
      <c r="DD56" s="249"/>
      <c r="DE56" s="249"/>
      <c r="DF56" s="249"/>
      <c r="DG56" s="87"/>
      <c r="DH56" s="88"/>
      <c r="DI56" s="245"/>
      <c r="DJ56" s="245"/>
      <c r="DK56" s="245"/>
      <c r="DL56" s="245"/>
      <c r="DM56" s="245"/>
    </row>
    <row r="57" spans="1:117" ht="15.75" x14ac:dyDescent="0.25">
      <c r="A57" s="249"/>
      <c r="B57" s="249"/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249"/>
      <c r="Z57" s="249"/>
      <c r="AA57" s="249"/>
      <c r="AB57" s="249"/>
      <c r="AC57" s="249"/>
      <c r="AD57" s="249"/>
      <c r="AE57" s="249"/>
      <c r="AF57" s="249"/>
      <c r="AG57" s="249"/>
      <c r="AH57" s="249"/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249"/>
      <c r="AU57" s="249"/>
      <c r="AV57" s="249"/>
      <c r="AW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249"/>
      <c r="BI57" s="249"/>
      <c r="BJ57" s="249"/>
      <c r="BK57" s="249"/>
      <c r="BL57" s="249"/>
      <c r="BM57" s="249"/>
      <c r="BN57" s="249"/>
      <c r="BO57" s="249"/>
      <c r="BP57" s="249"/>
      <c r="BQ57" s="249"/>
      <c r="BR57" s="249"/>
      <c r="BS57" s="249"/>
      <c r="BT57" s="249"/>
      <c r="BU57" s="249"/>
      <c r="BV57" s="249"/>
      <c r="BW57" s="249"/>
      <c r="BX57" s="249"/>
      <c r="BY57" s="249"/>
      <c r="BZ57" s="249"/>
      <c r="CA57" s="249"/>
      <c r="CB57" s="249"/>
      <c r="CC57" s="249"/>
      <c r="CD57" s="249"/>
      <c r="CE57" s="249"/>
      <c r="CF57" s="249"/>
      <c r="CG57" s="249"/>
      <c r="CH57" s="249"/>
      <c r="CI57" s="249"/>
      <c r="CJ57" s="249"/>
      <c r="CK57" s="249"/>
      <c r="CL57" s="249"/>
      <c r="CM57" s="249"/>
      <c r="CN57" s="249"/>
      <c r="CO57" s="249"/>
      <c r="CP57" s="249"/>
      <c r="CQ57" s="249"/>
      <c r="CR57" s="249"/>
      <c r="CS57" s="249"/>
      <c r="CT57" s="249"/>
      <c r="CU57" s="249"/>
      <c r="CV57" s="249"/>
      <c r="CW57" s="249"/>
      <c r="CX57" s="249"/>
      <c r="CY57" s="249"/>
      <c r="CZ57" s="249"/>
      <c r="DA57" s="249"/>
      <c r="DB57" s="249"/>
      <c r="DC57" s="249"/>
      <c r="DD57" s="249"/>
      <c r="DE57" s="249"/>
      <c r="DF57" s="249"/>
      <c r="DG57" s="87"/>
      <c r="DH57" s="88"/>
      <c r="DI57" s="245"/>
      <c r="DJ57" s="245"/>
      <c r="DK57" s="245"/>
      <c r="DL57" s="245"/>
      <c r="DM57" s="245"/>
    </row>
    <row r="58" spans="1:117" s="86" customFormat="1" ht="15" x14ac:dyDescent="0.2">
      <c r="A58" s="80">
        <f>SUM(A3:A57)</f>
        <v>0</v>
      </c>
      <c r="B58" s="80">
        <f t="shared" ref="B58:BM58" si="2">SUM(B3:B57)</f>
        <v>0</v>
      </c>
      <c r="C58" s="80">
        <f t="shared" si="2"/>
        <v>179680.45</v>
      </c>
      <c r="D58" s="80">
        <f t="shared" si="2"/>
        <v>19452.78</v>
      </c>
      <c r="E58" s="80">
        <f t="shared" si="2"/>
        <v>0</v>
      </c>
      <c r="F58" s="80">
        <f t="shared" si="2"/>
        <v>0</v>
      </c>
      <c r="G58" s="80">
        <f t="shared" si="2"/>
        <v>0</v>
      </c>
      <c r="H58" s="80">
        <f t="shared" si="2"/>
        <v>0</v>
      </c>
      <c r="I58" s="80">
        <f t="shared" si="2"/>
        <v>0</v>
      </c>
      <c r="J58" s="80">
        <f t="shared" si="2"/>
        <v>0</v>
      </c>
      <c r="K58" s="80">
        <f t="shared" si="2"/>
        <v>10916.3</v>
      </c>
      <c r="L58" s="80">
        <f t="shared" si="2"/>
        <v>0</v>
      </c>
      <c r="M58" s="80">
        <f t="shared" si="2"/>
        <v>0</v>
      </c>
      <c r="N58" s="80">
        <f t="shared" si="2"/>
        <v>0</v>
      </c>
      <c r="O58" s="80">
        <f t="shared" si="2"/>
        <v>0</v>
      </c>
      <c r="P58" s="80">
        <f t="shared" si="2"/>
        <v>0</v>
      </c>
      <c r="Q58" s="80">
        <f t="shared" si="2"/>
        <v>0</v>
      </c>
      <c r="R58" s="80">
        <f t="shared" si="2"/>
        <v>0</v>
      </c>
      <c r="S58" s="80">
        <f t="shared" si="2"/>
        <v>0</v>
      </c>
      <c r="T58" s="80">
        <f t="shared" si="2"/>
        <v>0</v>
      </c>
      <c r="U58" s="80">
        <f t="shared" si="2"/>
        <v>0</v>
      </c>
      <c r="V58" s="80">
        <f t="shared" si="2"/>
        <v>0</v>
      </c>
      <c r="W58" s="80">
        <f t="shared" si="2"/>
        <v>0</v>
      </c>
      <c r="X58" s="80">
        <f t="shared" si="2"/>
        <v>0</v>
      </c>
      <c r="Y58" s="80">
        <f t="shared" si="2"/>
        <v>0</v>
      </c>
      <c r="Z58" s="80">
        <f t="shared" si="2"/>
        <v>0</v>
      </c>
      <c r="AA58" s="80">
        <f t="shared" si="2"/>
        <v>0</v>
      </c>
      <c r="AB58" s="80">
        <f t="shared" si="2"/>
        <v>0</v>
      </c>
      <c r="AC58" s="80">
        <f t="shared" si="2"/>
        <v>0</v>
      </c>
      <c r="AD58" s="80">
        <f t="shared" si="2"/>
        <v>0</v>
      </c>
      <c r="AE58" s="80">
        <f t="shared" si="2"/>
        <v>0</v>
      </c>
      <c r="AF58" s="80">
        <f t="shared" si="2"/>
        <v>0</v>
      </c>
      <c r="AG58" s="80">
        <f t="shared" si="2"/>
        <v>0</v>
      </c>
      <c r="AH58" s="80">
        <f t="shared" si="2"/>
        <v>0</v>
      </c>
      <c r="AI58" s="80">
        <f t="shared" si="2"/>
        <v>0</v>
      </c>
      <c r="AJ58" s="80">
        <f t="shared" si="2"/>
        <v>0</v>
      </c>
      <c r="AK58" s="80">
        <f t="shared" si="2"/>
        <v>0</v>
      </c>
      <c r="AL58" s="80">
        <f t="shared" si="2"/>
        <v>0</v>
      </c>
      <c r="AM58" s="80">
        <f t="shared" si="2"/>
        <v>0</v>
      </c>
      <c r="AN58" s="80">
        <f t="shared" si="2"/>
        <v>0</v>
      </c>
      <c r="AO58" s="80">
        <f t="shared" si="2"/>
        <v>0</v>
      </c>
      <c r="AP58" s="80">
        <f t="shared" si="2"/>
        <v>0</v>
      </c>
      <c r="AQ58" s="80">
        <f t="shared" si="2"/>
        <v>3677.64</v>
      </c>
      <c r="AR58" s="80">
        <f t="shared" si="2"/>
        <v>0</v>
      </c>
      <c r="AS58" s="80">
        <f t="shared" si="2"/>
        <v>0</v>
      </c>
      <c r="AT58" s="80">
        <f t="shared" si="2"/>
        <v>0</v>
      </c>
      <c r="AU58" s="80">
        <f t="shared" si="2"/>
        <v>0</v>
      </c>
      <c r="AV58" s="80">
        <f t="shared" si="2"/>
        <v>0</v>
      </c>
      <c r="AW58" s="80">
        <f t="shared" si="2"/>
        <v>0</v>
      </c>
      <c r="AX58" s="80">
        <f t="shared" si="2"/>
        <v>0</v>
      </c>
      <c r="AY58" s="80">
        <f t="shared" si="2"/>
        <v>0</v>
      </c>
      <c r="AZ58" s="80">
        <f t="shared" si="2"/>
        <v>0</v>
      </c>
      <c r="BA58" s="80">
        <f t="shared" si="2"/>
        <v>0</v>
      </c>
      <c r="BB58" s="80">
        <f t="shared" si="2"/>
        <v>0</v>
      </c>
      <c r="BC58" s="80">
        <f t="shared" si="2"/>
        <v>0</v>
      </c>
      <c r="BD58" s="80">
        <f t="shared" si="2"/>
        <v>0</v>
      </c>
      <c r="BE58" s="80">
        <f t="shared" si="2"/>
        <v>0</v>
      </c>
      <c r="BF58" s="80">
        <f t="shared" si="2"/>
        <v>0</v>
      </c>
      <c r="BG58" s="80">
        <f t="shared" si="2"/>
        <v>0</v>
      </c>
      <c r="BH58" s="80">
        <f t="shared" si="2"/>
        <v>0</v>
      </c>
      <c r="BI58" s="80">
        <f t="shared" si="2"/>
        <v>342527.61</v>
      </c>
      <c r="BJ58" s="80">
        <f t="shared" si="2"/>
        <v>0</v>
      </c>
      <c r="BK58" s="80">
        <f t="shared" si="2"/>
        <v>0</v>
      </c>
      <c r="BL58" s="80">
        <f t="shared" si="2"/>
        <v>0</v>
      </c>
      <c r="BM58" s="80">
        <f t="shared" si="2"/>
        <v>0</v>
      </c>
      <c r="BN58" s="80">
        <f t="shared" ref="BN58:DF58" si="3">SUM(BN3:BN57)</f>
        <v>0</v>
      </c>
      <c r="BO58" s="80">
        <f t="shared" si="3"/>
        <v>0</v>
      </c>
      <c r="BP58" s="80">
        <f t="shared" si="3"/>
        <v>0</v>
      </c>
      <c r="BQ58" s="80">
        <f t="shared" si="3"/>
        <v>0</v>
      </c>
      <c r="BR58" s="80">
        <f t="shared" si="3"/>
        <v>0</v>
      </c>
      <c r="BS58" s="80">
        <f t="shared" si="3"/>
        <v>47475</v>
      </c>
      <c r="BT58" s="80">
        <f t="shared" si="3"/>
        <v>0</v>
      </c>
      <c r="BU58" s="80">
        <f t="shared" si="3"/>
        <v>0</v>
      </c>
      <c r="BV58" s="80">
        <f t="shared" si="3"/>
        <v>0</v>
      </c>
      <c r="BW58" s="80">
        <f t="shared" si="3"/>
        <v>0</v>
      </c>
      <c r="BX58" s="80">
        <f t="shared" si="3"/>
        <v>74298.7</v>
      </c>
      <c r="BY58" s="80">
        <f t="shared" si="3"/>
        <v>0</v>
      </c>
      <c r="BZ58" s="80">
        <f t="shared" si="3"/>
        <v>0</v>
      </c>
      <c r="CA58" s="80">
        <f t="shared" si="3"/>
        <v>0</v>
      </c>
      <c r="CB58" s="80">
        <f t="shared" si="3"/>
        <v>0</v>
      </c>
      <c r="CC58" s="80">
        <f t="shared" si="3"/>
        <v>0</v>
      </c>
      <c r="CD58" s="80">
        <f t="shared" si="3"/>
        <v>0</v>
      </c>
      <c r="CE58" s="80">
        <f t="shared" si="3"/>
        <v>0</v>
      </c>
      <c r="CF58" s="80">
        <f t="shared" si="3"/>
        <v>0</v>
      </c>
      <c r="CG58" s="80">
        <f t="shared" si="3"/>
        <v>0</v>
      </c>
      <c r="CH58" s="80">
        <f t="shared" si="3"/>
        <v>0</v>
      </c>
      <c r="CI58" s="80">
        <f t="shared" si="3"/>
        <v>0</v>
      </c>
      <c r="CJ58" s="80">
        <f t="shared" si="3"/>
        <v>0</v>
      </c>
      <c r="CK58" s="80">
        <f t="shared" si="3"/>
        <v>0</v>
      </c>
      <c r="CL58" s="80">
        <f t="shared" si="3"/>
        <v>0</v>
      </c>
      <c r="CM58" s="80">
        <f t="shared" si="3"/>
        <v>0</v>
      </c>
      <c r="CN58" s="80">
        <f t="shared" si="3"/>
        <v>48038.6</v>
      </c>
      <c r="CO58" s="80">
        <f t="shared" si="3"/>
        <v>52560</v>
      </c>
      <c r="CP58" s="80">
        <f t="shared" si="3"/>
        <v>0</v>
      </c>
      <c r="CQ58" s="80">
        <f t="shared" si="3"/>
        <v>0</v>
      </c>
      <c r="CR58" s="80">
        <f t="shared" si="3"/>
        <v>0</v>
      </c>
      <c r="CS58" s="80">
        <f t="shared" si="3"/>
        <v>0</v>
      </c>
      <c r="CT58" s="80">
        <f t="shared" si="3"/>
        <v>0</v>
      </c>
      <c r="CU58" s="80">
        <f t="shared" si="3"/>
        <v>0</v>
      </c>
      <c r="CV58" s="80">
        <f t="shared" si="3"/>
        <v>0</v>
      </c>
      <c r="CW58" s="80">
        <f t="shared" si="3"/>
        <v>154608.44</v>
      </c>
      <c r="CX58" s="80">
        <f t="shared" si="3"/>
        <v>0</v>
      </c>
      <c r="CY58" s="80">
        <f t="shared" si="3"/>
        <v>155722.75</v>
      </c>
      <c r="CZ58" s="80">
        <f t="shared" si="3"/>
        <v>70325</v>
      </c>
      <c r="DA58" s="80">
        <f t="shared" si="3"/>
        <v>0</v>
      </c>
      <c r="DB58" s="80">
        <f t="shared" si="3"/>
        <v>0</v>
      </c>
      <c r="DC58" s="80">
        <f t="shared" si="3"/>
        <v>0</v>
      </c>
      <c r="DD58" s="80">
        <f t="shared" si="3"/>
        <v>0</v>
      </c>
      <c r="DE58" s="80">
        <f t="shared" si="3"/>
        <v>0</v>
      </c>
      <c r="DF58" s="80">
        <f t="shared" si="3"/>
        <v>0</v>
      </c>
      <c r="DG58" s="87">
        <f>SUM(A58:DF58)</f>
        <v>1159283.27</v>
      </c>
      <c r="DH58" s="88"/>
      <c r="DI58" s="246"/>
      <c r="DJ58" s="246">
        <f>SUM(DJ3:DJ57)</f>
        <v>1159283.2699999998</v>
      </c>
      <c r="DK58" s="246">
        <f>SUM(DK3:DK57)</f>
        <v>19929.239999999998</v>
      </c>
      <c r="DL58" s="246">
        <f t="shared" ref="DL58" si="4">SUM(DL3:DL57)</f>
        <v>0</v>
      </c>
      <c r="DM58" s="246">
        <f t="shared" ref="DM58" si="5">SUM(DM3:DM57)</f>
        <v>0</v>
      </c>
    </row>
    <row r="59" spans="1:117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7" ht="15" x14ac:dyDescent="0.25">
      <c r="A60" s="249"/>
      <c r="B60" s="249"/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249"/>
      <c r="P60" s="249"/>
      <c r="Q60" s="249"/>
      <c r="R60" s="249"/>
      <c r="S60" s="249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49"/>
      <c r="AG60" s="249"/>
      <c r="AH60" s="249"/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249"/>
      <c r="AU60" s="249"/>
      <c r="AV60" s="249"/>
      <c r="AW60" s="249"/>
      <c r="AX60" s="249"/>
      <c r="AY60" s="249"/>
      <c r="AZ60" s="249"/>
      <c r="BA60" s="249"/>
      <c r="BB60" s="249"/>
      <c r="BC60" s="249"/>
      <c r="BD60" s="249"/>
      <c r="BE60" s="249"/>
      <c r="BF60" s="249"/>
      <c r="BG60" s="249"/>
      <c r="BH60" s="249"/>
      <c r="BI60" s="249"/>
      <c r="BJ60" s="249"/>
      <c r="BK60" s="249"/>
      <c r="BL60" s="249"/>
      <c r="BM60" s="249"/>
      <c r="BN60" s="249"/>
      <c r="BO60" s="249"/>
      <c r="BP60" s="249"/>
      <c r="BQ60" s="249"/>
      <c r="BR60" s="249"/>
      <c r="BS60" s="249"/>
      <c r="BT60" s="249"/>
      <c r="BU60" s="249"/>
      <c r="BV60" s="249"/>
      <c r="BW60" s="249"/>
      <c r="BX60" s="249"/>
      <c r="BY60" s="249"/>
      <c r="BZ60" s="249"/>
      <c r="CA60" s="249"/>
      <c r="CB60" s="249"/>
      <c r="CC60" s="249"/>
      <c r="CD60" s="249"/>
      <c r="CE60" s="249"/>
      <c r="CF60" s="249"/>
      <c r="CG60" s="249"/>
      <c r="CH60" s="249"/>
      <c r="CI60" s="249"/>
      <c r="CJ60" s="249"/>
      <c r="CK60" s="249"/>
      <c r="CL60" s="249"/>
      <c r="CM60" s="249"/>
      <c r="CN60" s="249"/>
      <c r="CO60" s="249"/>
      <c r="CP60" s="249"/>
      <c r="CQ60" s="249"/>
      <c r="CR60" s="249"/>
      <c r="CS60" s="249"/>
      <c r="CT60" s="249"/>
      <c r="CU60" s="249"/>
      <c r="CV60" s="249"/>
      <c r="CW60" s="249"/>
      <c r="CX60" s="249"/>
      <c r="CY60" s="249"/>
      <c r="CZ60" s="249"/>
      <c r="DA60" s="249"/>
      <c r="DB60" s="249"/>
      <c r="DC60" s="249"/>
      <c r="DD60" s="249"/>
      <c r="DE60" s="249"/>
      <c r="DF60" s="249"/>
      <c r="DG60" s="81">
        <f>SUM(A60:DF60)</f>
        <v>0</v>
      </c>
    </row>
    <row r="61" spans="1:117" ht="15" x14ac:dyDescent="0.25">
      <c r="A61" s="249"/>
      <c r="B61" s="249"/>
      <c r="C61" s="249"/>
      <c r="D61" s="249"/>
      <c r="E61" s="249"/>
      <c r="F61" s="249"/>
      <c r="G61" s="249"/>
      <c r="H61" s="249"/>
      <c r="I61" s="249"/>
      <c r="J61" s="249"/>
      <c r="K61" s="249"/>
      <c r="L61" s="249"/>
      <c r="M61" s="249"/>
      <c r="N61" s="249"/>
      <c r="O61" s="249"/>
      <c r="P61" s="249"/>
      <c r="Q61" s="249"/>
      <c r="R61" s="249"/>
      <c r="S61" s="249"/>
      <c r="T61" s="249"/>
      <c r="U61" s="249"/>
      <c r="V61" s="249"/>
      <c r="W61" s="249"/>
      <c r="X61" s="249"/>
      <c r="Y61" s="249"/>
      <c r="Z61" s="249"/>
      <c r="AA61" s="249"/>
      <c r="AB61" s="249"/>
      <c r="AC61" s="249"/>
      <c r="AD61" s="249"/>
      <c r="AE61" s="249"/>
      <c r="AF61" s="249"/>
      <c r="AG61" s="249"/>
      <c r="AH61" s="249"/>
      <c r="AI61" s="249"/>
      <c r="AJ61" s="249"/>
      <c r="AK61" s="249"/>
      <c r="AL61" s="249"/>
      <c r="AM61" s="249"/>
      <c r="AN61" s="249"/>
      <c r="AO61" s="249"/>
      <c r="AP61" s="249"/>
      <c r="AQ61" s="249"/>
      <c r="AR61" s="249"/>
      <c r="AS61" s="249"/>
      <c r="AT61" s="249"/>
      <c r="AU61" s="249"/>
      <c r="AV61" s="249"/>
      <c r="AW61" s="249"/>
      <c r="AX61" s="249"/>
      <c r="AY61" s="249"/>
      <c r="AZ61" s="249"/>
      <c r="BA61" s="249"/>
      <c r="BB61" s="249"/>
      <c r="BC61" s="249"/>
      <c r="BD61" s="249"/>
      <c r="BE61" s="249"/>
      <c r="BF61" s="249"/>
      <c r="BG61" s="249"/>
      <c r="BH61" s="249"/>
      <c r="BI61" s="249"/>
      <c r="BJ61" s="249"/>
      <c r="BK61" s="249"/>
      <c r="BL61" s="249"/>
      <c r="BM61" s="249"/>
      <c r="BN61" s="249"/>
      <c r="BO61" s="249"/>
      <c r="BP61" s="249"/>
      <c r="BQ61" s="249"/>
      <c r="BR61" s="249"/>
      <c r="BS61" s="249"/>
      <c r="BT61" s="249"/>
      <c r="BU61" s="249"/>
      <c r="BV61" s="249"/>
      <c r="BW61" s="249"/>
      <c r="BX61" s="249"/>
      <c r="BY61" s="249"/>
      <c r="BZ61" s="249"/>
      <c r="CA61" s="249"/>
      <c r="CB61" s="249"/>
      <c r="CC61" s="249"/>
      <c r="CD61" s="249"/>
      <c r="CE61" s="249"/>
      <c r="CF61" s="249"/>
      <c r="CG61" s="249"/>
      <c r="CH61" s="249"/>
      <c r="CI61" s="249"/>
      <c r="CJ61" s="249"/>
      <c r="CK61" s="249"/>
      <c r="CL61" s="249"/>
      <c r="CM61" s="249"/>
      <c r="CN61" s="249"/>
      <c r="CO61" s="249"/>
      <c r="CP61" s="249"/>
      <c r="CQ61" s="249"/>
      <c r="CR61" s="249"/>
      <c r="CS61" s="249"/>
      <c r="CT61" s="249"/>
      <c r="CU61" s="249"/>
      <c r="CV61" s="249"/>
      <c r="CW61" s="249"/>
      <c r="CX61" s="249"/>
      <c r="CY61" s="249"/>
      <c r="CZ61" s="249"/>
      <c r="DA61" s="249"/>
      <c r="DB61" s="249"/>
      <c r="DC61" s="249"/>
      <c r="DD61" s="249"/>
      <c r="DE61" s="249"/>
      <c r="DF61" s="249"/>
      <c r="DG61" s="81">
        <f t="shared" ref="DG61:DG73" si="6">SUM(A61:DF61)</f>
        <v>0</v>
      </c>
    </row>
    <row r="62" spans="1:117" ht="15" x14ac:dyDescent="0.25">
      <c r="A62" s="249"/>
      <c r="B62" s="249"/>
      <c r="C62" s="249"/>
      <c r="D62" s="249"/>
      <c r="E62" s="249"/>
      <c r="F62" s="249"/>
      <c r="G62" s="249"/>
      <c r="H62" s="249"/>
      <c r="I62" s="249"/>
      <c r="J62" s="249"/>
      <c r="K62" s="249"/>
      <c r="L62" s="249"/>
      <c r="M62" s="249"/>
      <c r="N62" s="249"/>
      <c r="O62" s="249"/>
      <c r="P62" s="249"/>
      <c r="Q62" s="249"/>
      <c r="R62" s="249"/>
      <c r="S62" s="249"/>
      <c r="T62" s="249"/>
      <c r="U62" s="249"/>
      <c r="V62" s="249"/>
      <c r="W62" s="249"/>
      <c r="X62" s="249"/>
      <c r="Y62" s="249"/>
      <c r="Z62" s="249"/>
      <c r="AA62" s="249"/>
      <c r="AB62" s="249"/>
      <c r="AC62" s="249"/>
      <c r="AD62" s="249"/>
      <c r="AE62" s="249"/>
      <c r="AF62" s="249"/>
      <c r="AG62" s="249"/>
      <c r="AH62" s="249"/>
      <c r="AI62" s="249"/>
      <c r="AJ62" s="249"/>
      <c r="AK62" s="249"/>
      <c r="AL62" s="249"/>
      <c r="AM62" s="249"/>
      <c r="AN62" s="249"/>
      <c r="AO62" s="249"/>
      <c r="AP62" s="249"/>
      <c r="AQ62" s="249"/>
      <c r="AR62" s="249"/>
      <c r="AS62" s="249"/>
      <c r="AT62" s="249"/>
      <c r="AU62" s="249"/>
      <c r="AV62" s="249"/>
      <c r="AW62" s="249"/>
      <c r="AX62" s="249"/>
      <c r="AY62" s="249"/>
      <c r="AZ62" s="249"/>
      <c r="BA62" s="249"/>
      <c r="BB62" s="249"/>
      <c r="BC62" s="249"/>
      <c r="BD62" s="249"/>
      <c r="BE62" s="249"/>
      <c r="BF62" s="249"/>
      <c r="BG62" s="249"/>
      <c r="BH62" s="249"/>
      <c r="BI62" s="249"/>
      <c r="BJ62" s="249"/>
      <c r="BK62" s="249"/>
      <c r="BL62" s="249"/>
      <c r="BM62" s="249"/>
      <c r="BN62" s="249"/>
      <c r="BO62" s="249"/>
      <c r="BP62" s="249"/>
      <c r="BQ62" s="249"/>
      <c r="BR62" s="249"/>
      <c r="BS62" s="249"/>
      <c r="BT62" s="249"/>
      <c r="BU62" s="249"/>
      <c r="BV62" s="249"/>
      <c r="BW62" s="249"/>
      <c r="BX62" s="249"/>
      <c r="BY62" s="249"/>
      <c r="BZ62" s="249"/>
      <c r="CA62" s="249"/>
      <c r="CB62" s="249"/>
      <c r="CC62" s="249"/>
      <c r="CD62" s="249"/>
      <c r="CE62" s="249"/>
      <c r="CF62" s="249"/>
      <c r="CG62" s="249"/>
      <c r="CH62" s="249"/>
      <c r="CI62" s="249"/>
      <c r="CJ62" s="249"/>
      <c r="CK62" s="249"/>
      <c r="CL62" s="249"/>
      <c r="CM62" s="249"/>
      <c r="CN62" s="249"/>
      <c r="CO62" s="249"/>
      <c r="CP62" s="249"/>
      <c r="CQ62" s="249"/>
      <c r="CR62" s="249"/>
      <c r="CS62" s="249"/>
      <c r="CT62" s="249"/>
      <c r="CU62" s="249"/>
      <c r="CV62" s="249"/>
      <c r="CW62" s="249"/>
      <c r="CX62" s="249"/>
      <c r="CY62" s="249"/>
      <c r="CZ62" s="249"/>
      <c r="DA62" s="249"/>
      <c r="DB62" s="249"/>
      <c r="DC62" s="249"/>
      <c r="DD62" s="249"/>
      <c r="DE62" s="249"/>
      <c r="DF62" s="249"/>
      <c r="DG62" s="81">
        <f t="shared" si="6"/>
        <v>0</v>
      </c>
    </row>
    <row r="63" spans="1:117" ht="15" x14ac:dyDescent="0.25">
      <c r="A63" s="249"/>
      <c r="B63" s="249"/>
      <c r="C63" s="249"/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249"/>
      <c r="S63" s="249"/>
      <c r="T63" s="249"/>
      <c r="U63" s="249"/>
      <c r="V63" s="249"/>
      <c r="W63" s="249"/>
      <c r="X63" s="249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49"/>
      <c r="AK63" s="249"/>
      <c r="AL63" s="249"/>
      <c r="AM63" s="249"/>
      <c r="AN63" s="249"/>
      <c r="AO63" s="249"/>
      <c r="AP63" s="249"/>
      <c r="AQ63" s="249"/>
      <c r="AR63" s="249"/>
      <c r="AS63" s="249"/>
      <c r="AT63" s="249"/>
      <c r="AU63" s="249"/>
      <c r="AV63" s="249"/>
      <c r="AW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49"/>
      <c r="BI63" s="249"/>
      <c r="BJ63" s="249"/>
      <c r="BK63" s="249"/>
      <c r="BL63" s="249"/>
      <c r="BM63" s="249"/>
      <c r="BN63" s="249"/>
      <c r="BO63" s="249"/>
      <c r="BP63" s="249"/>
      <c r="BQ63" s="249"/>
      <c r="BR63" s="249"/>
      <c r="BS63" s="249"/>
      <c r="BT63" s="249"/>
      <c r="BU63" s="249"/>
      <c r="BV63" s="249"/>
      <c r="BW63" s="249"/>
      <c r="BX63" s="249"/>
      <c r="BY63" s="249"/>
      <c r="BZ63" s="249"/>
      <c r="CA63" s="249"/>
      <c r="CB63" s="249"/>
      <c r="CC63" s="249"/>
      <c r="CD63" s="249"/>
      <c r="CE63" s="249"/>
      <c r="CF63" s="249"/>
      <c r="CG63" s="249"/>
      <c r="CH63" s="249"/>
      <c r="CI63" s="249"/>
      <c r="CJ63" s="249"/>
      <c r="CK63" s="249"/>
      <c r="CL63" s="249"/>
      <c r="CM63" s="249"/>
      <c r="CN63" s="249"/>
      <c r="CO63" s="249"/>
      <c r="CP63" s="249"/>
      <c r="CQ63" s="249"/>
      <c r="CR63" s="249"/>
      <c r="CS63" s="249"/>
      <c r="CT63" s="249"/>
      <c r="CU63" s="249"/>
      <c r="CV63" s="249"/>
      <c r="CW63" s="249"/>
      <c r="CX63" s="249"/>
      <c r="CY63" s="249"/>
      <c r="CZ63" s="249"/>
      <c r="DA63" s="249"/>
      <c r="DB63" s="249"/>
      <c r="DC63" s="249"/>
      <c r="DD63" s="249"/>
      <c r="DE63" s="249"/>
      <c r="DF63" s="249"/>
      <c r="DG63" s="81">
        <f t="shared" si="6"/>
        <v>0</v>
      </c>
    </row>
    <row r="64" spans="1:117" ht="15" x14ac:dyDescent="0.25">
      <c r="A64" s="249"/>
      <c r="B64" s="249"/>
      <c r="C64" s="249"/>
      <c r="D64" s="249"/>
      <c r="E64" s="249"/>
      <c r="F64" s="249"/>
      <c r="G64" s="249"/>
      <c r="H64" s="249"/>
      <c r="I64" s="249"/>
      <c r="J64" s="249"/>
      <c r="K64" s="249"/>
      <c r="L64" s="249"/>
      <c r="M64" s="249"/>
      <c r="N64" s="249"/>
      <c r="O64" s="249"/>
      <c r="P64" s="249"/>
      <c r="Q64" s="249"/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249"/>
      <c r="AU64" s="249"/>
      <c r="AV64" s="249"/>
      <c r="AW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49"/>
      <c r="BJ64" s="249"/>
      <c r="BK64" s="249"/>
      <c r="BL64" s="249"/>
      <c r="BM64" s="249"/>
      <c r="BN64" s="249"/>
      <c r="BO64" s="249"/>
      <c r="BP64" s="249"/>
      <c r="BQ64" s="249"/>
      <c r="BR64" s="249"/>
      <c r="BS64" s="249"/>
      <c r="BT64" s="249"/>
      <c r="BU64" s="249"/>
      <c r="BV64" s="249"/>
      <c r="BW64" s="249"/>
      <c r="BX64" s="249"/>
      <c r="BY64" s="249"/>
      <c r="BZ64" s="249"/>
      <c r="CA64" s="249"/>
      <c r="CB64" s="249"/>
      <c r="CC64" s="249"/>
      <c r="CD64" s="249"/>
      <c r="CE64" s="249"/>
      <c r="CF64" s="249"/>
      <c r="CG64" s="249"/>
      <c r="CH64" s="249"/>
      <c r="CI64" s="249"/>
      <c r="CJ64" s="249"/>
      <c r="CK64" s="249"/>
      <c r="CL64" s="249"/>
      <c r="CM64" s="249"/>
      <c r="CN64" s="249"/>
      <c r="CO64" s="249"/>
      <c r="CP64" s="249"/>
      <c r="CQ64" s="249"/>
      <c r="CR64" s="249"/>
      <c r="CS64" s="249"/>
      <c r="CT64" s="249"/>
      <c r="CU64" s="249"/>
      <c r="CV64" s="249"/>
      <c r="CW64" s="249"/>
      <c r="CX64" s="249"/>
      <c r="CY64" s="249"/>
      <c r="CZ64" s="249"/>
      <c r="DA64" s="249"/>
      <c r="DB64" s="249"/>
      <c r="DC64" s="249"/>
      <c r="DD64" s="249"/>
      <c r="DE64" s="249"/>
      <c r="DF64" s="249"/>
      <c r="DG64" s="81">
        <f t="shared" si="6"/>
        <v>0</v>
      </c>
    </row>
    <row r="65" spans="1:111" ht="15" x14ac:dyDescent="0.25">
      <c r="A65" s="249"/>
      <c r="B65" s="249"/>
      <c r="C65" s="249"/>
      <c r="D65" s="249"/>
      <c r="E65" s="249"/>
      <c r="F65" s="249"/>
      <c r="G65" s="249"/>
      <c r="H65" s="249"/>
      <c r="I65" s="249"/>
      <c r="J65" s="249"/>
      <c r="K65" s="249"/>
      <c r="L65" s="249"/>
      <c r="M65" s="249"/>
      <c r="N65" s="249"/>
      <c r="O65" s="249"/>
      <c r="P65" s="249"/>
      <c r="Q65" s="249"/>
      <c r="R65" s="249"/>
      <c r="S65" s="249"/>
      <c r="T65" s="249"/>
      <c r="U65" s="249"/>
      <c r="V65" s="249"/>
      <c r="W65" s="249"/>
      <c r="X65" s="249"/>
      <c r="Y65" s="249"/>
      <c r="Z65" s="249"/>
      <c r="AA65" s="249"/>
      <c r="AB65" s="249"/>
      <c r="AC65" s="249"/>
      <c r="AD65" s="249"/>
      <c r="AE65" s="249"/>
      <c r="AF65" s="249"/>
      <c r="AG65" s="249"/>
      <c r="AH65" s="249"/>
      <c r="AI65" s="249"/>
      <c r="AJ65" s="249"/>
      <c r="AK65" s="249"/>
      <c r="AL65" s="249"/>
      <c r="AM65" s="249"/>
      <c r="AN65" s="249"/>
      <c r="AO65" s="249"/>
      <c r="AP65" s="249"/>
      <c r="AQ65" s="249"/>
      <c r="AR65" s="249"/>
      <c r="AS65" s="249"/>
      <c r="AT65" s="249"/>
      <c r="AU65" s="249"/>
      <c r="AV65" s="249"/>
      <c r="AW65" s="249"/>
      <c r="AX65" s="249"/>
      <c r="AY65" s="249"/>
      <c r="AZ65" s="249"/>
      <c r="BA65" s="249"/>
      <c r="BB65" s="249"/>
      <c r="BC65" s="249"/>
      <c r="BD65" s="249"/>
      <c r="BE65" s="249"/>
      <c r="BF65" s="249"/>
      <c r="BG65" s="249"/>
      <c r="BH65" s="249"/>
      <c r="BI65" s="249"/>
      <c r="BJ65" s="249"/>
      <c r="BK65" s="249"/>
      <c r="BL65" s="249"/>
      <c r="BM65" s="249"/>
      <c r="BN65" s="249"/>
      <c r="BO65" s="249"/>
      <c r="BP65" s="249"/>
      <c r="BQ65" s="249"/>
      <c r="BR65" s="249"/>
      <c r="BS65" s="249"/>
      <c r="BT65" s="249"/>
      <c r="BU65" s="249"/>
      <c r="BV65" s="249"/>
      <c r="BW65" s="249"/>
      <c r="BX65" s="249"/>
      <c r="BY65" s="249"/>
      <c r="BZ65" s="249"/>
      <c r="CA65" s="249"/>
      <c r="CB65" s="249"/>
      <c r="CC65" s="249"/>
      <c r="CD65" s="249"/>
      <c r="CE65" s="249"/>
      <c r="CF65" s="249"/>
      <c r="CG65" s="249"/>
      <c r="CH65" s="249"/>
      <c r="CI65" s="249"/>
      <c r="CJ65" s="249"/>
      <c r="CK65" s="249"/>
      <c r="CL65" s="249"/>
      <c r="CM65" s="249"/>
      <c r="CN65" s="249"/>
      <c r="CO65" s="249"/>
      <c r="CP65" s="249"/>
      <c r="CQ65" s="249"/>
      <c r="CR65" s="249"/>
      <c r="CS65" s="249"/>
      <c r="CT65" s="249"/>
      <c r="CU65" s="249"/>
      <c r="CV65" s="249"/>
      <c r="CW65" s="249"/>
      <c r="CX65" s="249"/>
      <c r="CY65" s="249"/>
      <c r="CZ65" s="249"/>
      <c r="DA65" s="249"/>
      <c r="DB65" s="249"/>
      <c r="DC65" s="249"/>
      <c r="DD65" s="249"/>
      <c r="DE65" s="249"/>
      <c r="DF65" s="249"/>
      <c r="DG65" s="81">
        <f t="shared" si="6"/>
        <v>0</v>
      </c>
    </row>
    <row r="66" spans="1:111" ht="15" x14ac:dyDescent="0.25">
      <c r="A66" s="249"/>
      <c r="B66" s="249"/>
      <c r="C66" s="249"/>
      <c r="D66" s="249"/>
      <c r="E66" s="249"/>
      <c r="F66" s="249"/>
      <c r="G66" s="249"/>
      <c r="H66" s="249"/>
      <c r="I66" s="249"/>
      <c r="J66" s="249"/>
      <c r="K66" s="249"/>
      <c r="L66" s="249"/>
      <c r="M66" s="249"/>
      <c r="N66" s="249"/>
      <c r="O66" s="249"/>
      <c r="P66" s="249"/>
      <c r="Q66" s="249"/>
      <c r="R66" s="249"/>
      <c r="S66" s="249"/>
      <c r="T66" s="249"/>
      <c r="U66" s="249"/>
      <c r="V66" s="249"/>
      <c r="W66" s="249"/>
      <c r="X66" s="249"/>
      <c r="Y66" s="249"/>
      <c r="Z66" s="249"/>
      <c r="AA66" s="249"/>
      <c r="AB66" s="249"/>
      <c r="AC66" s="249"/>
      <c r="AD66" s="249"/>
      <c r="AE66" s="249"/>
      <c r="AF66" s="249"/>
      <c r="AG66" s="249"/>
      <c r="AH66" s="249"/>
      <c r="AI66" s="249"/>
      <c r="AJ66" s="249"/>
      <c r="AK66" s="249"/>
      <c r="AL66" s="249"/>
      <c r="AM66" s="249"/>
      <c r="AN66" s="249"/>
      <c r="AO66" s="249"/>
      <c r="AP66" s="249"/>
      <c r="AQ66" s="249"/>
      <c r="AR66" s="249"/>
      <c r="AS66" s="249"/>
      <c r="AT66" s="249"/>
      <c r="AU66" s="249"/>
      <c r="AV66" s="249"/>
      <c r="AW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J66" s="249"/>
      <c r="BK66" s="249"/>
      <c r="BL66" s="249"/>
      <c r="BM66" s="249"/>
      <c r="BN66" s="249"/>
      <c r="BO66" s="249"/>
      <c r="BP66" s="249"/>
      <c r="BQ66" s="249"/>
      <c r="BR66" s="249"/>
      <c r="BS66" s="249"/>
      <c r="BT66" s="249"/>
      <c r="BU66" s="249"/>
      <c r="BV66" s="249"/>
      <c r="BW66" s="249"/>
      <c r="BX66" s="249"/>
      <c r="BY66" s="249"/>
      <c r="BZ66" s="249"/>
      <c r="CA66" s="249"/>
      <c r="CB66" s="249"/>
      <c r="CC66" s="249"/>
      <c r="CD66" s="249"/>
      <c r="CE66" s="249"/>
      <c r="CF66" s="249"/>
      <c r="CG66" s="249"/>
      <c r="CH66" s="249"/>
      <c r="CI66" s="249"/>
      <c r="CJ66" s="249"/>
      <c r="CK66" s="249"/>
      <c r="CL66" s="249"/>
      <c r="CM66" s="249"/>
      <c r="CN66" s="249"/>
      <c r="CO66" s="249"/>
      <c r="CP66" s="249"/>
      <c r="CQ66" s="249"/>
      <c r="CR66" s="249"/>
      <c r="CS66" s="249"/>
      <c r="CT66" s="249"/>
      <c r="CU66" s="249"/>
      <c r="CV66" s="249"/>
      <c r="CW66" s="249"/>
      <c r="CX66" s="249"/>
      <c r="CY66" s="249"/>
      <c r="CZ66" s="249"/>
      <c r="DA66" s="249"/>
      <c r="DB66" s="249"/>
      <c r="DC66" s="249"/>
      <c r="DD66" s="249"/>
      <c r="DE66" s="249"/>
      <c r="DF66" s="249"/>
      <c r="DG66" s="81">
        <f t="shared" si="6"/>
        <v>0</v>
      </c>
    </row>
    <row r="67" spans="1:111" ht="15" x14ac:dyDescent="0.25">
      <c r="A67" s="249"/>
      <c r="B67" s="249"/>
      <c r="C67" s="249"/>
      <c r="D67" s="249"/>
      <c r="E67" s="249"/>
      <c r="F67" s="249"/>
      <c r="G67" s="249"/>
      <c r="H67" s="249"/>
      <c r="I67" s="249"/>
      <c r="J67" s="249"/>
      <c r="K67" s="249"/>
      <c r="L67" s="249"/>
      <c r="M67" s="249"/>
      <c r="N67" s="249"/>
      <c r="O67" s="249"/>
      <c r="P67" s="249"/>
      <c r="Q67" s="249"/>
      <c r="R67" s="249"/>
      <c r="S67" s="249"/>
      <c r="T67" s="249"/>
      <c r="U67" s="249"/>
      <c r="V67" s="249"/>
      <c r="W67" s="249"/>
      <c r="X67" s="249"/>
      <c r="Y67" s="249"/>
      <c r="Z67" s="249"/>
      <c r="AA67" s="249"/>
      <c r="AB67" s="249"/>
      <c r="AC67" s="249"/>
      <c r="AD67" s="249"/>
      <c r="AE67" s="249"/>
      <c r="AF67" s="249"/>
      <c r="AG67" s="249"/>
      <c r="AH67" s="249"/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249"/>
      <c r="AU67" s="249"/>
      <c r="AV67" s="249"/>
      <c r="AW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J67" s="249"/>
      <c r="BK67" s="249"/>
      <c r="BL67" s="249"/>
      <c r="BM67" s="249"/>
      <c r="BN67" s="249"/>
      <c r="BO67" s="249"/>
      <c r="BP67" s="249"/>
      <c r="BQ67" s="249"/>
      <c r="BR67" s="249"/>
      <c r="BS67" s="249"/>
      <c r="BT67" s="249"/>
      <c r="BU67" s="249"/>
      <c r="BV67" s="249"/>
      <c r="BW67" s="249"/>
      <c r="BX67" s="249"/>
      <c r="BY67" s="249"/>
      <c r="BZ67" s="249"/>
      <c r="CA67" s="249"/>
      <c r="CB67" s="249"/>
      <c r="CC67" s="249"/>
      <c r="CD67" s="249"/>
      <c r="CE67" s="249"/>
      <c r="CF67" s="249"/>
      <c r="CG67" s="249"/>
      <c r="CH67" s="249"/>
      <c r="CI67" s="249"/>
      <c r="CJ67" s="249"/>
      <c r="CK67" s="249"/>
      <c r="CL67" s="249"/>
      <c r="CM67" s="249"/>
      <c r="CN67" s="249"/>
      <c r="CO67" s="249"/>
      <c r="CP67" s="249"/>
      <c r="CQ67" s="249"/>
      <c r="CR67" s="249"/>
      <c r="CS67" s="249"/>
      <c r="CT67" s="249"/>
      <c r="CU67" s="249"/>
      <c r="CV67" s="249"/>
      <c r="CW67" s="249"/>
      <c r="CX67" s="249"/>
      <c r="CY67" s="249"/>
      <c r="CZ67" s="249"/>
      <c r="DA67" s="249"/>
      <c r="DB67" s="249"/>
      <c r="DC67" s="249"/>
      <c r="DD67" s="249"/>
      <c r="DE67" s="249"/>
      <c r="DF67" s="249"/>
      <c r="DG67" s="81">
        <f t="shared" si="6"/>
        <v>0</v>
      </c>
    </row>
    <row r="68" spans="1:111" ht="15" x14ac:dyDescent="0.25">
      <c r="A68" s="249"/>
      <c r="B68" s="249"/>
      <c r="C68" s="249"/>
      <c r="D68" s="249"/>
      <c r="E68" s="249"/>
      <c r="F68" s="249"/>
      <c r="G68" s="249"/>
      <c r="H68" s="249"/>
      <c r="I68" s="249"/>
      <c r="J68" s="249"/>
      <c r="K68" s="249"/>
      <c r="L68" s="249"/>
      <c r="M68" s="249"/>
      <c r="N68" s="249"/>
      <c r="O68" s="249"/>
      <c r="P68" s="249"/>
      <c r="Q68" s="249"/>
      <c r="R68" s="249"/>
      <c r="S68" s="249"/>
      <c r="T68" s="249"/>
      <c r="U68" s="249"/>
      <c r="V68" s="249"/>
      <c r="W68" s="249"/>
      <c r="X68" s="249"/>
      <c r="Y68" s="249"/>
      <c r="Z68" s="249"/>
      <c r="AA68" s="249"/>
      <c r="AB68" s="249"/>
      <c r="AC68" s="249"/>
      <c r="AD68" s="249"/>
      <c r="AE68" s="249"/>
      <c r="AF68" s="249"/>
      <c r="AG68" s="249"/>
      <c r="AH68" s="249"/>
      <c r="AI68" s="249"/>
      <c r="AJ68" s="249"/>
      <c r="AK68" s="249"/>
      <c r="AL68" s="249"/>
      <c r="AM68" s="249"/>
      <c r="AN68" s="249"/>
      <c r="AO68" s="249"/>
      <c r="AP68" s="249"/>
      <c r="AQ68" s="249"/>
      <c r="AR68" s="249"/>
      <c r="AS68" s="249"/>
      <c r="AT68" s="249"/>
      <c r="AU68" s="249"/>
      <c r="AV68" s="249"/>
      <c r="AW68" s="249"/>
      <c r="AX68" s="249"/>
      <c r="AY68" s="249"/>
      <c r="AZ68" s="249"/>
      <c r="BA68" s="249"/>
      <c r="BB68" s="249"/>
      <c r="BC68" s="249"/>
      <c r="BD68" s="249"/>
      <c r="BE68" s="249"/>
      <c r="BF68" s="249"/>
      <c r="BG68" s="249"/>
      <c r="BH68" s="249"/>
      <c r="BI68" s="249"/>
      <c r="BJ68" s="249"/>
      <c r="BK68" s="249"/>
      <c r="BL68" s="249"/>
      <c r="BM68" s="249"/>
      <c r="BN68" s="249"/>
      <c r="BO68" s="249"/>
      <c r="BP68" s="249"/>
      <c r="BQ68" s="249"/>
      <c r="BR68" s="249"/>
      <c r="BS68" s="249"/>
      <c r="BT68" s="249"/>
      <c r="BU68" s="249"/>
      <c r="BV68" s="249"/>
      <c r="BW68" s="249"/>
      <c r="BX68" s="249"/>
      <c r="BY68" s="249"/>
      <c r="BZ68" s="249"/>
      <c r="CA68" s="249"/>
      <c r="CB68" s="249"/>
      <c r="CC68" s="249"/>
      <c r="CD68" s="249"/>
      <c r="CE68" s="249"/>
      <c r="CF68" s="249"/>
      <c r="CG68" s="249"/>
      <c r="CH68" s="249"/>
      <c r="CI68" s="249"/>
      <c r="CJ68" s="249"/>
      <c r="CK68" s="249"/>
      <c r="CL68" s="249"/>
      <c r="CM68" s="249"/>
      <c r="CN68" s="249"/>
      <c r="CO68" s="249"/>
      <c r="CP68" s="249"/>
      <c r="CQ68" s="249"/>
      <c r="CR68" s="249"/>
      <c r="CS68" s="249"/>
      <c r="CT68" s="249"/>
      <c r="CU68" s="249"/>
      <c r="CV68" s="249"/>
      <c r="CW68" s="249"/>
      <c r="CX68" s="249"/>
      <c r="CY68" s="249"/>
      <c r="CZ68" s="249"/>
      <c r="DA68" s="249"/>
      <c r="DB68" s="249"/>
      <c r="DC68" s="249"/>
      <c r="DD68" s="249"/>
      <c r="DE68" s="249"/>
      <c r="DF68" s="249"/>
      <c r="DG68" s="81">
        <f t="shared" si="6"/>
        <v>0</v>
      </c>
    </row>
    <row r="69" spans="1:111" ht="15" x14ac:dyDescent="0.25">
      <c r="A69" s="249"/>
      <c r="B69" s="249"/>
      <c r="C69" s="249"/>
      <c r="D69" s="249"/>
      <c r="E69" s="249"/>
      <c r="F69" s="249"/>
      <c r="G69" s="249"/>
      <c r="H69" s="249"/>
      <c r="I69" s="249"/>
      <c r="J69" s="249"/>
      <c r="K69" s="249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249"/>
      <c r="AB69" s="249"/>
      <c r="AC69" s="249"/>
      <c r="AD69" s="249"/>
      <c r="AE69" s="249"/>
      <c r="AF69" s="249"/>
      <c r="AG69" s="249"/>
      <c r="AH69" s="249"/>
      <c r="AI69" s="249"/>
      <c r="AJ69" s="249"/>
      <c r="AK69" s="249"/>
      <c r="AL69" s="249"/>
      <c r="AM69" s="249"/>
      <c r="AN69" s="249"/>
      <c r="AO69" s="249"/>
      <c r="AP69" s="249"/>
      <c r="AQ69" s="249"/>
      <c r="AR69" s="249"/>
      <c r="AS69" s="249"/>
      <c r="AT69" s="249"/>
      <c r="AU69" s="249"/>
      <c r="AV69" s="249"/>
      <c r="AW69" s="249"/>
      <c r="AX69" s="249"/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J69" s="249"/>
      <c r="BK69" s="249"/>
      <c r="BL69" s="249"/>
      <c r="BM69" s="249"/>
      <c r="BN69" s="249"/>
      <c r="BO69" s="249"/>
      <c r="BP69" s="249"/>
      <c r="BQ69" s="249"/>
      <c r="BR69" s="249"/>
      <c r="BS69" s="249"/>
      <c r="BT69" s="249"/>
      <c r="BU69" s="249"/>
      <c r="BV69" s="249"/>
      <c r="BW69" s="249"/>
      <c r="BX69" s="249"/>
      <c r="BY69" s="249"/>
      <c r="BZ69" s="249"/>
      <c r="CA69" s="249"/>
      <c r="CB69" s="249"/>
      <c r="CC69" s="249"/>
      <c r="CD69" s="249"/>
      <c r="CE69" s="249"/>
      <c r="CF69" s="249"/>
      <c r="CG69" s="249"/>
      <c r="CH69" s="249"/>
      <c r="CI69" s="249"/>
      <c r="CJ69" s="249"/>
      <c r="CK69" s="249"/>
      <c r="CL69" s="249"/>
      <c r="CM69" s="249"/>
      <c r="CN69" s="249"/>
      <c r="CO69" s="249"/>
      <c r="CP69" s="249"/>
      <c r="CQ69" s="249"/>
      <c r="CR69" s="249"/>
      <c r="CS69" s="249"/>
      <c r="CT69" s="249"/>
      <c r="CU69" s="249"/>
      <c r="CV69" s="249"/>
      <c r="CW69" s="249"/>
      <c r="CX69" s="249"/>
      <c r="CY69" s="249"/>
      <c r="CZ69" s="249"/>
      <c r="DA69" s="249"/>
      <c r="DB69" s="249"/>
      <c r="DC69" s="249"/>
      <c r="DD69" s="249"/>
      <c r="DE69" s="249"/>
      <c r="DF69" s="249"/>
      <c r="DG69" s="81">
        <f t="shared" si="6"/>
        <v>0</v>
      </c>
    </row>
    <row r="70" spans="1:111" ht="15" x14ac:dyDescent="0.25">
      <c r="A70" s="249"/>
      <c r="B70" s="249"/>
      <c r="C70" s="249"/>
      <c r="D70" s="249"/>
      <c r="E70" s="249"/>
      <c r="F70" s="249"/>
      <c r="G70" s="249"/>
      <c r="H70" s="249"/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49"/>
      <c r="AD70" s="249"/>
      <c r="AE70" s="249"/>
      <c r="AF70" s="249"/>
      <c r="AG70" s="249"/>
      <c r="AH70" s="249"/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249"/>
      <c r="AU70" s="249"/>
      <c r="AV70" s="249"/>
      <c r="AW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J70" s="249"/>
      <c r="BK70" s="249"/>
      <c r="BL70" s="249"/>
      <c r="BM70" s="249"/>
      <c r="BN70" s="249"/>
      <c r="BO70" s="249"/>
      <c r="BP70" s="249"/>
      <c r="BQ70" s="249"/>
      <c r="BR70" s="249"/>
      <c r="BS70" s="249"/>
      <c r="BT70" s="249"/>
      <c r="BU70" s="249"/>
      <c r="BV70" s="249"/>
      <c r="BW70" s="249"/>
      <c r="BX70" s="249"/>
      <c r="BY70" s="249"/>
      <c r="BZ70" s="249"/>
      <c r="CA70" s="249"/>
      <c r="CB70" s="249"/>
      <c r="CC70" s="249"/>
      <c r="CD70" s="249"/>
      <c r="CE70" s="249"/>
      <c r="CF70" s="249"/>
      <c r="CG70" s="249"/>
      <c r="CH70" s="249"/>
      <c r="CI70" s="249"/>
      <c r="CJ70" s="249"/>
      <c r="CK70" s="249"/>
      <c r="CL70" s="249"/>
      <c r="CM70" s="249"/>
      <c r="CN70" s="249"/>
      <c r="CO70" s="249"/>
      <c r="CP70" s="249"/>
      <c r="CQ70" s="249"/>
      <c r="CR70" s="249"/>
      <c r="CS70" s="249"/>
      <c r="CT70" s="249"/>
      <c r="CU70" s="249"/>
      <c r="CV70" s="249"/>
      <c r="CW70" s="249"/>
      <c r="CX70" s="249"/>
      <c r="CY70" s="249"/>
      <c r="CZ70" s="249"/>
      <c r="DA70" s="249"/>
      <c r="DB70" s="249"/>
      <c r="DC70" s="249"/>
      <c r="DD70" s="249"/>
      <c r="DE70" s="249"/>
      <c r="DF70" s="249"/>
      <c r="DG70" s="81">
        <f t="shared" si="6"/>
        <v>0</v>
      </c>
    </row>
    <row r="71" spans="1:111" ht="15" x14ac:dyDescent="0.25">
      <c r="A71" s="249"/>
      <c r="B71" s="249"/>
      <c r="C71" s="249"/>
      <c r="D71" s="249"/>
      <c r="E71" s="249"/>
      <c r="F71" s="249"/>
      <c r="G71" s="249"/>
      <c r="H71" s="249"/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49"/>
      <c r="AD71" s="249"/>
      <c r="AE71" s="249"/>
      <c r="AF71" s="249"/>
      <c r="AG71" s="249"/>
      <c r="AH71" s="249"/>
      <c r="AI71" s="249"/>
      <c r="AJ71" s="249"/>
      <c r="AK71" s="249"/>
      <c r="AL71" s="249"/>
      <c r="AM71" s="249"/>
      <c r="AN71" s="249"/>
      <c r="AO71" s="249"/>
      <c r="AP71" s="249"/>
      <c r="AQ71" s="249"/>
      <c r="AR71" s="249"/>
      <c r="AS71" s="249"/>
      <c r="AT71" s="249"/>
      <c r="AU71" s="249"/>
      <c r="AV71" s="249"/>
      <c r="AW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J71" s="249"/>
      <c r="BK71" s="249"/>
      <c r="BL71" s="249"/>
      <c r="BM71" s="249"/>
      <c r="BN71" s="249"/>
      <c r="BO71" s="249"/>
      <c r="BP71" s="249"/>
      <c r="BQ71" s="249"/>
      <c r="BR71" s="249"/>
      <c r="BS71" s="249"/>
      <c r="BT71" s="249"/>
      <c r="BU71" s="249"/>
      <c r="BV71" s="249"/>
      <c r="BW71" s="249"/>
      <c r="BX71" s="249"/>
      <c r="BY71" s="249"/>
      <c r="BZ71" s="249"/>
      <c r="CA71" s="249"/>
      <c r="CB71" s="249"/>
      <c r="CC71" s="249"/>
      <c r="CD71" s="249"/>
      <c r="CE71" s="249"/>
      <c r="CF71" s="249"/>
      <c r="CG71" s="249"/>
      <c r="CH71" s="249"/>
      <c r="CI71" s="249"/>
      <c r="CJ71" s="249"/>
      <c r="CK71" s="249"/>
      <c r="CL71" s="249"/>
      <c r="CM71" s="249"/>
      <c r="CN71" s="249"/>
      <c r="CO71" s="249"/>
      <c r="CP71" s="249"/>
      <c r="CQ71" s="249"/>
      <c r="CR71" s="249"/>
      <c r="CS71" s="249"/>
      <c r="CT71" s="249"/>
      <c r="CU71" s="249"/>
      <c r="CV71" s="249"/>
      <c r="CW71" s="249"/>
      <c r="CX71" s="249"/>
      <c r="CY71" s="249"/>
      <c r="CZ71" s="249"/>
      <c r="DA71" s="249"/>
      <c r="DB71" s="249"/>
      <c r="DC71" s="249"/>
      <c r="DD71" s="249"/>
      <c r="DE71" s="249"/>
      <c r="DF71" s="249"/>
      <c r="DG71" s="81">
        <f t="shared" si="6"/>
        <v>0</v>
      </c>
    </row>
    <row r="72" spans="1:111" ht="15" x14ac:dyDescent="0.25">
      <c r="A72" s="249"/>
      <c r="B72" s="249"/>
      <c r="C72" s="249"/>
      <c r="D72" s="249"/>
      <c r="E72" s="249"/>
      <c r="F72" s="249"/>
      <c r="G72" s="249"/>
      <c r="H72" s="249"/>
      <c r="I72" s="249"/>
      <c r="J72" s="249"/>
      <c r="K72" s="249"/>
      <c r="L72" s="249"/>
      <c r="M72" s="249"/>
      <c r="N72" s="249"/>
      <c r="O72" s="249"/>
      <c r="P72" s="249"/>
      <c r="Q72" s="249"/>
      <c r="R72" s="249"/>
      <c r="S72" s="249"/>
      <c r="T72" s="249"/>
      <c r="U72" s="249"/>
      <c r="V72" s="249"/>
      <c r="W72" s="249"/>
      <c r="X72" s="249"/>
      <c r="Y72" s="249"/>
      <c r="Z72" s="249"/>
      <c r="AA72" s="249"/>
      <c r="AB72" s="249"/>
      <c r="AC72" s="249"/>
      <c r="AD72" s="249"/>
      <c r="AE72" s="249"/>
      <c r="AF72" s="249"/>
      <c r="AG72" s="249"/>
      <c r="AH72" s="249"/>
      <c r="AI72" s="249"/>
      <c r="AJ72" s="249"/>
      <c r="AK72" s="249"/>
      <c r="AL72" s="249"/>
      <c r="AM72" s="249"/>
      <c r="AN72" s="249"/>
      <c r="AO72" s="249"/>
      <c r="AP72" s="249"/>
      <c r="AQ72" s="249"/>
      <c r="AR72" s="249"/>
      <c r="AS72" s="249"/>
      <c r="AT72" s="249"/>
      <c r="AU72" s="249"/>
      <c r="AV72" s="249"/>
      <c r="AW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49"/>
      <c r="BH72" s="249"/>
      <c r="BI72" s="249"/>
      <c r="BJ72" s="249"/>
      <c r="BK72" s="249"/>
      <c r="BL72" s="249"/>
      <c r="BM72" s="249"/>
      <c r="BN72" s="249"/>
      <c r="BO72" s="249"/>
      <c r="BP72" s="249"/>
      <c r="BQ72" s="249"/>
      <c r="BR72" s="249"/>
      <c r="BS72" s="249"/>
      <c r="BT72" s="249"/>
      <c r="BU72" s="249"/>
      <c r="BV72" s="249"/>
      <c r="BW72" s="249"/>
      <c r="BX72" s="249"/>
      <c r="BY72" s="249"/>
      <c r="BZ72" s="249"/>
      <c r="CA72" s="249"/>
      <c r="CB72" s="249"/>
      <c r="CC72" s="249"/>
      <c r="CD72" s="249"/>
      <c r="CE72" s="249"/>
      <c r="CF72" s="249"/>
      <c r="CG72" s="249"/>
      <c r="CH72" s="249"/>
      <c r="CI72" s="249"/>
      <c r="CJ72" s="249"/>
      <c r="CK72" s="249"/>
      <c r="CL72" s="249"/>
      <c r="CM72" s="249"/>
      <c r="CN72" s="249"/>
      <c r="CO72" s="249"/>
      <c r="CP72" s="249"/>
      <c r="CQ72" s="249"/>
      <c r="CR72" s="249"/>
      <c r="CS72" s="249"/>
      <c r="CT72" s="249"/>
      <c r="CU72" s="249"/>
      <c r="CV72" s="249"/>
      <c r="CW72" s="249"/>
      <c r="CX72" s="249"/>
      <c r="CY72" s="249"/>
      <c r="CZ72" s="249"/>
      <c r="DA72" s="249"/>
      <c r="DB72" s="249"/>
      <c r="DC72" s="249"/>
      <c r="DD72" s="249"/>
      <c r="DE72" s="249"/>
      <c r="DF72" s="249"/>
      <c r="DG72" s="81">
        <f t="shared" si="6"/>
        <v>0</v>
      </c>
    </row>
    <row r="73" spans="1:111" ht="15" x14ac:dyDescent="0.25">
      <c r="A73" s="249"/>
      <c r="B73" s="249"/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  <c r="S73" s="249"/>
      <c r="T73" s="249"/>
      <c r="U73" s="249"/>
      <c r="V73" s="249"/>
      <c r="W73" s="249"/>
      <c r="X73" s="249"/>
      <c r="Y73" s="249"/>
      <c r="Z73" s="249"/>
      <c r="AA73" s="249"/>
      <c r="AB73" s="249"/>
      <c r="AC73" s="249"/>
      <c r="AD73" s="249"/>
      <c r="AE73" s="249"/>
      <c r="AF73" s="249"/>
      <c r="AG73" s="249"/>
      <c r="AH73" s="249"/>
      <c r="AI73" s="249"/>
      <c r="AJ73" s="249"/>
      <c r="AK73" s="249"/>
      <c r="AL73" s="249"/>
      <c r="AM73" s="249"/>
      <c r="AN73" s="249"/>
      <c r="AO73" s="249"/>
      <c r="AP73" s="249"/>
      <c r="AQ73" s="249"/>
      <c r="AR73" s="249"/>
      <c r="AS73" s="249"/>
      <c r="AT73" s="249"/>
      <c r="AU73" s="249"/>
      <c r="AV73" s="249"/>
      <c r="AW73" s="249"/>
      <c r="AX73" s="249"/>
      <c r="AY73" s="249"/>
      <c r="AZ73" s="249"/>
      <c r="BA73" s="249"/>
      <c r="BB73" s="249"/>
      <c r="BC73" s="249"/>
      <c r="BD73" s="249"/>
      <c r="BE73" s="249"/>
      <c r="BF73" s="249"/>
      <c r="BG73" s="249"/>
      <c r="BH73" s="249"/>
      <c r="BI73" s="249"/>
      <c r="BJ73" s="249"/>
      <c r="BK73" s="249"/>
      <c r="BL73" s="249"/>
      <c r="BM73" s="249"/>
      <c r="BN73" s="249"/>
      <c r="BO73" s="249"/>
      <c r="BP73" s="249"/>
      <c r="BQ73" s="249"/>
      <c r="BR73" s="249"/>
      <c r="BS73" s="249"/>
      <c r="BT73" s="249"/>
      <c r="BU73" s="249"/>
      <c r="BV73" s="249"/>
      <c r="BW73" s="249"/>
      <c r="BX73" s="249"/>
      <c r="BY73" s="249"/>
      <c r="BZ73" s="249"/>
      <c r="CA73" s="249"/>
      <c r="CB73" s="249"/>
      <c r="CC73" s="249"/>
      <c r="CD73" s="249"/>
      <c r="CE73" s="249"/>
      <c r="CF73" s="249"/>
      <c r="CG73" s="249"/>
      <c r="CH73" s="249"/>
      <c r="CI73" s="249"/>
      <c r="CJ73" s="249"/>
      <c r="CK73" s="249"/>
      <c r="CL73" s="249"/>
      <c r="CM73" s="249"/>
      <c r="CN73" s="249"/>
      <c r="CO73" s="249"/>
      <c r="CP73" s="249"/>
      <c r="CQ73" s="249"/>
      <c r="CR73" s="249"/>
      <c r="CS73" s="249"/>
      <c r="CT73" s="249"/>
      <c r="CU73" s="249"/>
      <c r="CV73" s="249"/>
      <c r="CW73" s="249"/>
      <c r="CX73" s="249"/>
      <c r="CY73" s="249"/>
      <c r="CZ73" s="249"/>
      <c r="DA73" s="249"/>
      <c r="DB73" s="249"/>
      <c r="DC73" s="249"/>
      <c r="DD73" s="249"/>
      <c r="DE73" s="249"/>
      <c r="DF73" s="249"/>
      <c r="DG73" s="81">
        <f t="shared" si="6"/>
        <v>0</v>
      </c>
    </row>
    <row r="74" spans="1:111" x14ac:dyDescent="0.2">
      <c r="A74" s="80">
        <f>SUM(A60:A73)</f>
        <v>0</v>
      </c>
      <c r="B74" s="80">
        <f t="shared" ref="B74:BM74" si="7">SUM(B60:B73)</f>
        <v>0</v>
      </c>
      <c r="C74" s="80">
        <f t="shared" si="7"/>
        <v>0</v>
      </c>
      <c r="D74" s="80">
        <f t="shared" si="7"/>
        <v>0</v>
      </c>
      <c r="E74" s="80">
        <f t="shared" si="7"/>
        <v>0</v>
      </c>
      <c r="F74" s="80">
        <f t="shared" si="7"/>
        <v>0</v>
      </c>
      <c r="G74" s="80">
        <f t="shared" si="7"/>
        <v>0</v>
      </c>
      <c r="H74" s="80">
        <f t="shared" si="7"/>
        <v>0</v>
      </c>
      <c r="I74" s="80">
        <f t="shared" si="7"/>
        <v>0</v>
      </c>
      <c r="J74" s="80">
        <f t="shared" si="7"/>
        <v>0</v>
      </c>
      <c r="K74" s="80">
        <f t="shared" si="7"/>
        <v>0</v>
      </c>
      <c r="L74" s="80">
        <f t="shared" si="7"/>
        <v>0</v>
      </c>
      <c r="M74" s="80">
        <f t="shared" si="7"/>
        <v>0</v>
      </c>
      <c r="N74" s="80">
        <f t="shared" si="7"/>
        <v>0</v>
      </c>
      <c r="O74" s="80">
        <f t="shared" si="7"/>
        <v>0</v>
      </c>
      <c r="P74" s="80">
        <f t="shared" si="7"/>
        <v>0</v>
      </c>
      <c r="Q74" s="80">
        <f t="shared" si="7"/>
        <v>0</v>
      </c>
      <c r="R74" s="80">
        <f t="shared" si="7"/>
        <v>0</v>
      </c>
      <c r="S74" s="80">
        <f t="shared" si="7"/>
        <v>0</v>
      </c>
      <c r="T74" s="80">
        <f t="shared" si="7"/>
        <v>0</v>
      </c>
      <c r="U74" s="80">
        <f t="shared" si="7"/>
        <v>0</v>
      </c>
      <c r="V74" s="80">
        <f t="shared" si="7"/>
        <v>0</v>
      </c>
      <c r="W74" s="80">
        <f t="shared" si="7"/>
        <v>0</v>
      </c>
      <c r="X74" s="80">
        <f t="shared" si="7"/>
        <v>0</v>
      </c>
      <c r="Y74" s="80">
        <f t="shared" si="7"/>
        <v>0</v>
      </c>
      <c r="Z74" s="80">
        <f t="shared" si="7"/>
        <v>0</v>
      </c>
      <c r="AA74" s="80">
        <f t="shared" si="7"/>
        <v>0</v>
      </c>
      <c r="AB74" s="80">
        <f t="shared" si="7"/>
        <v>0</v>
      </c>
      <c r="AC74" s="80">
        <f t="shared" si="7"/>
        <v>0</v>
      </c>
      <c r="AD74" s="80">
        <f t="shared" si="7"/>
        <v>0</v>
      </c>
      <c r="AE74" s="80">
        <f t="shared" si="7"/>
        <v>0</v>
      </c>
      <c r="AF74" s="80">
        <f t="shared" si="7"/>
        <v>0</v>
      </c>
      <c r="AG74" s="80">
        <f t="shared" si="7"/>
        <v>0</v>
      </c>
      <c r="AH74" s="80">
        <f t="shared" si="7"/>
        <v>0</v>
      </c>
      <c r="AI74" s="80">
        <f t="shared" si="7"/>
        <v>0</v>
      </c>
      <c r="AJ74" s="80">
        <f t="shared" si="7"/>
        <v>0</v>
      </c>
      <c r="AK74" s="80">
        <f t="shared" si="7"/>
        <v>0</v>
      </c>
      <c r="AL74" s="80">
        <f t="shared" si="7"/>
        <v>0</v>
      </c>
      <c r="AM74" s="80">
        <f t="shared" si="7"/>
        <v>0</v>
      </c>
      <c r="AN74" s="80">
        <f t="shared" si="7"/>
        <v>0</v>
      </c>
      <c r="AO74" s="80">
        <f t="shared" si="7"/>
        <v>0</v>
      </c>
      <c r="AP74" s="80">
        <f t="shared" si="7"/>
        <v>0</v>
      </c>
      <c r="AQ74" s="80">
        <f t="shared" si="7"/>
        <v>0</v>
      </c>
      <c r="AR74" s="80">
        <f t="shared" si="7"/>
        <v>0</v>
      </c>
      <c r="AS74" s="80">
        <f t="shared" si="7"/>
        <v>0</v>
      </c>
      <c r="AT74" s="80">
        <f t="shared" si="7"/>
        <v>0</v>
      </c>
      <c r="AU74" s="80">
        <f t="shared" si="7"/>
        <v>0</v>
      </c>
      <c r="AV74" s="80">
        <f t="shared" si="7"/>
        <v>0</v>
      </c>
      <c r="AW74" s="80">
        <f t="shared" si="7"/>
        <v>0</v>
      </c>
      <c r="AX74" s="80">
        <f t="shared" si="7"/>
        <v>0</v>
      </c>
      <c r="AY74" s="80">
        <f t="shared" si="7"/>
        <v>0</v>
      </c>
      <c r="AZ74" s="80">
        <f t="shared" si="7"/>
        <v>0</v>
      </c>
      <c r="BA74" s="80">
        <f t="shared" si="7"/>
        <v>0</v>
      </c>
      <c r="BB74" s="80">
        <f t="shared" si="7"/>
        <v>0</v>
      </c>
      <c r="BC74" s="80">
        <f t="shared" si="7"/>
        <v>0</v>
      </c>
      <c r="BD74" s="80">
        <f t="shared" si="7"/>
        <v>0</v>
      </c>
      <c r="BE74" s="80">
        <f t="shared" si="7"/>
        <v>0</v>
      </c>
      <c r="BF74" s="80">
        <f t="shared" si="7"/>
        <v>0</v>
      </c>
      <c r="BG74" s="80">
        <f t="shared" si="7"/>
        <v>0</v>
      </c>
      <c r="BH74" s="80">
        <f t="shared" si="7"/>
        <v>0</v>
      </c>
      <c r="BI74" s="80">
        <f t="shared" si="7"/>
        <v>0</v>
      </c>
      <c r="BJ74" s="80">
        <f t="shared" si="7"/>
        <v>0</v>
      </c>
      <c r="BK74" s="80">
        <f t="shared" si="7"/>
        <v>0</v>
      </c>
      <c r="BL74" s="80">
        <f t="shared" si="7"/>
        <v>0</v>
      </c>
      <c r="BM74" s="80">
        <f t="shared" si="7"/>
        <v>0</v>
      </c>
      <c r="BN74" s="80">
        <f t="shared" ref="BN74:DF74" si="8">SUM(BN60:BN73)</f>
        <v>0</v>
      </c>
      <c r="BO74" s="80">
        <f t="shared" si="8"/>
        <v>0</v>
      </c>
      <c r="BP74" s="80">
        <f t="shared" si="8"/>
        <v>0</v>
      </c>
      <c r="BQ74" s="80">
        <f t="shared" si="8"/>
        <v>0</v>
      </c>
      <c r="BR74" s="80">
        <f t="shared" si="8"/>
        <v>0</v>
      </c>
      <c r="BS74" s="80">
        <f t="shared" si="8"/>
        <v>0</v>
      </c>
      <c r="BT74" s="80">
        <f t="shared" si="8"/>
        <v>0</v>
      </c>
      <c r="BU74" s="80">
        <f t="shared" si="8"/>
        <v>0</v>
      </c>
      <c r="BV74" s="80">
        <f t="shared" si="8"/>
        <v>0</v>
      </c>
      <c r="BW74" s="80">
        <f t="shared" si="8"/>
        <v>0</v>
      </c>
      <c r="BX74" s="80">
        <f t="shared" si="8"/>
        <v>0</v>
      </c>
      <c r="BY74" s="80">
        <f t="shared" si="8"/>
        <v>0</v>
      </c>
      <c r="BZ74" s="80">
        <f t="shared" si="8"/>
        <v>0</v>
      </c>
      <c r="CA74" s="80">
        <f t="shared" si="8"/>
        <v>0</v>
      </c>
      <c r="CB74" s="80">
        <f t="shared" si="8"/>
        <v>0</v>
      </c>
      <c r="CC74" s="80">
        <f t="shared" si="8"/>
        <v>0</v>
      </c>
      <c r="CD74" s="80">
        <f t="shared" si="8"/>
        <v>0</v>
      </c>
      <c r="CE74" s="80">
        <f t="shared" si="8"/>
        <v>0</v>
      </c>
      <c r="CF74" s="80">
        <f t="shared" si="8"/>
        <v>0</v>
      </c>
      <c r="CG74" s="80">
        <f t="shared" si="8"/>
        <v>0</v>
      </c>
      <c r="CH74" s="80">
        <f t="shared" si="8"/>
        <v>0</v>
      </c>
      <c r="CI74" s="80">
        <f t="shared" si="8"/>
        <v>0</v>
      </c>
      <c r="CJ74" s="80">
        <f t="shared" si="8"/>
        <v>0</v>
      </c>
      <c r="CK74" s="80">
        <f t="shared" si="8"/>
        <v>0</v>
      </c>
      <c r="CL74" s="80">
        <f t="shared" si="8"/>
        <v>0</v>
      </c>
      <c r="CM74" s="80">
        <f t="shared" si="8"/>
        <v>0</v>
      </c>
      <c r="CN74" s="80">
        <f t="shared" si="8"/>
        <v>0</v>
      </c>
      <c r="CO74" s="80">
        <f t="shared" si="8"/>
        <v>0</v>
      </c>
      <c r="CP74" s="80">
        <f t="shared" si="8"/>
        <v>0</v>
      </c>
      <c r="CQ74" s="80">
        <f t="shared" si="8"/>
        <v>0</v>
      </c>
      <c r="CR74" s="80">
        <f t="shared" si="8"/>
        <v>0</v>
      </c>
      <c r="CS74" s="80">
        <f t="shared" si="8"/>
        <v>0</v>
      </c>
      <c r="CT74" s="80">
        <f t="shared" si="8"/>
        <v>0</v>
      </c>
      <c r="CU74" s="80">
        <f t="shared" si="8"/>
        <v>0</v>
      </c>
      <c r="CV74" s="80">
        <f t="shared" si="8"/>
        <v>0</v>
      </c>
      <c r="CW74" s="80">
        <f t="shared" si="8"/>
        <v>0</v>
      </c>
      <c r="CX74" s="80">
        <f t="shared" si="8"/>
        <v>0</v>
      </c>
      <c r="CY74" s="80">
        <f t="shared" si="8"/>
        <v>0</v>
      </c>
      <c r="CZ74" s="80">
        <f t="shared" si="8"/>
        <v>0</v>
      </c>
      <c r="DA74" s="80">
        <f t="shared" si="8"/>
        <v>0</v>
      </c>
      <c r="DB74" s="80">
        <f t="shared" si="8"/>
        <v>0</v>
      </c>
      <c r="DC74" s="80">
        <f t="shared" si="8"/>
        <v>0</v>
      </c>
      <c r="DD74" s="80">
        <f t="shared" si="8"/>
        <v>0</v>
      </c>
      <c r="DE74" s="80">
        <f t="shared" si="8"/>
        <v>0</v>
      </c>
      <c r="DF74" s="80">
        <f t="shared" si="8"/>
        <v>0</v>
      </c>
      <c r="DG74" s="80">
        <f t="shared" ref="DG74" si="9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0">+B58+B74</f>
        <v>0</v>
      </c>
      <c r="C75" s="79">
        <f t="shared" si="10"/>
        <v>179680.45</v>
      </c>
      <c r="D75" s="79">
        <f t="shared" si="10"/>
        <v>19452.78</v>
      </c>
      <c r="E75" s="79">
        <f t="shared" si="10"/>
        <v>0</v>
      </c>
      <c r="F75" s="79">
        <f t="shared" si="10"/>
        <v>0</v>
      </c>
      <c r="G75" s="79">
        <f t="shared" si="10"/>
        <v>0</v>
      </c>
      <c r="H75" s="79">
        <f t="shared" si="10"/>
        <v>0</v>
      </c>
      <c r="I75" s="79">
        <f t="shared" si="10"/>
        <v>0</v>
      </c>
      <c r="J75" s="79">
        <f t="shared" si="10"/>
        <v>0</v>
      </c>
      <c r="K75" s="79">
        <f t="shared" si="10"/>
        <v>10916.3</v>
      </c>
      <c r="L75" s="79">
        <f t="shared" si="10"/>
        <v>0</v>
      </c>
      <c r="M75" s="79">
        <f t="shared" si="10"/>
        <v>0</v>
      </c>
      <c r="N75" s="79">
        <f t="shared" si="10"/>
        <v>0</v>
      </c>
      <c r="O75" s="79">
        <f t="shared" si="10"/>
        <v>0</v>
      </c>
      <c r="P75" s="79">
        <f t="shared" si="10"/>
        <v>0</v>
      </c>
      <c r="Q75" s="79">
        <f t="shared" si="10"/>
        <v>0</v>
      </c>
      <c r="R75" s="79">
        <f t="shared" si="10"/>
        <v>0</v>
      </c>
      <c r="S75" s="79">
        <f t="shared" si="10"/>
        <v>0</v>
      </c>
      <c r="T75" s="79">
        <f t="shared" si="10"/>
        <v>0</v>
      </c>
      <c r="U75" s="79">
        <f t="shared" si="10"/>
        <v>0</v>
      </c>
      <c r="V75" s="79">
        <f t="shared" si="10"/>
        <v>0</v>
      </c>
      <c r="W75" s="79">
        <f t="shared" si="10"/>
        <v>0</v>
      </c>
      <c r="X75" s="79">
        <f t="shared" si="10"/>
        <v>0</v>
      </c>
      <c r="Y75" s="79">
        <f t="shared" si="10"/>
        <v>0</v>
      </c>
      <c r="Z75" s="79">
        <f t="shared" si="10"/>
        <v>0</v>
      </c>
      <c r="AA75" s="79">
        <f t="shared" si="10"/>
        <v>0</v>
      </c>
      <c r="AB75" s="79">
        <f t="shared" si="10"/>
        <v>0</v>
      </c>
      <c r="AC75" s="79">
        <f t="shared" si="10"/>
        <v>0</v>
      </c>
      <c r="AD75" s="79">
        <f t="shared" si="10"/>
        <v>0</v>
      </c>
      <c r="AE75" s="79">
        <f t="shared" si="10"/>
        <v>0</v>
      </c>
      <c r="AF75" s="79">
        <f t="shared" si="10"/>
        <v>0</v>
      </c>
      <c r="AG75" s="79">
        <f t="shared" si="10"/>
        <v>0</v>
      </c>
      <c r="AH75" s="79">
        <f t="shared" si="10"/>
        <v>0</v>
      </c>
      <c r="AI75" s="79">
        <f t="shared" si="10"/>
        <v>0</v>
      </c>
      <c r="AJ75" s="79">
        <f t="shared" ref="AJ75:BR75" si="11">+AJ58+AJ74</f>
        <v>0</v>
      </c>
      <c r="AK75" s="79">
        <f t="shared" si="11"/>
        <v>0</v>
      </c>
      <c r="AL75" s="79">
        <f t="shared" si="11"/>
        <v>0</v>
      </c>
      <c r="AM75" s="79">
        <f t="shared" si="11"/>
        <v>0</v>
      </c>
      <c r="AN75" s="79">
        <f t="shared" si="11"/>
        <v>0</v>
      </c>
      <c r="AO75" s="79">
        <f t="shared" si="11"/>
        <v>0</v>
      </c>
      <c r="AP75" s="79">
        <f t="shared" si="11"/>
        <v>0</v>
      </c>
      <c r="AQ75" s="79">
        <f t="shared" si="11"/>
        <v>3677.64</v>
      </c>
      <c r="AR75" s="79">
        <f t="shared" si="11"/>
        <v>0</v>
      </c>
      <c r="AS75" s="79">
        <f t="shared" si="11"/>
        <v>0</v>
      </c>
      <c r="AT75" s="79">
        <f t="shared" si="11"/>
        <v>0</v>
      </c>
      <c r="AU75" s="79">
        <f t="shared" si="11"/>
        <v>0</v>
      </c>
      <c r="AV75" s="79">
        <f t="shared" si="11"/>
        <v>0</v>
      </c>
      <c r="AW75" s="79">
        <f t="shared" si="11"/>
        <v>0</v>
      </c>
      <c r="AX75" s="79">
        <f t="shared" si="11"/>
        <v>0</v>
      </c>
      <c r="AY75" s="79">
        <f t="shared" si="11"/>
        <v>0</v>
      </c>
      <c r="AZ75" s="79">
        <f t="shared" si="11"/>
        <v>0</v>
      </c>
      <c r="BA75" s="79">
        <f t="shared" si="11"/>
        <v>0</v>
      </c>
      <c r="BB75" s="79">
        <f t="shared" si="11"/>
        <v>0</v>
      </c>
      <c r="BC75" s="79">
        <f t="shared" si="11"/>
        <v>0</v>
      </c>
      <c r="BD75" s="79">
        <f t="shared" si="11"/>
        <v>0</v>
      </c>
      <c r="BE75" s="79">
        <f t="shared" si="11"/>
        <v>0</v>
      </c>
      <c r="BF75" s="79">
        <f t="shared" si="11"/>
        <v>0</v>
      </c>
      <c r="BG75" s="79">
        <f t="shared" si="11"/>
        <v>0</v>
      </c>
      <c r="BH75" s="79">
        <f t="shared" si="11"/>
        <v>0</v>
      </c>
      <c r="BI75" s="79">
        <f t="shared" si="11"/>
        <v>342527.61</v>
      </c>
      <c r="BJ75" s="79">
        <f t="shared" si="11"/>
        <v>0</v>
      </c>
      <c r="BK75" s="79">
        <f t="shared" si="11"/>
        <v>0</v>
      </c>
      <c r="BL75" s="79">
        <f t="shared" si="11"/>
        <v>0</v>
      </c>
      <c r="BM75" s="79">
        <f t="shared" si="11"/>
        <v>0</v>
      </c>
      <c r="BN75" s="79">
        <f t="shared" si="11"/>
        <v>0</v>
      </c>
      <c r="BO75" s="79">
        <f t="shared" si="11"/>
        <v>0</v>
      </c>
      <c r="BP75" s="79">
        <f t="shared" si="11"/>
        <v>0</v>
      </c>
      <c r="BQ75" s="79">
        <f t="shared" si="11"/>
        <v>0</v>
      </c>
      <c r="BR75" s="79">
        <f t="shared" si="11"/>
        <v>0</v>
      </c>
      <c r="BS75" s="79">
        <f t="shared" ref="BS75:CX75" si="12">+BS58+BS74</f>
        <v>47475</v>
      </c>
      <c r="BT75" s="79">
        <f t="shared" si="12"/>
        <v>0</v>
      </c>
      <c r="BU75" s="79">
        <f t="shared" si="12"/>
        <v>0</v>
      </c>
      <c r="BV75" s="79">
        <f t="shared" si="12"/>
        <v>0</v>
      </c>
      <c r="BW75" s="79">
        <f>+BW58+BW74</f>
        <v>0</v>
      </c>
      <c r="BX75" s="79">
        <f t="shared" si="12"/>
        <v>74298.7</v>
      </c>
      <c r="BY75" s="79">
        <f t="shared" si="12"/>
        <v>0</v>
      </c>
      <c r="BZ75" s="79">
        <f t="shared" si="12"/>
        <v>0</v>
      </c>
      <c r="CA75" s="79">
        <f t="shared" si="12"/>
        <v>0</v>
      </c>
      <c r="CB75" s="79">
        <f t="shared" si="12"/>
        <v>0</v>
      </c>
      <c r="CC75" s="79">
        <f t="shared" si="12"/>
        <v>0</v>
      </c>
      <c r="CD75" s="79">
        <f t="shared" si="12"/>
        <v>0</v>
      </c>
      <c r="CE75" s="79">
        <f t="shared" si="12"/>
        <v>0</v>
      </c>
      <c r="CF75" s="79">
        <f t="shared" si="12"/>
        <v>0</v>
      </c>
      <c r="CG75" s="79">
        <f t="shared" si="12"/>
        <v>0</v>
      </c>
      <c r="CH75" s="79">
        <f t="shared" si="12"/>
        <v>0</v>
      </c>
      <c r="CI75" s="79">
        <f t="shared" si="12"/>
        <v>0</v>
      </c>
      <c r="CJ75" s="79">
        <f t="shared" si="12"/>
        <v>0</v>
      </c>
      <c r="CK75" s="79">
        <f t="shared" si="12"/>
        <v>0</v>
      </c>
      <c r="CL75" s="79">
        <f t="shared" si="12"/>
        <v>0</v>
      </c>
      <c r="CM75" s="79">
        <f t="shared" si="12"/>
        <v>0</v>
      </c>
      <c r="CN75" s="79">
        <f t="shared" si="12"/>
        <v>48038.6</v>
      </c>
      <c r="CO75" s="79">
        <f t="shared" si="12"/>
        <v>52560</v>
      </c>
      <c r="CP75" s="79">
        <f t="shared" si="12"/>
        <v>0</v>
      </c>
      <c r="CQ75" s="79">
        <f t="shared" si="12"/>
        <v>0</v>
      </c>
      <c r="CR75" s="79">
        <f t="shared" si="12"/>
        <v>0</v>
      </c>
      <c r="CS75" s="79">
        <f t="shared" si="12"/>
        <v>0</v>
      </c>
      <c r="CT75" s="79">
        <f t="shared" si="12"/>
        <v>0</v>
      </c>
      <c r="CU75" s="79">
        <f t="shared" si="12"/>
        <v>0</v>
      </c>
      <c r="CV75" s="79">
        <f t="shared" si="12"/>
        <v>0</v>
      </c>
      <c r="CW75" s="79">
        <f t="shared" si="12"/>
        <v>154608.44</v>
      </c>
      <c r="CX75" s="79">
        <f t="shared" si="12"/>
        <v>0</v>
      </c>
      <c r="CY75" s="79">
        <f t="shared" ref="CY75:DG75" si="13">+CY58+CY74</f>
        <v>155722.75</v>
      </c>
      <c r="CZ75" s="79">
        <f t="shared" si="13"/>
        <v>70325</v>
      </c>
      <c r="DA75" s="79">
        <f t="shared" si="13"/>
        <v>0</v>
      </c>
      <c r="DB75" s="79">
        <f t="shared" si="13"/>
        <v>0</v>
      </c>
      <c r="DC75" s="79">
        <f t="shared" si="13"/>
        <v>0</v>
      </c>
      <c r="DD75" s="79">
        <f t="shared" si="13"/>
        <v>0</v>
      </c>
      <c r="DE75" s="79">
        <f t="shared" si="13"/>
        <v>0</v>
      </c>
      <c r="DF75" s="79">
        <f t="shared" si="13"/>
        <v>0</v>
      </c>
      <c r="DG75" s="79">
        <f t="shared" si="13"/>
        <v>1159283.27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4" zoomScaleNormal="100" workbookViewId="0">
      <selection activeCell="K9" sqref="K9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63" t="s">
        <v>497</v>
      </c>
      <c r="B4" s="463"/>
      <c r="C4" s="463"/>
      <c r="D4" s="463"/>
      <c r="E4" s="463"/>
      <c r="F4" s="463"/>
      <c r="G4" s="463"/>
      <c r="H4" s="463"/>
      <c r="I4" s="463"/>
      <c r="J4" s="463"/>
      <c r="K4" s="463"/>
      <c r="L4" s="463"/>
      <c r="M4" s="463"/>
    </row>
    <row r="5" spans="1:13" ht="18.75" x14ac:dyDescent="0.3">
      <c r="A5" s="464" t="s">
        <v>607</v>
      </c>
      <c r="B5" s="464"/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</row>
    <row r="6" spans="1:13" ht="15.75" x14ac:dyDescent="0.25">
      <c r="A6" s="458" t="s">
        <v>496</v>
      </c>
      <c r="B6" s="458"/>
      <c r="C6" s="457"/>
      <c r="D6" s="457"/>
      <c r="E6" s="457"/>
      <c r="F6" s="457"/>
      <c r="G6" s="457"/>
      <c r="H6" s="457"/>
      <c r="I6" s="457"/>
      <c r="J6" s="457"/>
      <c r="K6" s="457"/>
      <c r="L6" s="457"/>
      <c r="M6" s="457"/>
    </row>
    <row r="7" spans="1:13" ht="18" x14ac:dyDescent="0.25">
      <c r="A7" s="465"/>
      <c r="B7" s="466"/>
      <c r="C7" s="466"/>
      <c r="D7" s="466"/>
      <c r="E7" s="466"/>
      <c r="F7" s="466"/>
      <c r="G7" s="466"/>
      <c r="H7" s="466"/>
      <c r="I7" s="466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1" t="s">
        <v>554</v>
      </c>
      <c r="K9" s="78">
        <f>'CONSOLIDADO FR'!J225</f>
        <v>45680</v>
      </c>
    </row>
    <row r="10" spans="1:13" ht="14.25" x14ac:dyDescent="0.2">
      <c r="B10" s="221"/>
      <c r="C10" s="221"/>
      <c r="D10" s="221"/>
      <c r="E10" s="221"/>
      <c r="F10" s="221"/>
      <c r="G10" s="221"/>
      <c r="H10" s="221"/>
      <c r="I10" s="221"/>
      <c r="J10" s="221" t="s">
        <v>555</v>
      </c>
      <c r="K10" s="250">
        <f>'CONSOLIDADO FR'!D9</f>
        <v>5</v>
      </c>
    </row>
    <row r="11" spans="1:13" ht="14.25" x14ac:dyDescent="0.2">
      <c r="B11" s="221"/>
      <c r="C11" s="221"/>
      <c r="D11" s="221"/>
      <c r="E11" s="221"/>
      <c r="F11" s="221"/>
      <c r="G11" s="221"/>
      <c r="H11" s="221"/>
      <c r="I11" s="221"/>
      <c r="J11" s="221"/>
      <c r="K11" s="221"/>
    </row>
    <row r="12" spans="1:13" ht="15" x14ac:dyDescent="0.25">
      <c r="B12" s="221"/>
      <c r="C12" s="221" t="s">
        <v>495</v>
      </c>
      <c r="D12" s="221"/>
      <c r="E12" s="221" t="s">
        <v>494</v>
      </c>
      <c r="F12" s="467" t="str">
        <f>'CONSOLIDADO FR'!F7</f>
        <v>HOSPITAL DR. FRANCISCO ANTONIO GONZALVO</v>
      </c>
      <c r="G12" s="467"/>
      <c r="H12" s="467"/>
      <c r="I12" s="467"/>
      <c r="J12" s="224"/>
      <c r="K12" s="224"/>
    </row>
    <row r="13" spans="1:13" ht="14.25" x14ac:dyDescent="0.2">
      <c r="B13" s="221"/>
      <c r="C13" s="221"/>
      <c r="D13" s="221"/>
      <c r="E13" s="221"/>
      <c r="F13" s="221"/>
      <c r="G13" s="221"/>
      <c r="H13" s="221"/>
      <c r="I13" s="221"/>
      <c r="J13" s="221"/>
      <c r="K13" s="221"/>
    </row>
    <row r="14" spans="1:13" ht="14.25" x14ac:dyDescent="0.2">
      <c r="B14" s="221"/>
      <c r="C14" s="221" t="s">
        <v>493</v>
      </c>
      <c r="D14" s="221"/>
      <c r="E14" s="221"/>
      <c r="F14" s="221"/>
      <c r="G14" s="221"/>
      <c r="H14" s="221"/>
      <c r="I14" s="222">
        <v>1654002.94</v>
      </c>
      <c r="J14" s="221"/>
      <c r="K14" s="221"/>
    </row>
    <row r="15" spans="1:13" ht="14.25" x14ac:dyDescent="0.2">
      <c r="B15" s="221"/>
      <c r="C15" s="221"/>
      <c r="D15" s="221"/>
      <c r="E15" s="221"/>
      <c r="F15" s="221"/>
      <c r="G15" s="221"/>
      <c r="H15" s="221"/>
      <c r="I15" s="221"/>
      <c r="J15" s="221"/>
      <c r="K15" s="221"/>
    </row>
    <row r="16" spans="1:13" ht="14.25" x14ac:dyDescent="0.2">
      <c r="B16" s="221"/>
      <c r="C16" s="221" t="s">
        <v>492</v>
      </c>
      <c r="D16" s="221"/>
      <c r="E16" s="221"/>
      <c r="F16" s="221"/>
      <c r="G16" s="221"/>
      <c r="H16" s="221"/>
      <c r="I16" s="222">
        <v>1009.07</v>
      </c>
      <c r="J16" s="221"/>
      <c r="K16" s="221"/>
    </row>
    <row r="17" spans="2:11" ht="14.25" x14ac:dyDescent="0.2">
      <c r="B17" s="221"/>
      <c r="C17" s="221"/>
      <c r="D17" s="221"/>
      <c r="E17" s="221"/>
      <c r="F17" s="221"/>
      <c r="G17" s="221"/>
      <c r="H17" s="221"/>
      <c r="I17" s="221"/>
      <c r="J17" s="221"/>
      <c r="K17" s="221"/>
    </row>
    <row r="18" spans="2:11" ht="15" x14ac:dyDescent="0.25">
      <c r="B18" s="221"/>
      <c r="C18" s="224" t="s">
        <v>491</v>
      </c>
      <c r="D18" s="224"/>
      <c r="E18" s="221"/>
      <c r="F18" s="221"/>
      <c r="G18" s="221"/>
      <c r="H18" s="221" t="s">
        <v>489</v>
      </c>
      <c r="I18" s="223">
        <f>+I14-I16</f>
        <v>1652993.8699999999</v>
      </c>
      <c r="J18" s="221"/>
      <c r="K18" s="221"/>
    </row>
    <row r="19" spans="2:11" ht="14.25" x14ac:dyDescent="0.2">
      <c r="B19" s="221"/>
      <c r="C19" s="221"/>
      <c r="D19" s="221"/>
      <c r="E19" s="221"/>
      <c r="F19" s="221"/>
      <c r="G19" s="221"/>
      <c r="H19" s="221"/>
      <c r="I19" s="221"/>
      <c r="J19" s="221"/>
      <c r="K19" s="221"/>
    </row>
    <row r="20" spans="2:11" ht="14.25" x14ac:dyDescent="0.2">
      <c r="B20" s="221"/>
      <c r="C20" s="221" t="s">
        <v>490</v>
      </c>
      <c r="D20" s="221"/>
      <c r="E20" s="221"/>
      <c r="F20" s="221"/>
      <c r="G20" s="221"/>
      <c r="H20" s="221" t="s">
        <v>489</v>
      </c>
      <c r="I20" s="222">
        <v>611.02</v>
      </c>
      <c r="J20" s="221"/>
      <c r="K20" s="221"/>
    </row>
    <row r="21" spans="2:11" ht="14.25" x14ac:dyDescent="0.2">
      <c r="B21" s="221"/>
      <c r="C21" s="221"/>
      <c r="D21" s="221"/>
      <c r="E21" s="221"/>
      <c r="F21" s="221"/>
      <c r="G21" s="221"/>
      <c r="H21" s="221"/>
      <c r="I21" s="221"/>
      <c r="J21" s="221"/>
      <c r="K21" s="221"/>
    </row>
    <row r="22" spans="2:11" ht="15" x14ac:dyDescent="0.25">
      <c r="B22" s="221"/>
      <c r="C22" s="224"/>
      <c r="D22" s="224"/>
      <c r="E22" s="224"/>
      <c r="F22" s="224"/>
      <c r="G22" s="224"/>
      <c r="H22" s="224"/>
      <c r="I22" s="223"/>
      <c r="J22" s="221"/>
      <c r="K22" s="221"/>
    </row>
    <row r="23" spans="2:11" ht="14.25" x14ac:dyDescent="0.2">
      <c r="B23" s="221"/>
      <c r="C23" s="221"/>
      <c r="D23" s="221"/>
      <c r="E23" s="221"/>
      <c r="F23" s="221"/>
      <c r="G23" s="221"/>
      <c r="H23" s="221"/>
      <c r="I23" s="221"/>
      <c r="J23" s="221"/>
      <c r="K23" s="221"/>
    </row>
    <row r="24" spans="2:11" ht="14.25" x14ac:dyDescent="0.2">
      <c r="B24" s="221"/>
      <c r="C24" s="221"/>
      <c r="D24" s="221"/>
      <c r="E24" s="221"/>
      <c r="F24" s="221"/>
      <c r="G24" s="221"/>
      <c r="H24" s="221"/>
      <c r="I24" s="222"/>
      <c r="J24" s="221"/>
      <c r="K24" s="221"/>
    </row>
    <row r="25" spans="2:11" ht="14.25" x14ac:dyDescent="0.2">
      <c r="B25" s="221"/>
      <c r="C25" s="221"/>
      <c r="D25" s="221"/>
      <c r="E25" s="221"/>
      <c r="F25" s="221"/>
      <c r="G25" s="221"/>
      <c r="H25" s="221"/>
      <c r="I25" s="221"/>
      <c r="J25" s="221"/>
      <c r="K25" s="221"/>
    </row>
    <row r="26" spans="2:11" ht="14.25" x14ac:dyDescent="0.2">
      <c r="B26" s="221"/>
      <c r="C26" s="221"/>
      <c r="D26" s="221"/>
      <c r="E26" s="221"/>
      <c r="F26" s="221"/>
      <c r="G26" s="221"/>
      <c r="H26" s="221"/>
      <c r="I26" s="221"/>
      <c r="J26" s="221"/>
      <c r="K26" s="221"/>
    </row>
    <row r="27" spans="2:11" ht="14.25" x14ac:dyDescent="0.2">
      <c r="B27" s="221"/>
      <c r="C27" s="221"/>
      <c r="D27" s="221"/>
      <c r="E27" s="221"/>
      <c r="F27" s="221"/>
      <c r="G27" s="221"/>
      <c r="H27" s="221"/>
      <c r="I27" s="221"/>
      <c r="J27" s="221"/>
      <c r="K27" s="221"/>
    </row>
    <row r="28" spans="2:11" ht="14.25" x14ac:dyDescent="0.2">
      <c r="B28" s="221"/>
      <c r="C28" s="221"/>
      <c r="D28" s="221"/>
      <c r="E28" s="221"/>
      <c r="F28" s="221"/>
      <c r="G28" s="221"/>
      <c r="H28" s="221"/>
      <c r="I28" s="221"/>
      <c r="J28" s="221"/>
      <c r="K28" s="221"/>
    </row>
    <row r="29" spans="2:11" ht="14.25" x14ac:dyDescent="0.2">
      <c r="B29" s="221"/>
      <c r="C29" s="221"/>
      <c r="D29" s="221"/>
      <c r="E29" s="221"/>
      <c r="F29" s="221"/>
      <c r="G29" s="221"/>
      <c r="H29" s="221"/>
      <c r="I29" s="221"/>
      <c r="J29" s="221"/>
      <c r="K29" s="221"/>
    </row>
    <row r="30" spans="2:11" ht="14.25" x14ac:dyDescent="0.2">
      <c r="B30" s="221"/>
      <c r="C30" s="221"/>
      <c r="D30" s="221"/>
      <c r="E30" s="221"/>
      <c r="F30" s="221" t="s">
        <v>612</v>
      </c>
      <c r="G30" s="221"/>
      <c r="H30" s="221"/>
      <c r="I30" s="221"/>
      <c r="J30" s="221"/>
      <c r="K30" s="221"/>
    </row>
    <row r="31" spans="2:11" ht="14.25" x14ac:dyDescent="0.2">
      <c r="B31" s="221"/>
      <c r="C31" s="221"/>
      <c r="D31" s="221"/>
      <c r="E31" s="221"/>
      <c r="F31" s="221" t="s">
        <v>488</v>
      </c>
      <c r="G31" s="221"/>
      <c r="H31" s="221"/>
      <c r="I31" s="221"/>
      <c r="J31" s="221"/>
      <c r="K31" s="221"/>
    </row>
    <row r="32" spans="2:11" ht="14.25" x14ac:dyDescent="0.2">
      <c r="B32" s="221"/>
      <c r="C32" s="221"/>
      <c r="D32" s="221"/>
      <c r="E32" s="221"/>
      <c r="F32" s="221"/>
      <c r="G32" s="221"/>
      <c r="H32" s="221"/>
      <c r="I32" s="221"/>
      <c r="J32" s="221"/>
      <c r="K32" s="221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4" zoomScaleNormal="100" workbookViewId="0">
      <selection activeCell="C13" sqref="C13:D13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0" width="11.42578125" style="3"/>
    <col min="11" max="11" width="14.28515625" style="3" customWidth="1"/>
    <col min="12" max="16384" width="11.42578125" style="3"/>
  </cols>
  <sheetData>
    <row r="1" spans="1:8" ht="33" x14ac:dyDescent="0.45">
      <c r="A1" s="468" t="s">
        <v>497</v>
      </c>
      <c r="B1" s="468"/>
      <c r="C1" s="468"/>
      <c r="D1" s="468"/>
      <c r="E1" s="468"/>
      <c r="F1" s="468"/>
      <c r="G1" s="468"/>
      <c r="H1" s="468"/>
    </row>
    <row r="2" spans="1:8" ht="20.25" x14ac:dyDescent="0.3">
      <c r="A2" s="469" t="s">
        <v>608</v>
      </c>
      <c r="B2" s="469"/>
      <c r="C2" s="469"/>
      <c r="D2" s="469"/>
      <c r="E2" s="469"/>
      <c r="F2" s="469"/>
      <c r="G2" s="469"/>
      <c r="H2" s="469"/>
    </row>
    <row r="3" spans="1:8" ht="20.25" x14ac:dyDescent="0.3">
      <c r="A3" s="301"/>
      <c r="B3" s="301"/>
      <c r="C3" s="301"/>
      <c r="D3" s="301"/>
      <c r="E3" s="301"/>
      <c r="F3" s="301"/>
      <c r="G3" s="301"/>
      <c r="H3" s="301"/>
    </row>
    <row r="4" spans="1:8" ht="18.75" x14ac:dyDescent="0.3">
      <c r="A4" s="470" t="s">
        <v>537</v>
      </c>
      <c r="B4" s="471"/>
      <c r="C4" s="471"/>
      <c r="D4" s="471"/>
      <c r="E4" s="471"/>
      <c r="F4" s="471"/>
      <c r="G4" s="471"/>
      <c r="H4" s="471"/>
    </row>
    <row r="5" spans="1:8" x14ac:dyDescent="0.2">
      <c r="A5" s="209"/>
      <c r="B5" s="209"/>
      <c r="C5" s="209"/>
      <c r="D5" s="209"/>
      <c r="E5" s="209"/>
      <c r="F5" s="209"/>
      <c r="G5" s="209"/>
      <c r="H5" s="209"/>
    </row>
    <row r="6" spans="1:8" ht="18.75" x14ac:dyDescent="0.3">
      <c r="A6" s="226" t="s">
        <v>169</v>
      </c>
      <c r="B6" s="226"/>
      <c r="C6" s="477" t="str">
        <f>'[1]CONSOLIDADO FR'!F7</f>
        <v>HOSPITAL DR. FRANCISCO ANTONIO GONZALVO</v>
      </c>
      <c r="D6" s="477"/>
      <c r="E6" s="477"/>
      <c r="F6" s="477"/>
      <c r="G6" s="477"/>
      <c r="H6" s="477"/>
    </row>
    <row r="7" spans="1:8" ht="18.75" x14ac:dyDescent="0.3">
      <c r="A7" s="472" t="s">
        <v>536</v>
      </c>
      <c r="B7" s="472"/>
      <c r="C7" s="472"/>
      <c r="D7" s="297" t="s">
        <v>535</v>
      </c>
      <c r="E7" s="473" t="s">
        <v>534</v>
      </c>
      <c r="F7" s="473"/>
      <c r="G7" s="480"/>
      <c r="H7" s="480"/>
    </row>
    <row r="8" spans="1:8" ht="18.75" x14ac:dyDescent="0.3">
      <c r="A8" s="298" t="s">
        <v>533</v>
      </c>
      <c r="B8" s="474">
        <v>5</v>
      </c>
      <c r="C8" s="474"/>
      <c r="D8" s="226"/>
      <c r="E8" s="475" t="s">
        <v>532</v>
      </c>
      <c r="F8" s="475"/>
      <c r="G8" s="474">
        <v>2026</v>
      </c>
      <c r="H8" s="476"/>
    </row>
    <row r="9" spans="1:8" ht="18.75" x14ac:dyDescent="0.3">
      <c r="A9" s="226" t="s">
        <v>9</v>
      </c>
      <c r="B9" s="226"/>
      <c r="C9" s="478">
        <f>'[1]CONSOLIDADO FR'!F10</f>
        <v>2000000</v>
      </c>
      <c r="D9" s="478"/>
      <c r="E9" s="226" t="s">
        <v>531</v>
      </c>
      <c r="F9" s="226"/>
      <c r="G9" s="479">
        <f>'[1]CONSOLIDADO FR'!H10</f>
        <v>1999788.9400000002</v>
      </c>
      <c r="H9" s="479"/>
    </row>
    <row r="10" spans="1:8" ht="18.75" x14ac:dyDescent="0.3">
      <c r="A10" s="226" t="s">
        <v>530</v>
      </c>
      <c r="B10" s="226"/>
      <c r="C10" s="481" t="s">
        <v>526</v>
      </c>
      <c r="D10" s="476"/>
      <c r="E10" s="226" t="s">
        <v>529</v>
      </c>
      <c r="F10" s="226"/>
      <c r="G10" s="226"/>
      <c r="H10" s="300" t="s">
        <v>526</v>
      </c>
    </row>
    <row r="11" spans="1:8" ht="18.75" x14ac:dyDescent="0.3">
      <c r="A11" s="226" t="s">
        <v>528</v>
      </c>
      <c r="B11" s="226"/>
      <c r="C11" s="243"/>
      <c r="D11" s="242" t="s">
        <v>526</v>
      </c>
      <c r="E11" s="226" t="s">
        <v>527</v>
      </c>
      <c r="F11" s="226"/>
      <c r="G11" s="226"/>
      <c r="H11" s="297" t="s">
        <v>526</v>
      </c>
    </row>
    <row r="12" spans="1:8" ht="18.75" x14ac:dyDescent="0.3">
      <c r="A12" s="226" t="s">
        <v>525</v>
      </c>
      <c r="B12" s="226"/>
      <c r="C12" s="226"/>
      <c r="D12" s="241">
        <f>'[1]CONSOLIDADO FR'!I13</f>
        <v>1996587.6800000002</v>
      </c>
      <c r="E12" s="472" t="s">
        <v>524</v>
      </c>
      <c r="F12" s="472"/>
      <c r="G12" s="472"/>
      <c r="H12" s="240">
        <f>COUNT('[1]CUENTA T FR'!DH3:DH58)</f>
        <v>56</v>
      </c>
    </row>
    <row r="13" spans="1:8" ht="18.75" x14ac:dyDescent="0.3">
      <c r="A13" s="226" t="s">
        <v>523</v>
      </c>
      <c r="B13" s="226"/>
      <c r="C13" s="482">
        <v>42623426757</v>
      </c>
      <c r="D13" s="482"/>
      <c r="E13" s="226" t="s">
        <v>522</v>
      </c>
      <c r="F13" s="226"/>
      <c r="G13" s="239"/>
      <c r="H13" s="305">
        <v>42742458402</v>
      </c>
    </row>
    <row r="14" spans="1:8" ht="18.75" x14ac:dyDescent="0.3">
      <c r="A14" s="483" t="s">
        <v>521</v>
      </c>
      <c r="B14" s="483"/>
      <c r="C14" s="483"/>
      <c r="D14" s="238">
        <f>'[1]CUENTA T FR'!DL58</f>
        <v>0</v>
      </c>
      <c r="E14" s="483" t="s">
        <v>520</v>
      </c>
      <c r="F14" s="483"/>
      <c r="G14" s="483"/>
      <c r="H14" s="237">
        <f>'[1]CUENTA T FR'!DK58</f>
        <v>32415.723999999998</v>
      </c>
    </row>
    <row r="15" spans="1:8" ht="18.75" x14ac:dyDescent="0.3">
      <c r="A15" s="483" t="s">
        <v>519</v>
      </c>
      <c r="B15" s="483"/>
      <c r="C15" s="483"/>
      <c r="D15" s="240">
        <f>COUNT('[1]CUENTA T FR'!DM3:DM57)</f>
        <v>54</v>
      </c>
      <c r="E15" s="483" t="s">
        <v>518</v>
      </c>
      <c r="F15" s="483"/>
      <c r="G15" s="483"/>
      <c r="H15" s="236">
        <f>+D14+H14</f>
        <v>32415.723999999998</v>
      </c>
    </row>
    <row r="16" spans="1:8" ht="18.75" x14ac:dyDescent="0.3">
      <c r="A16" s="483" t="s">
        <v>517</v>
      </c>
      <c r="B16" s="483"/>
      <c r="C16" s="483"/>
      <c r="D16" s="299">
        <f>COUNT('[1]CUENTA T FR'!#REF!)</f>
        <v>0</v>
      </c>
      <c r="E16" s="483" t="s">
        <v>516</v>
      </c>
      <c r="F16" s="483"/>
      <c r="G16" s="483"/>
      <c r="H16" s="236" t="e">
        <f>'[1]CUENTA T FR'!#REF!</f>
        <v>#REF!</v>
      </c>
    </row>
    <row r="17" spans="1:12" ht="18.75" x14ac:dyDescent="0.3">
      <c r="A17" s="483" t="s">
        <v>515</v>
      </c>
      <c r="B17" s="483"/>
      <c r="C17" s="483"/>
      <c r="D17" s="299"/>
      <c r="E17" s="483" t="s">
        <v>514</v>
      </c>
      <c r="F17" s="483"/>
      <c r="G17" s="483"/>
      <c r="H17" s="236"/>
      <c r="I17" s="235"/>
    </row>
    <row r="18" spans="1:12" ht="18.75" x14ac:dyDescent="0.3">
      <c r="A18" s="295" t="s">
        <v>547</v>
      </c>
      <c r="B18" s="292"/>
      <c r="C18" s="292"/>
      <c r="D18" s="299"/>
      <c r="E18" s="295" t="s">
        <v>548</v>
      </c>
      <c r="F18" s="292"/>
      <c r="G18" s="292"/>
      <c r="H18" s="236"/>
      <c r="I18" s="235"/>
    </row>
    <row r="19" spans="1:12" ht="18.75" x14ac:dyDescent="0.3">
      <c r="A19" s="483" t="s">
        <v>513</v>
      </c>
      <c r="B19" s="483"/>
      <c r="C19" s="483"/>
      <c r="D19" s="234">
        <v>9830528.6599999983</v>
      </c>
      <c r="E19" s="483" t="s">
        <v>512</v>
      </c>
      <c r="F19" s="483"/>
      <c r="G19" s="483"/>
      <c r="H19" s="234">
        <v>10618496.909999998</v>
      </c>
      <c r="L19" s="3" t="s">
        <v>505</v>
      </c>
    </row>
    <row r="20" spans="1:12" ht="18.75" x14ac:dyDescent="0.3">
      <c r="A20" s="484" t="s">
        <v>511</v>
      </c>
      <c r="B20" s="484"/>
      <c r="C20" s="484"/>
      <c r="D20" s="234">
        <f>+D19-H19</f>
        <v>-787968.25</v>
      </c>
      <c r="E20" s="483" t="s">
        <v>510</v>
      </c>
      <c r="F20" s="483"/>
      <c r="G20" s="483"/>
      <c r="H20" s="233">
        <f>+D20/H19</f>
        <v>-7.4207136535297077E-2</v>
      </c>
    </row>
    <row r="21" spans="1:12" ht="16.5" x14ac:dyDescent="0.25">
      <c r="A21" s="483" t="s">
        <v>509</v>
      </c>
      <c r="B21" s="483"/>
      <c r="C21" s="483"/>
      <c r="D21" s="483"/>
      <c r="E21" s="483"/>
      <c r="F21" s="232">
        <v>0</v>
      </c>
      <c r="G21" s="292" t="s">
        <v>508</v>
      </c>
      <c r="H21" s="232"/>
      <c r="K21" s="368"/>
    </row>
    <row r="22" spans="1:12" ht="16.5" x14ac:dyDescent="0.25">
      <c r="A22" s="483" t="s">
        <v>507</v>
      </c>
      <c r="B22" s="483"/>
      <c r="C22" s="483"/>
      <c r="D22" s="231"/>
      <c r="E22" s="483" t="s">
        <v>506</v>
      </c>
      <c r="F22" s="483"/>
      <c r="G22" s="483"/>
      <c r="H22" s="231"/>
    </row>
    <row r="23" spans="1:12" ht="18.75" x14ac:dyDescent="0.3">
      <c r="A23" s="483" t="s">
        <v>504</v>
      </c>
      <c r="B23" s="483"/>
      <c r="C23" s="483"/>
      <c r="D23" s="230">
        <f>NETWORKDAYS(D22,C24)-1</f>
        <v>32625</v>
      </c>
      <c r="E23" s="483" t="s">
        <v>503</v>
      </c>
      <c r="F23" s="483"/>
      <c r="G23" s="483"/>
      <c r="H23" s="229">
        <f>DATEDIF(H22,D22,"d")</f>
        <v>0</v>
      </c>
      <c r="K23" s="368"/>
    </row>
    <row r="24" spans="1:12" ht="18.75" x14ac:dyDescent="0.3">
      <c r="A24" s="226" t="s">
        <v>502</v>
      </c>
      <c r="B24" s="226"/>
      <c r="C24" s="487">
        <f>'[1]CONSOLIDADO FR'!F225</f>
        <v>45677</v>
      </c>
      <c r="D24" s="487"/>
      <c r="E24" s="226" t="s">
        <v>501</v>
      </c>
      <c r="F24" s="298"/>
      <c r="G24" s="298"/>
      <c r="H24" s="228">
        <f>'[1]CONSOLIDADO FR'!J225</f>
        <v>45680</v>
      </c>
    </row>
    <row r="25" spans="1:12" ht="18.75" x14ac:dyDescent="0.3">
      <c r="A25" s="209"/>
      <c r="B25" s="226"/>
      <c r="C25" s="488"/>
      <c r="D25" s="488"/>
      <c r="E25" s="226" t="s">
        <v>500</v>
      </c>
      <c r="F25" s="226"/>
      <c r="G25" s="489" t="str">
        <f>'[1]CONSOLIDADO FR'!A219</f>
        <v>Lic. Maria T. Feliz</v>
      </c>
      <c r="H25" s="489"/>
    </row>
    <row r="26" spans="1:12" ht="18.75" x14ac:dyDescent="0.3">
      <c r="A26" s="226"/>
      <c r="B26" s="226"/>
      <c r="C26" s="227"/>
      <c r="D26" s="227"/>
      <c r="E26" s="226"/>
      <c r="F26" s="226"/>
      <c r="G26" s="294"/>
      <c r="H26" s="294"/>
    </row>
    <row r="27" spans="1:12" ht="15.75" x14ac:dyDescent="0.25">
      <c r="A27" s="490" t="s">
        <v>499</v>
      </c>
      <c r="B27" s="490"/>
      <c r="C27" s="490"/>
      <c r="D27" s="490"/>
      <c r="E27" s="490"/>
      <c r="F27" s="490"/>
      <c r="G27" s="490"/>
      <c r="H27" s="490"/>
    </row>
    <row r="28" spans="1:12" ht="15.75" x14ac:dyDescent="0.25">
      <c r="A28" s="296"/>
      <c r="B28" s="296"/>
      <c r="C28" s="296"/>
      <c r="D28" s="296"/>
      <c r="E28" s="296"/>
      <c r="F28" s="296"/>
      <c r="G28" s="296"/>
      <c r="H28" s="296"/>
    </row>
    <row r="29" spans="1:12" ht="15.75" x14ac:dyDescent="0.25">
      <c r="A29" s="485"/>
      <c r="B29" s="485"/>
      <c r="C29" s="485"/>
      <c r="D29" s="485"/>
      <c r="E29" s="485"/>
      <c r="F29" s="485"/>
      <c r="G29" s="485"/>
      <c r="H29" s="485"/>
    </row>
    <row r="30" spans="1:12" ht="15.75" x14ac:dyDescent="0.25">
      <c r="A30" s="293"/>
      <c r="B30" s="293"/>
      <c r="C30" s="293"/>
      <c r="D30" s="293"/>
      <c r="E30" s="293"/>
      <c r="F30" s="293"/>
      <c r="G30" s="293"/>
      <c r="H30" s="293"/>
    </row>
    <row r="31" spans="1:12" ht="15.75" x14ac:dyDescent="0.25">
      <c r="A31" s="293"/>
      <c r="B31" s="293"/>
      <c r="C31" s="293"/>
      <c r="D31" s="293"/>
      <c r="E31" s="293"/>
      <c r="F31" s="293"/>
      <c r="G31" s="293"/>
      <c r="H31" s="293"/>
    </row>
    <row r="32" spans="1:12" ht="15.75" x14ac:dyDescent="0.25">
      <c r="A32" s="293"/>
      <c r="B32" s="293"/>
      <c r="C32" s="293"/>
      <c r="D32" s="293"/>
      <c r="E32" s="293"/>
      <c r="F32" s="293"/>
      <c r="G32" s="293"/>
      <c r="H32" s="293"/>
    </row>
    <row r="33" spans="1:8" ht="15.75" x14ac:dyDescent="0.25">
      <c r="A33" s="293"/>
      <c r="B33" s="293"/>
      <c r="C33" s="293"/>
      <c r="D33" s="293"/>
      <c r="E33" s="293"/>
      <c r="F33" s="293"/>
      <c r="G33" s="293"/>
      <c r="H33" s="293"/>
    </row>
    <row r="34" spans="1:8" ht="15.75" x14ac:dyDescent="0.25">
      <c r="A34" s="485"/>
      <c r="B34" s="485"/>
      <c r="C34" s="485"/>
      <c r="D34" s="485"/>
      <c r="E34" s="485"/>
      <c r="F34" s="485"/>
      <c r="G34" s="485"/>
      <c r="H34" s="485"/>
    </row>
    <row r="35" spans="1:8" ht="15.75" x14ac:dyDescent="0.25">
      <c r="A35" s="293"/>
      <c r="B35" s="293"/>
      <c r="C35" s="293"/>
      <c r="D35" s="293"/>
      <c r="E35" s="293"/>
      <c r="F35" s="293"/>
      <c r="G35" s="293"/>
      <c r="H35" s="293"/>
    </row>
    <row r="36" spans="1:8" ht="15" x14ac:dyDescent="0.25">
      <c r="A36" s="225"/>
      <c r="B36" s="225"/>
      <c r="C36" s="225"/>
      <c r="D36" s="225"/>
      <c r="E36" s="225"/>
      <c r="F36" s="225"/>
      <c r="G36" s="225"/>
      <c r="H36" s="225"/>
    </row>
    <row r="37" spans="1:8" ht="18.75" x14ac:dyDescent="0.3">
      <c r="A37" s="486" t="s">
        <v>498</v>
      </c>
      <c r="B37" s="486"/>
      <c r="C37" s="486"/>
      <c r="D37" s="486"/>
      <c r="E37" s="486"/>
      <c r="F37" s="486"/>
      <c r="G37" s="486"/>
      <c r="H37" s="486"/>
    </row>
    <row r="38" spans="1:8" ht="15.75" x14ac:dyDescent="0.25">
      <c r="A38" s="484"/>
      <c r="B38" s="484"/>
      <c r="C38" s="484"/>
      <c r="D38" s="484"/>
      <c r="E38" s="484"/>
      <c r="F38" s="484"/>
      <c r="G38" s="484"/>
      <c r="H38" s="484"/>
    </row>
  </sheetData>
  <mergeCells count="40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G7:H7"/>
    <mergeCell ref="A1:H1"/>
    <mergeCell ref="A2:H2"/>
    <mergeCell ref="A4:H4"/>
    <mergeCell ref="A7:C7"/>
    <mergeCell ref="E7:F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3"/>
  <sheetViews>
    <sheetView topLeftCell="D35" workbookViewId="0">
      <selection activeCell="H49" sqref="H49"/>
    </sheetView>
  </sheetViews>
  <sheetFormatPr baseColWidth="10" defaultColWidth="11.42578125" defaultRowHeight="12.75" x14ac:dyDescent="0.2"/>
  <cols>
    <col min="1" max="1" width="17" style="3" customWidth="1"/>
    <col min="2" max="2" width="41.140625" style="3" customWidth="1"/>
    <col min="3" max="3" width="16.85546875" style="3" customWidth="1"/>
    <col min="4" max="4" width="13.5703125" style="3" customWidth="1"/>
    <col min="5" max="5" width="16" style="3" customWidth="1"/>
    <col min="6" max="6" width="14.42578125" style="3" customWidth="1"/>
    <col min="7" max="7" width="17.7109375" style="3" customWidth="1"/>
    <col min="8" max="8" width="40.42578125" style="3" customWidth="1"/>
    <col min="9" max="9" width="8" style="3" customWidth="1"/>
    <col min="10" max="10" width="39.5703125" style="3" customWidth="1"/>
    <col min="11" max="16384" width="11.42578125" style="3"/>
  </cols>
  <sheetData>
    <row r="1" spans="1:10" ht="33" x14ac:dyDescent="0.2">
      <c r="A1" s="491" t="s">
        <v>439</v>
      </c>
      <c r="B1" s="491"/>
      <c r="C1" s="491"/>
      <c r="D1" s="491"/>
      <c r="E1" s="491"/>
      <c r="F1" s="491"/>
      <c r="G1" s="491"/>
      <c r="H1" s="491"/>
      <c r="I1" s="491"/>
      <c r="J1" s="491"/>
    </row>
    <row r="2" spans="1:10" ht="15.75" x14ac:dyDescent="0.25">
      <c r="A2" s="492" t="str">
        <f>'[2]CONSOLIDADO FR'!F7</f>
        <v>HOSPITAL DR. FRANCISCO ANTONIO GONZALVO</v>
      </c>
      <c r="B2" s="492"/>
      <c r="C2" s="492"/>
      <c r="D2" s="492"/>
      <c r="E2" s="492"/>
      <c r="F2" s="492"/>
      <c r="G2" s="492"/>
      <c r="H2" s="492"/>
      <c r="I2" s="492"/>
      <c r="J2" s="492"/>
    </row>
    <row r="3" spans="1:10" ht="15.75" x14ac:dyDescent="0.25">
      <c r="A3" s="492" t="s">
        <v>487</v>
      </c>
      <c r="B3" s="492"/>
      <c r="C3" s="492"/>
      <c r="D3" s="492"/>
      <c r="E3" s="492"/>
      <c r="F3" s="492"/>
      <c r="G3" s="492"/>
      <c r="H3" s="492"/>
      <c r="I3" s="492"/>
      <c r="J3" s="492"/>
    </row>
    <row r="4" spans="1:10" ht="16.5" thickBot="1" x14ac:dyDescent="0.3">
      <c r="A4" s="4"/>
      <c r="B4" s="216"/>
      <c r="C4" s="4"/>
      <c r="D4" s="4"/>
      <c r="E4" s="217"/>
      <c r="F4" s="217"/>
      <c r="G4" s="217"/>
      <c r="H4" s="251" t="s">
        <v>556</v>
      </c>
      <c r="I4" s="4">
        <v>5</v>
      </c>
      <c r="J4" s="4"/>
    </row>
    <row r="5" spans="1:10" ht="54" customHeight="1" thickBot="1" x14ac:dyDescent="0.25">
      <c r="A5" s="348" t="s">
        <v>486</v>
      </c>
      <c r="B5" s="316" t="s">
        <v>485</v>
      </c>
      <c r="C5" s="317" t="s">
        <v>619</v>
      </c>
      <c r="D5" s="318" t="s">
        <v>483</v>
      </c>
      <c r="E5" s="319" t="s">
        <v>482</v>
      </c>
      <c r="F5" s="320" t="s">
        <v>481</v>
      </c>
      <c r="G5" s="319" t="s">
        <v>480</v>
      </c>
      <c r="H5" s="317" t="s">
        <v>479</v>
      </c>
      <c r="I5" s="321" t="s">
        <v>478</v>
      </c>
      <c r="J5" s="322" t="s">
        <v>477</v>
      </c>
    </row>
    <row r="6" spans="1:10" ht="54" customHeight="1" x14ac:dyDescent="0.2">
      <c r="A6" s="359" t="s">
        <v>643</v>
      </c>
      <c r="B6" s="352" t="s">
        <v>644</v>
      </c>
      <c r="C6" s="358">
        <v>42623426757</v>
      </c>
      <c r="D6" s="369">
        <v>46199</v>
      </c>
      <c r="E6" s="308">
        <v>4612.5</v>
      </c>
      <c r="F6" s="309">
        <v>0</v>
      </c>
      <c r="G6" s="313">
        <f t="shared" ref="G6:G27" si="0">E6-F6</f>
        <v>4612.5</v>
      </c>
      <c r="H6" s="347" t="s">
        <v>642</v>
      </c>
      <c r="I6" s="324">
        <v>13</v>
      </c>
      <c r="J6" s="370" t="s">
        <v>627</v>
      </c>
    </row>
    <row r="7" spans="1:10" ht="54" customHeight="1" x14ac:dyDescent="0.2">
      <c r="A7" s="359" t="s">
        <v>668</v>
      </c>
      <c r="B7" s="352" t="s">
        <v>669</v>
      </c>
      <c r="C7" s="358" t="s">
        <v>679</v>
      </c>
      <c r="D7" s="369">
        <v>46199</v>
      </c>
      <c r="E7" s="308">
        <v>4312.5</v>
      </c>
      <c r="F7" s="309">
        <v>0</v>
      </c>
      <c r="G7" s="313">
        <f t="shared" si="0"/>
        <v>4312.5</v>
      </c>
      <c r="H7" s="347" t="s">
        <v>642</v>
      </c>
      <c r="I7" s="324">
        <v>13</v>
      </c>
      <c r="J7" s="370" t="s">
        <v>627</v>
      </c>
    </row>
    <row r="8" spans="1:10" ht="54" customHeight="1" x14ac:dyDescent="0.2">
      <c r="A8" s="371">
        <v>101070587</v>
      </c>
      <c r="B8" s="352" t="s">
        <v>663</v>
      </c>
      <c r="C8" s="358" t="s">
        <v>680</v>
      </c>
      <c r="D8" s="369">
        <v>46199</v>
      </c>
      <c r="E8" s="354">
        <v>256015.91</v>
      </c>
      <c r="F8" s="309">
        <v>0</v>
      </c>
      <c r="G8" s="313">
        <f t="shared" si="0"/>
        <v>256015.91</v>
      </c>
      <c r="H8" s="347" t="s">
        <v>661</v>
      </c>
      <c r="I8" s="372">
        <v>5</v>
      </c>
      <c r="J8" s="373" t="s">
        <v>688</v>
      </c>
    </row>
    <row r="9" spans="1:10" ht="54" customHeight="1" x14ac:dyDescent="0.2">
      <c r="A9" s="371">
        <v>132537696</v>
      </c>
      <c r="B9" s="352" t="s">
        <v>667</v>
      </c>
      <c r="C9" s="358" t="s">
        <v>681</v>
      </c>
      <c r="D9" s="369">
        <v>46199</v>
      </c>
      <c r="E9" s="308">
        <v>193104.3</v>
      </c>
      <c r="F9" s="309">
        <v>9147.3799999999992</v>
      </c>
      <c r="G9" s="313">
        <f t="shared" si="0"/>
        <v>183956.91999999998</v>
      </c>
      <c r="H9" s="347" t="s">
        <v>666</v>
      </c>
      <c r="I9" s="324">
        <v>5</v>
      </c>
      <c r="J9" s="373" t="s">
        <v>689</v>
      </c>
    </row>
    <row r="10" spans="1:10" ht="54" customHeight="1" x14ac:dyDescent="0.2">
      <c r="A10" s="371">
        <v>132947681</v>
      </c>
      <c r="B10" s="352" t="s">
        <v>690</v>
      </c>
      <c r="C10" s="358" t="s">
        <v>682</v>
      </c>
      <c r="D10" s="369">
        <v>46199</v>
      </c>
      <c r="E10" s="308">
        <v>29500</v>
      </c>
      <c r="F10" s="309">
        <v>1250</v>
      </c>
      <c r="G10" s="313">
        <f t="shared" si="0"/>
        <v>28250</v>
      </c>
      <c r="H10" s="347" t="s">
        <v>662</v>
      </c>
      <c r="I10" s="372">
        <v>5</v>
      </c>
      <c r="J10" s="373" t="s">
        <v>691</v>
      </c>
    </row>
    <row r="11" spans="1:10" ht="54" customHeight="1" x14ac:dyDescent="0.2">
      <c r="A11" s="359" t="s">
        <v>692</v>
      </c>
      <c r="B11" s="352" t="s">
        <v>693</v>
      </c>
      <c r="C11" s="358" t="s">
        <v>683</v>
      </c>
      <c r="D11" s="369">
        <v>46199</v>
      </c>
      <c r="E11" s="308">
        <v>1437.5</v>
      </c>
      <c r="F11" s="309">
        <v>0</v>
      </c>
      <c r="G11" s="313">
        <f t="shared" si="0"/>
        <v>1437.5</v>
      </c>
      <c r="H11" s="347" t="s">
        <v>642</v>
      </c>
      <c r="I11" s="324">
        <v>13</v>
      </c>
      <c r="J11" s="370" t="s">
        <v>627</v>
      </c>
    </row>
    <row r="12" spans="1:10" ht="54" customHeight="1" x14ac:dyDescent="0.2">
      <c r="A12" s="371">
        <v>101726997</v>
      </c>
      <c r="B12" s="352" t="s">
        <v>694</v>
      </c>
      <c r="C12" s="358" t="s">
        <v>684</v>
      </c>
      <c r="D12" s="369">
        <v>46199</v>
      </c>
      <c r="E12" s="308">
        <v>24240.9</v>
      </c>
      <c r="F12" s="309">
        <v>0</v>
      </c>
      <c r="G12" s="313">
        <f t="shared" si="0"/>
        <v>24240.9</v>
      </c>
      <c r="H12" s="347" t="s">
        <v>695</v>
      </c>
      <c r="I12" s="324">
        <v>5</v>
      </c>
      <c r="J12" s="370" t="s">
        <v>696</v>
      </c>
    </row>
    <row r="13" spans="1:10" ht="54" customHeight="1" x14ac:dyDescent="0.2">
      <c r="A13" s="374">
        <v>131687202</v>
      </c>
      <c r="B13" s="352" t="s">
        <v>697</v>
      </c>
      <c r="C13" s="358" t="s">
        <v>685</v>
      </c>
      <c r="D13" s="369">
        <v>46202</v>
      </c>
      <c r="E13" s="308">
        <v>269280.32</v>
      </c>
      <c r="F13" s="309">
        <v>0</v>
      </c>
      <c r="G13" s="313">
        <f t="shared" si="0"/>
        <v>269280.32</v>
      </c>
      <c r="H13" s="347" t="s">
        <v>698</v>
      </c>
      <c r="I13" s="324">
        <v>5</v>
      </c>
      <c r="J13" s="370" t="s">
        <v>699</v>
      </c>
    </row>
    <row r="14" spans="1:10" ht="54" customHeight="1" x14ac:dyDescent="0.2">
      <c r="A14" s="371">
        <v>112102221</v>
      </c>
      <c r="B14" s="352" t="s">
        <v>700</v>
      </c>
      <c r="C14" s="358" t="s">
        <v>686</v>
      </c>
      <c r="D14" s="369">
        <v>46202</v>
      </c>
      <c r="E14" s="308">
        <v>10485</v>
      </c>
      <c r="F14" s="309">
        <v>524.25</v>
      </c>
      <c r="G14" s="313">
        <f t="shared" si="0"/>
        <v>9960.75</v>
      </c>
      <c r="H14" s="347" t="s">
        <v>666</v>
      </c>
      <c r="I14" s="324">
        <v>5</v>
      </c>
      <c r="J14" s="373" t="s">
        <v>701</v>
      </c>
    </row>
    <row r="15" spans="1:10" ht="54" customHeight="1" x14ac:dyDescent="0.2">
      <c r="A15" s="359" t="s">
        <v>646</v>
      </c>
      <c r="B15" s="352" t="s">
        <v>647</v>
      </c>
      <c r="C15" s="358" t="s">
        <v>687</v>
      </c>
      <c r="D15" s="369">
        <v>46202</v>
      </c>
      <c r="E15" s="308">
        <v>46350</v>
      </c>
      <c r="F15" s="309">
        <v>0</v>
      </c>
      <c r="G15" s="313">
        <f t="shared" si="0"/>
        <v>46350</v>
      </c>
      <c r="H15" s="347" t="s">
        <v>702</v>
      </c>
      <c r="I15" s="324">
        <v>5</v>
      </c>
      <c r="J15" s="373" t="s">
        <v>703</v>
      </c>
    </row>
    <row r="16" spans="1:10" ht="54" customHeight="1" x14ac:dyDescent="0.2">
      <c r="A16" s="359" t="s">
        <v>638</v>
      </c>
      <c r="B16" s="352" t="s">
        <v>639</v>
      </c>
      <c r="C16" s="358" t="s">
        <v>704</v>
      </c>
      <c r="D16" s="369">
        <v>46204</v>
      </c>
      <c r="E16" s="308">
        <v>9901.85</v>
      </c>
      <c r="F16" s="309">
        <v>0</v>
      </c>
      <c r="G16" s="313">
        <f t="shared" si="0"/>
        <v>9901.85</v>
      </c>
      <c r="H16" s="347" t="s">
        <v>645</v>
      </c>
      <c r="I16" s="324">
        <v>5</v>
      </c>
      <c r="J16" s="373" t="s">
        <v>720</v>
      </c>
    </row>
    <row r="17" spans="1:10" ht="54" customHeight="1" x14ac:dyDescent="0.2">
      <c r="A17" s="359" t="s">
        <v>638</v>
      </c>
      <c r="B17" s="352" t="s">
        <v>639</v>
      </c>
      <c r="C17" s="358" t="s">
        <v>705</v>
      </c>
      <c r="D17" s="369">
        <v>46204</v>
      </c>
      <c r="E17" s="308">
        <v>38049.18</v>
      </c>
      <c r="F17" s="309">
        <v>0</v>
      </c>
      <c r="G17" s="313">
        <f t="shared" si="0"/>
        <v>38049.18</v>
      </c>
      <c r="H17" s="347" t="s">
        <v>640</v>
      </c>
      <c r="I17" s="324">
        <v>5</v>
      </c>
      <c r="J17" s="373" t="s">
        <v>721</v>
      </c>
    </row>
    <row r="18" spans="1:10" ht="54" customHeight="1" x14ac:dyDescent="0.2">
      <c r="A18" s="359" t="s">
        <v>638</v>
      </c>
      <c r="B18" s="352" t="s">
        <v>639</v>
      </c>
      <c r="C18" s="358" t="s">
        <v>706</v>
      </c>
      <c r="D18" s="369">
        <v>46204</v>
      </c>
      <c r="E18" s="308">
        <v>53179.8</v>
      </c>
      <c r="F18" s="309">
        <v>0</v>
      </c>
      <c r="G18" s="313">
        <f t="shared" si="0"/>
        <v>53179.8</v>
      </c>
      <c r="H18" s="352" t="s">
        <v>641</v>
      </c>
      <c r="I18" s="324">
        <v>5</v>
      </c>
      <c r="J18" s="373" t="s">
        <v>722</v>
      </c>
    </row>
    <row r="19" spans="1:10" ht="54" customHeight="1" x14ac:dyDescent="0.2">
      <c r="A19" s="359" t="s">
        <v>674</v>
      </c>
      <c r="B19" s="352" t="s">
        <v>723</v>
      </c>
      <c r="C19" s="358" t="s">
        <v>707</v>
      </c>
      <c r="D19" s="369">
        <v>46204</v>
      </c>
      <c r="E19" s="354">
        <v>2687.5</v>
      </c>
      <c r="F19" s="355">
        <v>0</v>
      </c>
      <c r="G19" s="313">
        <f t="shared" si="0"/>
        <v>2687.5</v>
      </c>
      <c r="H19" s="347" t="s">
        <v>650</v>
      </c>
      <c r="I19" s="324">
        <v>13</v>
      </c>
      <c r="J19" s="370" t="s">
        <v>627</v>
      </c>
    </row>
    <row r="20" spans="1:10" ht="54" customHeight="1" x14ac:dyDescent="0.2">
      <c r="A20" s="371">
        <v>130493154</v>
      </c>
      <c r="B20" s="352" t="s">
        <v>672</v>
      </c>
      <c r="C20" s="358" t="s">
        <v>708</v>
      </c>
      <c r="D20" s="369">
        <v>46204</v>
      </c>
      <c r="E20" s="308">
        <v>78911.679999999993</v>
      </c>
      <c r="F20" s="355">
        <v>0</v>
      </c>
      <c r="G20" s="313">
        <f t="shared" si="0"/>
        <v>78911.679999999993</v>
      </c>
      <c r="H20" s="347" t="s">
        <v>671</v>
      </c>
      <c r="I20" s="324">
        <v>5</v>
      </c>
      <c r="J20" s="373" t="s">
        <v>724</v>
      </c>
    </row>
    <row r="21" spans="1:10" ht="54" customHeight="1" x14ac:dyDescent="0.2">
      <c r="A21" s="359" t="s">
        <v>725</v>
      </c>
      <c r="B21" s="352" t="s">
        <v>726</v>
      </c>
      <c r="C21" s="358" t="s">
        <v>709</v>
      </c>
      <c r="D21" s="369">
        <v>46206</v>
      </c>
      <c r="E21" s="354">
        <v>1187.5</v>
      </c>
      <c r="F21" s="355">
        <v>0</v>
      </c>
      <c r="G21" s="313">
        <f t="shared" si="0"/>
        <v>1187.5</v>
      </c>
      <c r="H21" s="347" t="s">
        <v>650</v>
      </c>
      <c r="I21" s="324">
        <v>13</v>
      </c>
      <c r="J21" s="370" t="s">
        <v>627</v>
      </c>
    </row>
    <row r="22" spans="1:10" ht="54" customHeight="1" x14ac:dyDescent="0.2">
      <c r="A22" s="359" t="s">
        <v>727</v>
      </c>
      <c r="B22" s="352" t="s">
        <v>728</v>
      </c>
      <c r="C22" s="358" t="s">
        <v>710</v>
      </c>
      <c r="D22" s="369">
        <v>46206</v>
      </c>
      <c r="E22" s="354">
        <v>1437.5</v>
      </c>
      <c r="F22" s="355">
        <v>0</v>
      </c>
      <c r="G22" s="313">
        <f t="shared" si="0"/>
        <v>1437.5</v>
      </c>
      <c r="H22" s="347" t="s">
        <v>650</v>
      </c>
      <c r="I22" s="324">
        <v>13</v>
      </c>
      <c r="J22" s="370" t="s">
        <v>627</v>
      </c>
    </row>
    <row r="23" spans="1:10" ht="54" customHeight="1" x14ac:dyDescent="0.2">
      <c r="A23" s="359" t="s">
        <v>648</v>
      </c>
      <c r="B23" s="352" t="s">
        <v>649</v>
      </c>
      <c r="C23" s="358" t="s">
        <v>711</v>
      </c>
      <c r="D23" s="369">
        <v>46206</v>
      </c>
      <c r="E23" s="308">
        <v>5603.8</v>
      </c>
      <c r="F23" s="309">
        <v>0</v>
      </c>
      <c r="G23" s="313">
        <f t="shared" si="0"/>
        <v>5603.8</v>
      </c>
      <c r="H23" s="347" t="s">
        <v>650</v>
      </c>
      <c r="I23" s="324">
        <v>13</v>
      </c>
      <c r="J23" s="370" t="s">
        <v>627</v>
      </c>
    </row>
    <row r="24" spans="1:10" ht="54" customHeight="1" x14ac:dyDescent="0.2">
      <c r="A24" s="359" t="s">
        <v>638</v>
      </c>
      <c r="B24" s="352" t="s">
        <v>639</v>
      </c>
      <c r="C24" s="358" t="s">
        <v>712</v>
      </c>
      <c r="D24" s="369">
        <v>46206</v>
      </c>
      <c r="E24" s="308">
        <v>9550.93</v>
      </c>
      <c r="F24" s="309">
        <v>0</v>
      </c>
      <c r="G24" s="313">
        <f t="shared" si="0"/>
        <v>9550.93</v>
      </c>
      <c r="H24" s="347" t="s">
        <v>645</v>
      </c>
      <c r="I24" s="324">
        <v>5</v>
      </c>
      <c r="J24" s="373" t="s">
        <v>729</v>
      </c>
    </row>
    <row r="25" spans="1:10" ht="54" customHeight="1" x14ac:dyDescent="0.2">
      <c r="A25" s="359" t="s">
        <v>638</v>
      </c>
      <c r="B25" s="352" t="s">
        <v>639</v>
      </c>
      <c r="C25" s="358" t="s">
        <v>713</v>
      </c>
      <c r="D25" s="369">
        <v>46206</v>
      </c>
      <c r="E25" s="308">
        <v>37008.949999999997</v>
      </c>
      <c r="F25" s="309">
        <v>0</v>
      </c>
      <c r="G25" s="313">
        <f t="shared" si="0"/>
        <v>37008.949999999997</v>
      </c>
      <c r="H25" s="347" t="s">
        <v>640</v>
      </c>
      <c r="I25" s="324">
        <v>5</v>
      </c>
      <c r="J25" s="373" t="s">
        <v>730</v>
      </c>
    </row>
    <row r="26" spans="1:10" ht="54" customHeight="1" x14ac:dyDescent="0.2">
      <c r="A26" s="359" t="s">
        <v>646</v>
      </c>
      <c r="B26" s="352" t="s">
        <v>647</v>
      </c>
      <c r="C26" s="358" t="s">
        <v>714</v>
      </c>
      <c r="D26" s="369">
        <v>46206</v>
      </c>
      <c r="E26" s="308">
        <v>28388.6</v>
      </c>
      <c r="F26" s="309">
        <v>0</v>
      </c>
      <c r="G26" s="313">
        <f t="shared" si="0"/>
        <v>28388.6</v>
      </c>
      <c r="H26" s="347" t="s">
        <v>702</v>
      </c>
      <c r="I26" s="324">
        <v>5</v>
      </c>
      <c r="J26" s="370" t="s">
        <v>731</v>
      </c>
    </row>
    <row r="27" spans="1:10" ht="54" customHeight="1" x14ac:dyDescent="0.2">
      <c r="A27" s="359" t="s">
        <v>638</v>
      </c>
      <c r="B27" s="352" t="s">
        <v>639</v>
      </c>
      <c r="C27" s="358" t="s">
        <v>715</v>
      </c>
      <c r="D27" s="369">
        <v>46206</v>
      </c>
      <c r="E27" s="308">
        <v>51442.52</v>
      </c>
      <c r="F27" s="309">
        <v>0</v>
      </c>
      <c r="G27" s="313">
        <f t="shared" si="0"/>
        <v>51442.52</v>
      </c>
      <c r="H27" s="352" t="s">
        <v>641</v>
      </c>
      <c r="I27" s="324">
        <v>5</v>
      </c>
      <c r="J27" s="375" t="s">
        <v>732</v>
      </c>
    </row>
    <row r="28" spans="1:10" ht="54" customHeight="1" x14ac:dyDescent="0.2">
      <c r="A28" s="371">
        <v>132537696</v>
      </c>
      <c r="B28" s="352" t="s">
        <v>667</v>
      </c>
      <c r="C28" s="358" t="s">
        <v>716</v>
      </c>
      <c r="D28" s="369">
        <v>46213</v>
      </c>
      <c r="E28" s="354">
        <v>202978.05</v>
      </c>
      <c r="F28" s="355">
        <v>9826.16</v>
      </c>
      <c r="G28" s="313">
        <f>E28-F28</f>
        <v>193151.88999999998</v>
      </c>
      <c r="H28" s="347" t="s">
        <v>666</v>
      </c>
      <c r="I28" s="324">
        <v>5</v>
      </c>
      <c r="J28" s="373" t="s">
        <v>733</v>
      </c>
    </row>
    <row r="29" spans="1:10" ht="54" customHeight="1" x14ac:dyDescent="0.2">
      <c r="A29" s="371">
        <v>130254796</v>
      </c>
      <c r="B29" s="352" t="s">
        <v>734</v>
      </c>
      <c r="C29" s="358" t="s">
        <v>717</v>
      </c>
      <c r="D29" s="369">
        <v>46213</v>
      </c>
      <c r="E29" s="354">
        <v>155722.75</v>
      </c>
      <c r="F29" s="355">
        <v>0</v>
      </c>
      <c r="G29" s="313">
        <f>E29-F29</f>
        <v>155722.75</v>
      </c>
      <c r="H29" s="347" t="s">
        <v>662</v>
      </c>
      <c r="I29" s="324"/>
      <c r="J29" s="373" t="s">
        <v>735</v>
      </c>
    </row>
    <row r="30" spans="1:10" ht="54" customHeight="1" x14ac:dyDescent="0.2">
      <c r="A30" s="371">
        <v>132263571</v>
      </c>
      <c r="B30" s="352" t="s">
        <v>670</v>
      </c>
      <c r="C30" s="358" t="s">
        <v>718</v>
      </c>
      <c r="D30" s="369">
        <v>46213</v>
      </c>
      <c r="E30" s="308">
        <v>74298.7</v>
      </c>
      <c r="F30" s="309">
        <v>3148.25</v>
      </c>
      <c r="G30" s="313">
        <f>E30-F30</f>
        <v>71150.45</v>
      </c>
      <c r="H30" s="347" t="s">
        <v>736</v>
      </c>
      <c r="I30" s="324">
        <v>5</v>
      </c>
      <c r="J30" s="370" t="s">
        <v>737</v>
      </c>
    </row>
    <row r="31" spans="1:10" ht="54" customHeight="1" x14ac:dyDescent="0.2">
      <c r="A31" s="371">
        <v>132263571</v>
      </c>
      <c r="B31" s="352" t="s">
        <v>670</v>
      </c>
      <c r="C31" s="358" t="s">
        <v>719</v>
      </c>
      <c r="D31" s="369">
        <v>46213</v>
      </c>
      <c r="E31" s="308">
        <v>139549.56</v>
      </c>
      <c r="F31" s="309">
        <v>6954.83</v>
      </c>
      <c r="G31" s="378">
        <f>E31-F31</f>
        <v>132594.73000000001</v>
      </c>
      <c r="H31" s="347" t="s">
        <v>738</v>
      </c>
      <c r="I31" s="324">
        <v>5</v>
      </c>
      <c r="J31" s="370" t="s">
        <v>739</v>
      </c>
    </row>
    <row r="32" spans="1:10" ht="54" customHeight="1" x14ac:dyDescent="0.2">
      <c r="A32" s="359" t="s">
        <v>646</v>
      </c>
      <c r="B32" s="352" t="s">
        <v>647</v>
      </c>
      <c r="C32" s="358" t="s">
        <v>742</v>
      </c>
      <c r="D32" s="369">
        <v>46216</v>
      </c>
      <c r="E32" s="308">
        <v>72210</v>
      </c>
      <c r="F32" s="309">
        <v>0</v>
      </c>
      <c r="G32" s="313">
        <f t="shared" ref="G32:G35" si="1">E32-F32</f>
        <v>72210</v>
      </c>
      <c r="H32" s="347" t="s">
        <v>702</v>
      </c>
      <c r="I32" s="324">
        <v>5</v>
      </c>
      <c r="J32" s="373" t="s">
        <v>740</v>
      </c>
    </row>
    <row r="33" spans="1:11" ht="54" customHeight="1" x14ac:dyDescent="0.2">
      <c r="A33" s="371">
        <v>130493154</v>
      </c>
      <c r="B33" s="352" t="s">
        <v>672</v>
      </c>
      <c r="C33" s="358" t="s">
        <v>743</v>
      </c>
      <c r="D33" s="369">
        <v>46218</v>
      </c>
      <c r="E33" s="308">
        <v>75696.759999999995</v>
      </c>
      <c r="F33" s="355">
        <v>0</v>
      </c>
      <c r="G33" s="313">
        <f t="shared" si="1"/>
        <v>75696.759999999995</v>
      </c>
      <c r="H33" s="347" t="s">
        <v>671</v>
      </c>
      <c r="I33" s="324">
        <v>5</v>
      </c>
      <c r="J33" s="373" t="s">
        <v>741</v>
      </c>
    </row>
    <row r="34" spans="1:11" ht="54" customHeight="1" x14ac:dyDescent="0.2">
      <c r="A34" s="359" t="s">
        <v>651</v>
      </c>
      <c r="B34" s="352" t="s">
        <v>652</v>
      </c>
      <c r="C34" s="358" t="s">
        <v>747</v>
      </c>
      <c r="D34" s="369">
        <v>46219</v>
      </c>
      <c r="E34" s="308">
        <v>0</v>
      </c>
      <c r="F34" s="309">
        <v>0</v>
      </c>
      <c r="G34" s="313">
        <f>F37</f>
        <v>30850.870000000003</v>
      </c>
      <c r="H34" s="347" t="s">
        <v>653</v>
      </c>
      <c r="I34" s="324">
        <v>10</v>
      </c>
      <c r="J34" s="373" t="s">
        <v>748</v>
      </c>
    </row>
    <row r="35" spans="1:11" ht="54" customHeight="1" x14ac:dyDescent="0.2">
      <c r="A35" s="371">
        <v>131082272</v>
      </c>
      <c r="B35" s="352" t="s">
        <v>744</v>
      </c>
      <c r="C35" s="358">
        <v>42742458402</v>
      </c>
      <c r="D35" s="376">
        <v>46220</v>
      </c>
      <c r="E35" s="308">
        <v>117800</v>
      </c>
      <c r="F35" s="355">
        <v>0</v>
      </c>
      <c r="G35" s="313">
        <f t="shared" si="1"/>
        <v>117800</v>
      </c>
      <c r="H35" s="347" t="s">
        <v>745</v>
      </c>
      <c r="I35" s="324">
        <v>5</v>
      </c>
      <c r="J35" s="373" t="s">
        <v>746</v>
      </c>
    </row>
    <row r="36" spans="1:11" ht="24.95" customHeight="1" thickBot="1" x14ac:dyDescent="0.25">
      <c r="A36" s="360" t="s">
        <v>654</v>
      </c>
      <c r="B36" s="361" t="s">
        <v>655</v>
      </c>
      <c r="C36" s="362" t="s">
        <v>505</v>
      </c>
      <c r="D36" s="363"/>
      <c r="E36" s="356">
        <v>3677.64</v>
      </c>
      <c r="F36" s="357"/>
      <c r="G36" s="357">
        <f>E36</f>
        <v>3677.64</v>
      </c>
      <c r="H36" s="347" t="s">
        <v>656</v>
      </c>
      <c r="I36" s="362">
        <v>22</v>
      </c>
      <c r="J36" s="325"/>
      <c r="K36" s="215"/>
    </row>
    <row r="37" spans="1:11" ht="16.5" thickBot="1" x14ac:dyDescent="0.3">
      <c r="A37" s="326"/>
      <c r="B37" s="327" t="s">
        <v>476</v>
      </c>
      <c r="C37" s="328"/>
      <c r="D37" s="329"/>
      <c r="E37" s="330">
        <f>SUM(E6:E36)</f>
        <v>1998622.2000000004</v>
      </c>
      <c r="F37" s="330">
        <f>SUM(F6:F36)</f>
        <v>30850.870000000003</v>
      </c>
      <c r="G37" s="330">
        <f>SUM(G6:G36)</f>
        <v>1998622.2000000002</v>
      </c>
      <c r="H37" s="331"/>
      <c r="I37" s="332"/>
      <c r="J37" s="333"/>
    </row>
    <row r="38" spans="1:11" x14ac:dyDescent="0.2">
      <c r="B38" s="213"/>
      <c r="C38" s="212"/>
      <c r="D38" s="377">
        <v>46198</v>
      </c>
      <c r="E38" s="334">
        <v>1998654.19</v>
      </c>
      <c r="F38" s="334">
        <v>0</v>
      </c>
      <c r="G38" s="334">
        <f>E38</f>
        <v>1998654.19</v>
      </c>
      <c r="H38" s="334"/>
      <c r="I38" s="335"/>
    </row>
    <row r="39" spans="1:11" x14ac:dyDescent="0.2">
      <c r="B39" s="213"/>
      <c r="C39" s="212"/>
      <c r="D39" s="336"/>
      <c r="E39" s="334">
        <f>E38-E37</f>
        <v>31.989999999525025</v>
      </c>
      <c r="F39" s="334"/>
      <c r="G39" s="334">
        <f>G38-G37</f>
        <v>31.989999999757856</v>
      </c>
      <c r="H39" s="334"/>
      <c r="I39" s="335"/>
    </row>
    <row r="40" spans="1:11" ht="15.75" x14ac:dyDescent="0.25">
      <c r="A40" s="283" t="s">
        <v>633</v>
      </c>
      <c r="D40" s="283" t="s">
        <v>631</v>
      </c>
      <c r="H40" s="337" t="s">
        <v>632</v>
      </c>
      <c r="J40"/>
    </row>
    <row r="41" spans="1:11" ht="15.75" x14ac:dyDescent="0.25">
      <c r="A41" s="283"/>
      <c r="D41" s="283"/>
      <c r="H41" s="337"/>
      <c r="J41"/>
    </row>
    <row r="42" spans="1:11" ht="15.75" x14ac:dyDescent="0.25">
      <c r="A42" s="283"/>
      <c r="D42" s="283"/>
      <c r="F42" s="344"/>
      <c r="G42" s="344"/>
      <c r="H42" s="337"/>
      <c r="J42"/>
    </row>
    <row r="43" spans="1:11" ht="18.75" x14ac:dyDescent="0.3">
      <c r="A43" s="283"/>
      <c r="B43" s="338" t="s">
        <v>657</v>
      </c>
      <c r="D43" s="283"/>
      <c r="E43" s="338" t="s">
        <v>658</v>
      </c>
      <c r="F43" s="339"/>
      <c r="H43" s="283"/>
      <c r="I43" s="338" t="s">
        <v>659</v>
      </c>
      <c r="J43"/>
    </row>
    <row r="44" spans="1:11" ht="18.75" x14ac:dyDescent="0.3">
      <c r="B44" s="338" t="s">
        <v>637</v>
      </c>
      <c r="D44" s="340"/>
      <c r="E44" s="341" t="s">
        <v>635</v>
      </c>
      <c r="F44" s="339"/>
      <c r="G44" s="342"/>
      <c r="H44" s="343"/>
      <c r="I44" s="338" t="s">
        <v>660</v>
      </c>
    </row>
    <row r="45" spans="1:11" x14ac:dyDescent="0.2">
      <c r="E45" s="344"/>
      <c r="F45" s="344"/>
    </row>
    <row r="46" spans="1:11" x14ac:dyDescent="0.2">
      <c r="D46" s="344"/>
      <c r="E46" s="344"/>
      <c r="F46" s="344"/>
    </row>
    <row r="47" spans="1:11" ht="18.75" x14ac:dyDescent="0.3">
      <c r="A47" s="294" t="s">
        <v>441</v>
      </c>
      <c r="B47" s="214"/>
      <c r="C47" s="214"/>
      <c r="D47" s="214"/>
      <c r="E47" s="334"/>
      <c r="F47" s="334"/>
      <c r="G47" s="344"/>
      <c r="H47" s="214"/>
      <c r="I47" s="214"/>
      <c r="J47" s="214"/>
    </row>
    <row r="48" spans="1:11" ht="15" x14ac:dyDescent="0.25">
      <c r="A48" s="3" t="s">
        <v>475</v>
      </c>
      <c r="B48" s="213"/>
      <c r="C48" s="212"/>
      <c r="D48" s="344"/>
      <c r="E48" s="334"/>
      <c r="F48" s="334"/>
      <c r="G48" s="211"/>
      <c r="H48" s="209"/>
      <c r="I48" s="209"/>
      <c r="J48" s="208"/>
    </row>
    <row r="49" spans="1:10" ht="15.75" x14ac:dyDescent="0.25">
      <c r="A49" s="210"/>
      <c r="B49" s="293"/>
      <c r="C49" s="293"/>
      <c r="D49" s="293"/>
      <c r="E49" s="346"/>
      <c r="F49" s="346"/>
      <c r="G49" s="346"/>
      <c r="H49" s="209"/>
      <c r="I49" s="209"/>
      <c r="J49" s="208"/>
    </row>
    <row r="50" spans="1:10" ht="15.75" x14ac:dyDescent="0.25">
      <c r="A50" s="209"/>
      <c r="B50" s="209"/>
      <c r="C50" s="209"/>
      <c r="D50" s="209"/>
      <c r="E50" s="346"/>
      <c r="F50" s="345"/>
      <c r="G50" s="209"/>
      <c r="H50" s="209"/>
      <c r="I50" s="209"/>
      <c r="J50" s="208"/>
    </row>
    <row r="51" spans="1:10" ht="15" x14ac:dyDescent="0.25">
      <c r="A51" s="207" t="s">
        <v>474</v>
      </c>
      <c r="B51" s="207"/>
      <c r="C51" s="207"/>
      <c r="D51" s="207"/>
      <c r="E51" s="345"/>
      <c r="F51" s="345"/>
      <c r="G51" s="207"/>
      <c r="H51" s="207" t="s">
        <v>473</v>
      </c>
      <c r="I51" s="207"/>
      <c r="J51" s="206"/>
    </row>
    <row r="52" spans="1:10" ht="15" x14ac:dyDescent="0.25">
      <c r="A52" s="207" t="s">
        <v>472</v>
      </c>
      <c r="B52" s="207"/>
      <c r="C52" s="207"/>
      <c r="D52" s="207"/>
      <c r="E52" s="345"/>
      <c r="F52" s="334"/>
      <c r="G52" s="207"/>
      <c r="H52" s="207" t="s">
        <v>471</v>
      </c>
      <c r="I52" s="207"/>
      <c r="J52" s="206"/>
    </row>
    <row r="53" spans="1:10" x14ac:dyDescent="0.2">
      <c r="A53" s="205"/>
      <c r="B53" s="205"/>
      <c r="C53" s="205"/>
      <c r="D53" s="205"/>
      <c r="E53" s="345"/>
      <c r="F53" s="334"/>
      <c r="G53" s="205"/>
      <c r="H53" s="205"/>
      <c r="I53" s="205"/>
      <c r="J53" s="205"/>
    </row>
    <row r="54" spans="1:10" x14ac:dyDescent="0.2">
      <c r="A54" s="205"/>
      <c r="B54" s="205"/>
      <c r="C54" s="205"/>
      <c r="D54" s="205"/>
      <c r="E54" s="345"/>
      <c r="F54" s="334"/>
      <c r="G54" s="205"/>
      <c r="H54" s="205"/>
      <c r="I54" s="205"/>
      <c r="J54" s="205"/>
    </row>
    <row r="55" spans="1:10" x14ac:dyDescent="0.2">
      <c r="E55" s="344"/>
      <c r="F55" s="334"/>
    </row>
    <row r="56" spans="1:10" x14ac:dyDescent="0.2">
      <c r="E56" s="344"/>
      <c r="F56" s="334"/>
    </row>
    <row r="57" spans="1:10" ht="18" x14ac:dyDescent="0.25">
      <c r="E57" s="351"/>
      <c r="F57" s="334"/>
      <c r="G57" s="351"/>
    </row>
    <row r="58" spans="1:10" ht="18" x14ac:dyDescent="0.25">
      <c r="E58" s="351"/>
      <c r="F58" s="334"/>
      <c r="G58" s="351"/>
    </row>
    <row r="59" spans="1:10" ht="18" x14ac:dyDescent="0.25">
      <c r="E59" s="351"/>
      <c r="F59" s="334"/>
      <c r="G59" s="351"/>
    </row>
    <row r="60" spans="1:10" ht="18" x14ac:dyDescent="0.25">
      <c r="E60" s="351"/>
      <c r="F60" s="334"/>
      <c r="G60" s="351"/>
    </row>
    <row r="61" spans="1:10" ht="18" x14ac:dyDescent="0.25">
      <c r="E61" s="351"/>
      <c r="F61" s="334"/>
      <c r="G61" s="351"/>
    </row>
    <row r="62" spans="1:10" ht="18" x14ac:dyDescent="0.25">
      <c r="E62" s="351"/>
      <c r="F62" s="334"/>
      <c r="G62" s="351"/>
    </row>
    <row r="63" spans="1:10" ht="18" x14ac:dyDescent="0.25">
      <c r="E63" s="351"/>
      <c r="F63" s="351"/>
      <c r="G63" s="351"/>
    </row>
    <row r="64" spans="1:10" ht="18" x14ac:dyDescent="0.25">
      <c r="E64" s="351"/>
      <c r="F64" s="351"/>
      <c r="G64" s="351"/>
    </row>
    <row r="65" spans="5:7" ht="18" x14ac:dyDescent="0.25">
      <c r="E65" s="351"/>
      <c r="F65" s="351"/>
      <c r="G65" s="351"/>
    </row>
    <row r="66" spans="5:7" ht="18" x14ac:dyDescent="0.25">
      <c r="E66" s="351"/>
      <c r="F66" s="351"/>
      <c r="G66" s="351"/>
    </row>
    <row r="67" spans="5:7" ht="18" x14ac:dyDescent="0.25">
      <c r="E67" s="351"/>
      <c r="F67" s="351"/>
      <c r="G67" s="351"/>
    </row>
    <row r="68" spans="5:7" ht="18" x14ac:dyDescent="0.25">
      <c r="E68" s="351"/>
      <c r="F68" s="351"/>
      <c r="G68" s="351"/>
    </row>
    <row r="69" spans="5:7" ht="18" x14ac:dyDescent="0.25">
      <c r="E69" s="351"/>
      <c r="F69" s="351"/>
      <c r="G69" s="351"/>
    </row>
    <row r="70" spans="5:7" ht="18" x14ac:dyDescent="0.25">
      <c r="E70" s="351"/>
      <c r="F70" s="351"/>
      <c r="G70" s="351"/>
    </row>
    <row r="71" spans="5:7" ht="18" x14ac:dyDescent="0.25">
      <c r="E71" s="351"/>
      <c r="F71" s="351"/>
      <c r="G71" s="351"/>
    </row>
    <row r="72" spans="5:7" ht="18" x14ac:dyDescent="0.25">
      <c r="E72" s="351"/>
      <c r="F72" s="351"/>
      <c r="G72" s="351"/>
    </row>
    <row r="73" spans="5:7" ht="18" x14ac:dyDescent="0.25">
      <c r="F73" s="351"/>
      <c r="G73" s="351"/>
    </row>
    <row r="74" spans="5:7" ht="18" x14ac:dyDescent="0.25">
      <c r="F74" s="351"/>
      <c r="G74" s="351"/>
    </row>
    <row r="75" spans="5:7" ht="18" x14ac:dyDescent="0.25">
      <c r="F75" s="351"/>
      <c r="G75" s="351"/>
    </row>
    <row r="76" spans="5:7" ht="18" x14ac:dyDescent="0.25">
      <c r="F76" s="351"/>
      <c r="G76" s="351"/>
    </row>
    <row r="77" spans="5:7" ht="18" x14ac:dyDescent="0.25">
      <c r="F77" s="351"/>
      <c r="G77" s="351"/>
    </row>
    <row r="78" spans="5:7" ht="18" x14ac:dyDescent="0.25">
      <c r="F78" s="351"/>
      <c r="G78" s="351"/>
    </row>
    <row r="79" spans="5:7" ht="18" x14ac:dyDescent="0.25">
      <c r="F79" s="351"/>
      <c r="G79" s="351"/>
    </row>
    <row r="80" spans="5:7" ht="18" x14ac:dyDescent="0.25">
      <c r="F80" s="351"/>
      <c r="G80" s="351"/>
    </row>
    <row r="81" spans="6:7" ht="18" x14ac:dyDescent="0.25">
      <c r="F81" s="351"/>
      <c r="G81" s="351"/>
    </row>
    <row r="82" spans="6:7" ht="18" x14ac:dyDescent="0.25">
      <c r="F82" s="351"/>
      <c r="G82" s="351"/>
    </row>
    <row r="83" spans="6:7" ht="18" x14ac:dyDescent="0.25">
      <c r="F83" s="351"/>
      <c r="G83" s="351"/>
    </row>
  </sheetData>
  <mergeCells count="3">
    <mergeCell ref="A1:J1"/>
    <mergeCell ref="A2:J2"/>
    <mergeCell ref="A3:J3"/>
  </mergeCells>
  <pageMargins left="0.25" right="0.25" top="0.75" bottom="0.75" header="0.3" footer="0.3"/>
  <pageSetup paperSize="5" scale="75" orientation="landscape" horizontalDpi="300" verticalDpi="300" r:id="rId1"/>
  <ignoredErrors>
    <ignoredError sqref="C33" numberStoredAsText="1"/>
    <ignoredError sqref="G3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opLeftCell="A229" zoomScaleNormal="100" workbookViewId="0">
      <selection activeCell="J250" sqref="J250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1" t="s">
        <v>440</v>
      </c>
      <c r="B1" s="180"/>
      <c r="C1" s="180"/>
      <c r="D1" s="180"/>
      <c r="E1" s="180"/>
      <c r="F1" s="180"/>
      <c r="G1" s="180"/>
      <c r="H1" s="180"/>
      <c r="I1" s="180"/>
      <c r="J1" s="179"/>
      <c r="K1" s="178"/>
    </row>
    <row r="2" spans="1:15" ht="23.25" x14ac:dyDescent="0.35">
      <c r="A2" s="493"/>
      <c r="B2" s="494"/>
      <c r="C2" s="494"/>
      <c r="D2" s="494"/>
      <c r="E2" s="494"/>
      <c r="F2" s="494"/>
      <c r="G2" s="494"/>
      <c r="H2" s="494"/>
      <c r="I2" s="494"/>
      <c r="J2" s="177"/>
      <c r="K2" s="176"/>
    </row>
    <row r="3" spans="1:15" ht="26.25" x14ac:dyDescent="0.4">
      <c r="A3" s="495" t="s">
        <v>439</v>
      </c>
      <c r="B3" s="496"/>
      <c r="C3" s="496"/>
      <c r="D3" s="496"/>
      <c r="E3" s="496"/>
      <c r="F3" s="496"/>
      <c r="G3" s="496"/>
      <c r="H3" s="496"/>
      <c r="I3" s="496"/>
      <c r="J3" s="496"/>
      <c r="K3" s="497"/>
    </row>
    <row r="4" spans="1:15" ht="18.75" x14ac:dyDescent="0.3">
      <c r="A4" s="498" t="s">
        <v>609</v>
      </c>
      <c r="B4" s="499"/>
      <c r="C4" s="499"/>
      <c r="D4" s="499"/>
      <c r="E4" s="499"/>
      <c r="F4" s="499"/>
      <c r="G4" s="499"/>
      <c r="H4" s="499"/>
      <c r="I4" s="499"/>
      <c r="J4" s="499"/>
      <c r="K4" s="500"/>
    </row>
    <row r="5" spans="1:15" ht="15" x14ac:dyDescent="0.25">
      <c r="A5" s="501" t="s">
        <v>438</v>
      </c>
      <c r="B5" s="502"/>
      <c r="C5" s="502"/>
      <c r="D5" s="502"/>
      <c r="E5" s="502"/>
      <c r="F5" s="502"/>
      <c r="G5" s="502"/>
      <c r="H5" s="502"/>
      <c r="I5" s="502"/>
      <c r="J5" s="502"/>
      <c r="K5" s="503"/>
    </row>
    <row r="6" spans="1:15" ht="15.75" x14ac:dyDescent="0.25">
      <c r="A6" s="504" t="s">
        <v>625</v>
      </c>
      <c r="B6" s="505"/>
      <c r="C6" s="505"/>
      <c r="D6" s="505"/>
      <c r="E6" s="505"/>
      <c r="F6" s="505"/>
      <c r="G6" s="505"/>
      <c r="H6" s="505"/>
      <c r="I6" s="505"/>
      <c r="J6" s="505"/>
      <c r="K6" s="506"/>
    </row>
    <row r="7" spans="1:15" ht="15.75" x14ac:dyDescent="0.25">
      <c r="A7" s="507" t="s">
        <v>805</v>
      </c>
      <c r="B7" s="508"/>
      <c r="C7" s="508"/>
      <c r="D7" s="508"/>
      <c r="E7" s="508"/>
      <c r="F7" s="508"/>
      <c r="G7" s="508"/>
      <c r="H7" s="508"/>
      <c r="I7" s="508"/>
      <c r="J7" s="508"/>
      <c r="K7" s="509"/>
    </row>
    <row r="8" spans="1:15" ht="15.75" x14ac:dyDescent="0.25">
      <c r="A8" s="175"/>
      <c r="B8" s="174"/>
      <c r="C8" s="174" t="s">
        <v>437</v>
      </c>
      <c r="D8" s="174"/>
      <c r="E8" s="174"/>
      <c r="F8" s="174"/>
      <c r="G8" s="174"/>
      <c r="H8" s="174"/>
      <c r="I8" s="174"/>
      <c r="J8" s="174"/>
      <c r="K8" s="173"/>
    </row>
    <row r="9" spans="1:15" ht="15.75" x14ac:dyDescent="0.25">
      <c r="A9" s="160"/>
      <c r="B9" s="159"/>
      <c r="C9" s="159"/>
      <c r="D9" s="159"/>
      <c r="E9" s="172" t="s">
        <v>436</v>
      </c>
      <c r="F9" s="147"/>
      <c r="G9" s="171"/>
      <c r="H9" s="171"/>
      <c r="I9" s="171"/>
      <c r="J9" s="171"/>
      <c r="K9" s="146"/>
    </row>
    <row r="10" spans="1:15" ht="15.75" x14ac:dyDescent="0.25">
      <c r="A10" s="160"/>
      <c r="B10" s="159"/>
      <c r="C10" s="159"/>
      <c r="D10" s="159"/>
      <c r="E10" s="165" t="s">
        <v>434</v>
      </c>
      <c r="F10" s="147"/>
      <c r="G10" s="161">
        <v>1171811.1100000001</v>
      </c>
      <c r="H10" s="168" t="s">
        <v>433</v>
      </c>
      <c r="I10" s="168"/>
      <c r="J10" s="161"/>
      <c r="K10" s="146"/>
      <c r="M10" s="224" t="s">
        <v>550</v>
      </c>
    </row>
    <row r="11" spans="1:15" ht="15.75" x14ac:dyDescent="0.25">
      <c r="A11" s="160"/>
      <c r="B11" s="159"/>
      <c r="C11" s="159"/>
      <c r="D11" s="159"/>
      <c r="E11" s="165" t="s">
        <v>429</v>
      </c>
      <c r="F11" s="147"/>
      <c r="G11" s="161"/>
      <c r="H11" s="170"/>
      <c r="I11" s="168"/>
      <c r="J11" s="166"/>
      <c r="K11" s="146"/>
    </row>
    <row r="12" spans="1:15" ht="15.75" x14ac:dyDescent="0.25">
      <c r="A12" s="160"/>
      <c r="B12" s="159"/>
      <c r="C12" s="159"/>
      <c r="D12" s="159"/>
      <c r="E12" s="165" t="s">
        <v>428</v>
      </c>
      <c r="F12" s="147"/>
      <c r="G12" s="365">
        <v>7896987.5099999998</v>
      </c>
      <c r="H12" s="167"/>
      <c r="I12" s="167">
        <f>F18-F17</f>
        <v>0</v>
      </c>
      <c r="J12" s="166"/>
      <c r="K12" s="146"/>
    </row>
    <row r="13" spans="1:15" ht="15.75" x14ac:dyDescent="0.25">
      <c r="A13" s="160"/>
      <c r="B13" s="159"/>
      <c r="C13" s="159"/>
      <c r="D13" s="159"/>
      <c r="E13" s="169" t="s">
        <v>435</v>
      </c>
      <c r="F13" s="147"/>
      <c r="G13" s="166"/>
      <c r="H13" s="166"/>
      <c r="I13" s="166"/>
      <c r="J13" s="166"/>
      <c r="K13" s="146"/>
    </row>
    <row r="14" spans="1:15" ht="15.75" x14ac:dyDescent="0.25">
      <c r="A14" s="160"/>
      <c r="B14" s="159"/>
      <c r="C14" s="159"/>
      <c r="D14" s="159"/>
      <c r="E14" s="165" t="s">
        <v>434</v>
      </c>
      <c r="F14" s="147"/>
      <c r="G14" s="161">
        <v>0</v>
      </c>
      <c r="H14" s="168" t="s">
        <v>433</v>
      </c>
      <c r="I14" s="168"/>
      <c r="J14" s="161">
        <v>133600</v>
      </c>
      <c r="K14" s="146"/>
      <c r="M14" s="3" t="s">
        <v>432</v>
      </c>
      <c r="N14" s="3" t="s">
        <v>431</v>
      </c>
      <c r="O14" s="3" t="s">
        <v>430</v>
      </c>
    </row>
    <row r="15" spans="1:15" ht="15.75" x14ac:dyDescent="0.25">
      <c r="A15" s="160"/>
      <c r="B15" s="159"/>
      <c r="C15" s="159"/>
      <c r="D15" s="159"/>
      <c r="E15" s="165" t="s">
        <v>429</v>
      </c>
      <c r="F15" s="147"/>
      <c r="G15" s="365"/>
      <c r="H15" s="167" t="s">
        <v>419</v>
      </c>
      <c r="I15" s="167"/>
      <c r="J15" s="161"/>
      <c r="K15" s="146"/>
      <c r="M15" s="3">
        <v>2.1</v>
      </c>
      <c r="N15" s="145">
        <f>G26</f>
        <v>0</v>
      </c>
      <c r="O15" s="145">
        <f>H26</f>
        <v>92106.319999999992</v>
      </c>
    </row>
    <row r="16" spans="1:15" ht="15.75" x14ac:dyDescent="0.25">
      <c r="A16" s="160"/>
      <c r="B16" s="159"/>
      <c r="C16" s="159"/>
      <c r="D16" s="159"/>
      <c r="E16" s="165" t="s">
        <v>428</v>
      </c>
      <c r="F16" s="147"/>
      <c r="G16" s="365">
        <v>622793.38</v>
      </c>
      <c r="H16" s="167"/>
      <c r="I16" s="167"/>
      <c r="J16" s="166"/>
      <c r="K16" s="146"/>
      <c r="M16" s="3">
        <v>2.2000000000000002</v>
      </c>
      <c r="N16" s="145">
        <f>G87</f>
        <v>213727.17</v>
      </c>
      <c r="O16" s="145">
        <f>H87</f>
        <v>1074759.2000000002</v>
      </c>
    </row>
    <row r="17" spans="1:17" ht="15.75" x14ac:dyDescent="0.25">
      <c r="A17" s="160"/>
      <c r="B17" s="159"/>
      <c r="C17" s="159"/>
      <c r="D17" s="159"/>
      <c r="E17" s="165"/>
      <c r="F17" s="367"/>
      <c r="G17" s="164"/>
      <c r="H17" s="163" t="s">
        <v>427</v>
      </c>
      <c r="I17" s="162"/>
      <c r="J17" s="161">
        <f>+G10+G11+G12+J10+G14+G15+G16+J14+J15</f>
        <v>9825192</v>
      </c>
      <c r="K17" s="146"/>
      <c r="M17" s="3">
        <v>2.2999999999999998</v>
      </c>
      <c r="N17" s="145">
        <f>'CONS. FUENTES FINAN'!G212</f>
        <v>945556.1</v>
      </c>
      <c r="O17" s="145">
        <f>'CONS. FUENTES FINAN'!H212</f>
        <v>114440.06999999999</v>
      </c>
    </row>
    <row r="18" spans="1:17" ht="15.75" x14ac:dyDescent="0.25">
      <c r="A18" s="160"/>
      <c r="B18" s="159"/>
      <c r="C18" s="159"/>
      <c r="D18" s="159"/>
      <c r="E18" s="158"/>
      <c r="F18" s="157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657928.49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510">
        <v>1</v>
      </c>
      <c r="B21" s="510"/>
      <c r="C21" s="510"/>
      <c r="D21" s="510"/>
      <c r="E21" s="510"/>
      <c r="F21" s="144">
        <v>2</v>
      </c>
      <c r="G21" s="511">
        <v>3</v>
      </c>
      <c r="H21" s="512"/>
      <c r="I21" s="512"/>
      <c r="J21" s="143">
        <v>4</v>
      </c>
      <c r="K21" s="143">
        <v>5</v>
      </c>
    </row>
    <row r="22" spans="1:17" x14ac:dyDescent="0.2">
      <c r="A22" s="513" t="s">
        <v>426</v>
      </c>
      <c r="B22" s="513"/>
      <c r="C22" s="513"/>
      <c r="D22" s="513"/>
      <c r="E22" s="513"/>
      <c r="F22" s="525" t="s">
        <v>425</v>
      </c>
      <c r="G22" s="528" t="s">
        <v>424</v>
      </c>
      <c r="H22" s="529"/>
      <c r="I22" s="530"/>
      <c r="J22" s="519" t="s">
        <v>423</v>
      </c>
      <c r="K22" s="514" t="s">
        <v>149</v>
      </c>
    </row>
    <row r="23" spans="1:17" ht="29.25" customHeight="1" x14ac:dyDescent="0.2">
      <c r="A23" s="517" t="s">
        <v>157</v>
      </c>
      <c r="B23" s="517" t="s">
        <v>153</v>
      </c>
      <c r="C23" s="517" t="s">
        <v>152</v>
      </c>
      <c r="D23" s="517" t="s">
        <v>422</v>
      </c>
      <c r="E23" s="517" t="s">
        <v>150</v>
      </c>
      <c r="F23" s="526"/>
      <c r="G23" s="522" t="s">
        <v>421</v>
      </c>
      <c r="H23" s="524" t="s">
        <v>420</v>
      </c>
      <c r="I23" s="524" t="s">
        <v>419</v>
      </c>
      <c r="J23" s="520"/>
      <c r="K23" s="515"/>
      <c r="M23" s="466"/>
      <c r="N23" s="466"/>
      <c r="O23" s="466"/>
      <c r="P23" s="466"/>
      <c r="Q23" s="466"/>
    </row>
    <row r="24" spans="1:17" ht="18.75" customHeight="1" x14ac:dyDescent="0.2">
      <c r="A24" s="518"/>
      <c r="B24" s="518"/>
      <c r="C24" s="518"/>
      <c r="D24" s="518"/>
      <c r="E24" s="518"/>
      <c r="F24" s="527"/>
      <c r="G24" s="523"/>
      <c r="H24" s="522"/>
      <c r="I24" s="522"/>
      <c r="J24" s="521"/>
      <c r="K24" s="516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418</v>
      </c>
      <c r="G25" s="138">
        <f>+G26+G87+G212+G330+G336+G463</f>
        <v>1159283.27</v>
      </c>
      <c r="H25" s="138">
        <f>+H26+H87+H212+H330+H336+H463</f>
        <v>1939234.0800000003</v>
      </c>
      <c r="I25" s="138">
        <f>+I26+I87+I212+I330+I336+I463</f>
        <v>0</v>
      </c>
      <c r="J25" s="138">
        <f t="shared" ref="J25:J87" si="0">SUM(G25:I25)</f>
        <v>3098517.3500000006</v>
      </c>
      <c r="K25" s="137">
        <f>+K26+K87+K212+K330+K336+K463</f>
        <v>0.99999999999999989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417</v>
      </c>
      <c r="G26" s="133">
        <f>+G27+G51+G64+G71+G78</f>
        <v>0</v>
      </c>
      <c r="H26" s="133">
        <f>+H27+H51+H64+H71+H78</f>
        <v>92106.319999999992</v>
      </c>
      <c r="I26" s="133">
        <f>+I27+I51+I64+I71+I78</f>
        <v>0</v>
      </c>
      <c r="J26" s="133">
        <f t="shared" si="0"/>
        <v>92106.319999999992</v>
      </c>
      <c r="K26" s="106">
        <f>J26/$J$25</f>
        <v>2.9725933275797204E-2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416</v>
      </c>
      <c r="G27" s="107">
        <f>+G28+G35+G42+G44+G46</f>
        <v>0</v>
      </c>
      <c r="H27" s="107">
        <f>+H28+H35+H42+H44+H46</f>
        <v>84856.34</v>
      </c>
      <c r="I27" s="107">
        <f>+I28+I35+I42+I44+I46</f>
        <v>0</v>
      </c>
      <c r="J27" s="107">
        <f t="shared" si="0"/>
        <v>84856.34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415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78</v>
      </c>
      <c r="F29" s="97" t="s">
        <v>558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77</v>
      </c>
      <c r="F30" s="130" t="s">
        <v>414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198</v>
      </c>
      <c r="F31" s="130" t="s">
        <v>413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266</v>
      </c>
      <c r="F32" s="130" t="s">
        <v>412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264</v>
      </c>
      <c r="F33" s="130" t="s">
        <v>411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112</v>
      </c>
      <c r="F34" s="130" t="s">
        <v>557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410</v>
      </c>
      <c r="G35" s="99">
        <f>SUM(G36:G41)</f>
        <v>0</v>
      </c>
      <c r="H35" s="99">
        <f>SUM(H36:H41)</f>
        <v>31990.6</v>
      </c>
      <c r="I35" s="99">
        <f>SUM(I36:I41)</f>
        <v>0</v>
      </c>
      <c r="J35" s="99">
        <f>SUM(G35:I35)</f>
        <v>31990.6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198</v>
      </c>
      <c r="F36" s="130" t="s">
        <v>409</v>
      </c>
      <c r="G36" s="93" t="s">
        <v>505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264</v>
      </c>
      <c r="F37" s="130" t="s">
        <v>408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112</v>
      </c>
      <c r="F38" s="130" t="s">
        <v>407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328</v>
      </c>
      <c r="F39" s="130" t="s">
        <v>559</v>
      </c>
      <c r="G39" s="93"/>
      <c r="H39" s="93">
        <f>'CUENTA T VS'!J75</f>
        <v>31990.6</v>
      </c>
      <c r="I39" s="93">
        <f>'CUENTA T NOMINA SNS'!J58</f>
        <v>0</v>
      </c>
      <c r="J39" s="93">
        <f t="shared" si="0"/>
        <v>31990.6</v>
      </c>
      <c r="K39" s="92">
        <f t="shared" si="2"/>
        <v>1.032448632246645E-2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394</v>
      </c>
      <c r="F40" s="130" t="s">
        <v>551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543</v>
      </c>
      <c r="F41" s="130" t="s">
        <v>560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406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78</v>
      </c>
      <c r="F43" s="130" t="s">
        <v>406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561</v>
      </c>
      <c r="G44" s="99">
        <f>SUM(G45)</f>
        <v>0</v>
      </c>
      <c r="H44" s="99">
        <f>SUM(H45)</f>
        <v>0</v>
      </c>
      <c r="I44" s="99">
        <f>SUM(I45)</f>
        <v>0</v>
      </c>
      <c r="J44" s="99">
        <f t="shared" si="0"/>
        <v>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78</v>
      </c>
      <c r="F45" s="130" t="s">
        <v>561</v>
      </c>
      <c r="G45" s="93"/>
      <c r="H45" s="93">
        <f>'CUENTA T VS'!N75</f>
        <v>0</v>
      </c>
      <c r="I45" s="93">
        <f>'CUENTA T NOMINA SNS'!N58</f>
        <v>0</v>
      </c>
      <c r="J45" s="93">
        <f t="shared" si="0"/>
        <v>0</v>
      </c>
      <c r="K45" s="92">
        <f>J45/$J$25</f>
        <v>0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562</v>
      </c>
      <c r="G46" s="99">
        <f>SUM(G47:G50)</f>
        <v>0</v>
      </c>
      <c r="H46" s="99">
        <f>SUM(H47:H50)</f>
        <v>52865.74</v>
      </c>
      <c r="I46" s="99">
        <f>SUM(I47:I50)</f>
        <v>0</v>
      </c>
      <c r="J46" s="99">
        <f t="shared" si="0"/>
        <v>52865.74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78</v>
      </c>
      <c r="F47" s="130" t="s">
        <v>562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77</v>
      </c>
      <c r="F48" s="130" t="s">
        <v>405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198</v>
      </c>
      <c r="F49" s="130" t="s">
        <v>404</v>
      </c>
      <c r="G49" s="93"/>
      <c r="H49" s="93">
        <f>'CUENTA T VS'!Q75</f>
        <v>52865.74</v>
      </c>
      <c r="I49" s="93">
        <f>'CUENTA T NOMINA SNS'!Q58</f>
        <v>0</v>
      </c>
      <c r="J49" s="93">
        <f t="shared" si="0"/>
        <v>52865.74</v>
      </c>
      <c r="K49" s="92">
        <f>J49/$J$25</f>
        <v>1.7061624650899564E-2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266</v>
      </c>
      <c r="F50" s="130" t="s">
        <v>403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402</v>
      </c>
      <c r="G51" s="107">
        <f>+G52+G54</f>
        <v>0</v>
      </c>
      <c r="H51" s="107">
        <f>+H52+H54</f>
        <v>0</v>
      </c>
      <c r="I51" s="107">
        <f>+I52+I54</f>
        <v>0</v>
      </c>
      <c r="J51" s="107">
        <f t="shared" si="0"/>
        <v>0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401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78</v>
      </c>
      <c r="F53" s="130" t="s">
        <v>401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400</v>
      </c>
      <c r="G54" s="99">
        <f>SUM(G55:G63)</f>
        <v>0</v>
      </c>
      <c r="H54" s="99">
        <f>SUM(H55:H63)</f>
        <v>0</v>
      </c>
      <c r="I54" s="99">
        <f>SUM(I55:I63)</f>
        <v>0</v>
      </c>
      <c r="J54" s="99">
        <f t="shared" si="0"/>
        <v>0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78</v>
      </c>
      <c r="F55" s="130" t="s">
        <v>399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198</v>
      </c>
      <c r="F56" s="95" t="s">
        <v>563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266</v>
      </c>
      <c r="F57" s="130" t="s">
        <v>398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264</v>
      </c>
      <c r="F58" s="130" t="s">
        <v>397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112</v>
      </c>
      <c r="F59" s="130" t="s">
        <v>542</v>
      </c>
      <c r="G59" s="94"/>
      <c r="H59" s="93">
        <f>'CUENTA T VS'!X75</f>
        <v>0</v>
      </c>
      <c r="I59" s="93">
        <f>'CUENTA T NOMINA SNS'!X58</f>
        <v>0</v>
      </c>
      <c r="J59" s="93">
        <f t="shared" si="0"/>
        <v>0</v>
      </c>
      <c r="K59" s="92">
        <f t="shared" si="3"/>
        <v>0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110</v>
      </c>
      <c r="F60" s="130" t="s">
        <v>396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328</v>
      </c>
      <c r="F61" s="130" t="s">
        <v>395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394</v>
      </c>
      <c r="F62" s="130" t="s">
        <v>564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565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393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392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78</v>
      </c>
      <c r="F66" s="127" t="s">
        <v>391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77</v>
      </c>
      <c r="F67" s="127" t="s">
        <v>390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389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78</v>
      </c>
      <c r="F69" s="127" t="s">
        <v>388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77</v>
      </c>
      <c r="F70" s="127" t="s">
        <v>387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386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385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78</v>
      </c>
      <c r="F73" s="130" t="s">
        <v>385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384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78</v>
      </c>
      <c r="F75" s="130" t="s">
        <v>383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77</v>
      </c>
      <c r="F76" s="130" t="s">
        <v>382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198</v>
      </c>
      <c r="F77" s="130" t="s">
        <v>381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380</v>
      </c>
      <c r="G78" s="107">
        <f>+G79+G81+G83+G85</f>
        <v>0</v>
      </c>
      <c r="H78" s="107">
        <f>+H79+H81+H83+H85</f>
        <v>7249.98</v>
      </c>
      <c r="I78" s="107">
        <f>+I79+I81+I83+I85</f>
        <v>0</v>
      </c>
      <c r="J78" s="107">
        <f t="shared" si="0"/>
        <v>7249.98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379</v>
      </c>
      <c r="G79" s="99">
        <f>SUM(G80)</f>
        <v>0</v>
      </c>
      <c r="H79" s="99">
        <f>SUM(H80)</f>
        <v>3447.99</v>
      </c>
      <c r="I79" s="99">
        <f>SUM(I80)</f>
        <v>0</v>
      </c>
      <c r="J79" s="99">
        <f t="shared" si="0"/>
        <v>3447.99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78</v>
      </c>
      <c r="F80" s="130" t="s">
        <v>379</v>
      </c>
      <c r="G80" s="94"/>
      <c r="H80" s="93">
        <f>'CUENTA T VS'!AK75</f>
        <v>3447.99</v>
      </c>
      <c r="I80" s="93">
        <f>'CUENTA T NOMINA SNS'!AK58</f>
        <v>0</v>
      </c>
      <c r="J80" s="93">
        <f t="shared" si="0"/>
        <v>3447.99</v>
      </c>
      <c r="K80" s="92">
        <f>J80/$J$25</f>
        <v>1.1127870560414964E-3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378</v>
      </c>
      <c r="G81" s="99">
        <f>SUM(G82)</f>
        <v>0</v>
      </c>
      <c r="H81" s="99">
        <f>SUM(H82)</f>
        <v>3393.54</v>
      </c>
      <c r="I81" s="99">
        <f>SUM(I82)</f>
        <v>0</v>
      </c>
      <c r="J81" s="99">
        <f t="shared" si="0"/>
        <v>3393.54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78</v>
      </c>
      <c r="F82" s="130" t="s">
        <v>378</v>
      </c>
      <c r="G82" s="94"/>
      <c r="H82" s="93">
        <f>'CUENTA T VS'!AL75</f>
        <v>3393.54</v>
      </c>
      <c r="I82" s="93">
        <f>'CUENTA T NOMINA SNS'!AL58</f>
        <v>0</v>
      </c>
      <c r="J82" s="93">
        <f t="shared" si="0"/>
        <v>3393.54</v>
      </c>
      <c r="K82" s="92">
        <f>J82/$J$25</f>
        <v>1.0952141352379386E-3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377</v>
      </c>
      <c r="G83" s="99">
        <f>SUM(G84)</f>
        <v>0</v>
      </c>
      <c r="H83" s="99">
        <f>SUM(H84)</f>
        <v>408.45</v>
      </c>
      <c r="I83" s="99">
        <f>SUM(I84)</f>
        <v>0</v>
      </c>
      <c r="J83" s="99">
        <f t="shared" si="0"/>
        <v>408.45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78</v>
      </c>
      <c r="F84" s="130" t="s">
        <v>377</v>
      </c>
      <c r="G84" s="94"/>
      <c r="H84" s="93">
        <f>'CUENTA T VS'!AM75</f>
        <v>408.45</v>
      </c>
      <c r="I84" s="93">
        <f>'CUENTA T NOMINA SNS'!AM58</f>
        <v>0</v>
      </c>
      <c r="J84" s="93">
        <f t="shared" si="0"/>
        <v>408.45</v>
      </c>
      <c r="K84" s="92">
        <f>J84/$J$25</f>
        <v>1.3182111115175776E-4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376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78</v>
      </c>
      <c r="F86" s="130" t="s">
        <v>376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375</v>
      </c>
      <c r="G87" s="107">
        <f>G88+G106+G111+G116+G125+G148+G157+G179+G208</f>
        <v>213727.17</v>
      </c>
      <c r="H87" s="107">
        <f>H88+H106+H111+H116+H125+H148+H157+H179+H208</f>
        <v>1074759.2000000002</v>
      </c>
      <c r="I87" s="107">
        <f>I88+I106+I111+I116+I125+I148+I157+I179+I208</f>
        <v>0</v>
      </c>
      <c r="J87" s="107">
        <f t="shared" si="0"/>
        <v>1288486.3700000001</v>
      </c>
      <c r="K87" s="106">
        <f>J87/$J$25</f>
        <v>0.41583964988932526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374</v>
      </c>
      <c r="G88" s="107">
        <f>+G89+G91+G93+G95+G97+G99+G102+G104</f>
        <v>199133.23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199133.23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373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78</v>
      </c>
      <c r="F90" s="127" t="s">
        <v>373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372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78</v>
      </c>
      <c r="F92" s="127" t="s">
        <v>372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144</v>
      </c>
      <c r="G93" s="99">
        <f>SUM(G94)</f>
        <v>179680.45</v>
      </c>
      <c r="H93" s="99">
        <f>SUM(H94)</f>
        <v>0</v>
      </c>
      <c r="I93" s="99">
        <f>SUM(I94)</f>
        <v>0</v>
      </c>
      <c r="J93" s="99">
        <f t="shared" si="4"/>
        <v>179680.45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78</v>
      </c>
      <c r="F94" s="127" t="s">
        <v>144</v>
      </c>
      <c r="G94" s="93">
        <f>'CONSOLIDADO FR'!K23</f>
        <v>179680.45</v>
      </c>
      <c r="H94" s="93">
        <f>'CUENTA T VS'!AQ75</f>
        <v>0</v>
      </c>
      <c r="I94" s="93"/>
      <c r="J94" s="93">
        <f t="shared" si="4"/>
        <v>179680.45</v>
      </c>
      <c r="K94" s="92">
        <f>J94/$J$25</f>
        <v>5.7989170207486486E-2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143</v>
      </c>
      <c r="G95" s="99">
        <f>SUM(G96)</f>
        <v>19452.78</v>
      </c>
      <c r="H95" s="99">
        <f>SUM(H96)</f>
        <v>0</v>
      </c>
      <c r="I95" s="99">
        <f>SUM(I96)</f>
        <v>0</v>
      </c>
      <c r="J95" s="99">
        <f t="shared" si="4"/>
        <v>19452.78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78</v>
      </c>
      <c r="F96" s="127" t="s">
        <v>143</v>
      </c>
      <c r="G96" s="93">
        <f>'CONSOLIDADO FR'!K25</f>
        <v>19452.78</v>
      </c>
      <c r="H96" s="93">
        <f>'CUENTA T VS'!AR75</f>
        <v>0</v>
      </c>
      <c r="I96" s="93"/>
      <c r="J96" s="93">
        <f t="shared" si="4"/>
        <v>19452.78</v>
      </c>
      <c r="K96" s="92">
        <f>J96/$J$25</f>
        <v>6.2780929724340568E-3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371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78</v>
      </c>
      <c r="F98" s="127" t="s">
        <v>371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141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78</v>
      </c>
      <c r="F100" s="127" t="s">
        <v>140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77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139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78</v>
      </c>
      <c r="F103" s="127" t="s">
        <v>139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138</v>
      </c>
      <c r="G104" s="99">
        <f>SUM(G105)</f>
        <v>0</v>
      </c>
      <c r="H104" s="99">
        <f>SUM(H105)</f>
        <v>0</v>
      </c>
      <c r="I104" s="99">
        <f>SUM(I105)</f>
        <v>0</v>
      </c>
      <c r="J104" s="99">
        <f t="shared" si="4"/>
        <v>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78</v>
      </c>
      <c r="F105" s="127" t="s">
        <v>138</v>
      </c>
      <c r="G105" s="93">
        <f>'CONSOLIDADO FR'!K33</f>
        <v>0</v>
      </c>
      <c r="H105" s="93">
        <f>'CUENTA T VS'!AW75</f>
        <v>0</v>
      </c>
      <c r="I105" s="93"/>
      <c r="J105" s="93">
        <f t="shared" si="4"/>
        <v>0</v>
      </c>
      <c r="K105" s="92">
        <f>J105/$J$25</f>
        <v>0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369</v>
      </c>
      <c r="G106" s="107">
        <f>+G107+G109</f>
        <v>0</v>
      </c>
      <c r="H106" s="107">
        <f>+H107+H109</f>
        <v>33040</v>
      </c>
      <c r="I106" s="107">
        <f>+I107+I109</f>
        <v>0</v>
      </c>
      <c r="J106" s="107">
        <f t="shared" si="4"/>
        <v>33040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368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78</v>
      </c>
      <c r="F108" s="127" t="s">
        <v>368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367</v>
      </c>
      <c r="G109" s="99">
        <f>SUM(G110)</f>
        <v>0</v>
      </c>
      <c r="H109" s="99">
        <f>SUM(H110)</f>
        <v>33040</v>
      </c>
      <c r="I109" s="99">
        <f>SUM(I110)</f>
        <v>0</v>
      </c>
      <c r="J109" s="99">
        <f t="shared" si="4"/>
        <v>33040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78</v>
      </c>
      <c r="F110" s="127" t="s">
        <v>367</v>
      </c>
      <c r="G110" s="93">
        <f>'CONSOLIDADO FR'!K38</f>
        <v>0</v>
      </c>
      <c r="H110" s="93">
        <f>'CUENTA T VS'!AY75</f>
        <v>33040</v>
      </c>
      <c r="I110" s="93"/>
      <c r="J110" s="93">
        <f t="shared" si="4"/>
        <v>33040</v>
      </c>
      <c r="K110" s="92">
        <f>J110/$J$25</f>
        <v>1.0663164432498658E-2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366</v>
      </c>
      <c r="G111" s="107">
        <f>+G112+G114</f>
        <v>10916.3</v>
      </c>
      <c r="H111" s="107">
        <f>+H112+H114</f>
        <v>3027.5</v>
      </c>
      <c r="I111" s="107">
        <f>+I112+I114</f>
        <v>0</v>
      </c>
      <c r="J111" s="107">
        <f t="shared" si="4"/>
        <v>13943.8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365</v>
      </c>
      <c r="G112" s="99">
        <f>SUM(G113)</f>
        <v>10916.3</v>
      </c>
      <c r="H112" s="99">
        <f>SUM(H113)</f>
        <v>3027.5</v>
      </c>
      <c r="I112" s="99">
        <f>SUM(I113)</f>
        <v>0</v>
      </c>
      <c r="J112" s="99">
        <f t="shared" si="4"/>
        <v>13943.8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78</v>
      </c>
      <c r="F113" s="127" t="s">
        <v>365</v>
      </c>
      <c r="G113" s="93">
        <f>'CONSOLIDADO FR'!K41</f>
        <v>10916.3</v>
      </c>
      <c r="H113" s="93">
        <f>'CUENTA T VS'!AZ75</f>
        <v>3027.5</v>
      </c>
      <c r="I113" s="93"/>
      <c r="J113" s="93">
        <f t="shared" si="4"/>
        <v>13943.8</v>
      </c>
      <c r="K113" s="92">
        <f>J113/$J$25</f>
        <v>4.5001523067153383E-3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132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78</v>
      </c>
      <c r="F115" s="127" t="s">
        <v>132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364</v>
      </c>
      <c r="G116" s="107">
        <f>+G117+G119+G121+G123</f>
        <v>0</v>
      </c>
      <c r="H116" s="107">
        <f>+H117+H119+H121+H123</f>
        <v>2370</v>
      </c>
      <c r="I116" s="107">
        <f>+I117+I119+I121+I123</f>
        <v>0</v>
      </c>
      <c r="J116" s="107">
        <f t="shared" si="4"/>
        <v>2370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363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78</v>
      </c>
      <c r="F118" s="127" t="s">
        <v>363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129</v>
      </c>
      <c r="G119" s="99">
        <f>SUM(G120)</f>
        <v>0</v>
      </c>
      <c r="H119" s="99">
        <f>SUM(H120)</f>
        <v>2370</v>
      </c>
      <c r="I119" s="99">
        <f>SUM(I120)</f>
        <v>0</v>
      </c>
      <c r="J119" s="99">
        <f t="shared" si="4"/>
        <v>2370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78</v>
      </c>
      <c r="F120" s="127" t="s">
        <v>129</v>
      </c>
      <c r="G120" s="93">
        <f>'CONSOLIDADO FR'!K48</f>
        <v>0</v>
      </c>
      <c r="H120" s="93">
        <f>'CUENTA T VS'!BC75</f>
        <v>2370</v>
      </c>
      <c r="I120" s="93"/>
      <c r="J120" s="93">
        <f t="shared" si="4"/>
        <v>2370</v>
      </c>
      <c r="K120" s="92">
        <f>J120/$J$25</f>
        <v>7.6488195233116881E-4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362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78</v>
      </c>
      <c r="F122" s="127" t="s">
        <v>362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361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78</v>
      </c>
      <c r="F124" s="127" t="s">
        <v>361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360</v>
      </c>
      <c r="G125" s="107">
        <f>+G126+G128+G130+G136+G138+G140+G142+G144+G146</f>
        <v>0</v>
      </c>
      <c r="H125" s="107">
        <f t="shared" ref="H125:I125" si="5">+H126+H128+H130+H136+H138+H140+H142+H144+H146</f>
        <v>0</v>
      </c>
      <c r="I125" s="107">
        <f t="shared" si="5"/>
        <v>0</v>
      </c>
      <c r="J125" s="107">
        <f>SUM(G125:I125)</f>
        <v>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359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78</v>
      </c>
      <c r="F127" s="127" t="s">
        <v>359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358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78</v>
      </c>
      <c r="F129" s="127" t="s">
        <v>566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124</v>
      </c>
      <c r="G130" s="99">
        <f>SUM(G131:G135)</f>
        <v>0</v>
      </c>
      <c r="H130" s="99">
        <f>SUM(H131:H135)</f>
        <v>0</v>
      </c>
      <c r="I130" s="99">
        <f>SUM(I131:I135)</f>
        <v>0</v>
      </c>
      <c r="J130" s="99">
        <f t="shared" si="4"/>
        <v>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78</v>
      </c>
      <c r="F131" s="127" t="s">
        <v>357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77</v>
      </c>
      <c r="F132" s="127" t="s">
        <v>567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198</v>
      </c>
      <c r="F133" s="127" t="s">
        <v>356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266</v>
      </c>
      <c r="F134" s="127" t="s">
        <v>355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264</v>
      </c>
      <c r="F135" s="127" t="s">
        <v>354</v>
      </c>
      <c r="G135" s="93">
        <f>'CONSOLIDADO FR'!K61</f>
        <v>0</v>
      </c>
      <c r="H135" s="93">
        <f>'CUENTA T VS'!BL75</f>
        <v>0</v>
      </c>
      <c r="I135" s="94"/>
      <c r="J135" s="93">
        <f t="shared" si="4"/>
        <v>0</v>
      </c>
      <c r="K135" s="92">
        <f>J135/$J$25</f>
        <v>0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353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78</v>
      </c>
      <c r="F137" s="127" t="s">
        <v>353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352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78</v>
      </c>
      <c r="F139" s="127" t="s">
        <v>352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351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78</v>
      </c>
      <c r="F141" s="127" t="s">
        <v>351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350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78</v>
      </c>
      <c r="F143" s="127" t="s">
        <v>350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349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78</v>
      </c>
      <c r="F145" s="127" t="s">
        <v>349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568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78</v>
      </c>
      <c r="F147" s="127" t="s">
        <v>569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348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347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78</v>
      </c>
      <c r="F150" s="127" t="s">
        <v>347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115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78</v>
      </c>
      <c r="F152" s="127" t="s">
        <v>115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346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78</v>
      </c>
      <c r="F154" s="127" t="s">
        <v>346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345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78</v>
      </c>
      <c r="F156" s="127" t="s">
        <v>345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344</v>
      </c>
      <c r="G157" s="107">
        <f>+G158+G167+G177</f>
        <v>0</v>
      </c>
      <c r="H157" s="107">
        <f>+H158+H167+H177</f>
        <v>836945.8</v>
      </c>
      <c r="I157" s="107">
        <f>+I158+I167+I177</f>
        <v>0</v>
      </c>
      <c r="J157" s="107">
        <f t="shared" si="6"/>
        <v>836945.8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343</v>
      </c>
      <c r="G158" s="99">
        <f>SUM(G159:G166)</f>
        <v>0</v>
      </c>
      <c r="H158" s="99">
        <f>SUM(H159:H166)</f>
        <v>166037.79999999999</v>
      </c>
      <c r="I158" s="99">
        <f>SUM(I159:I166)</f>
        <v>0</v>
      </c>
      <c r="J158" s="99">
        <f t="shared" si="6"/>
        <v>166037.79999999999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78</v>
      </c>
      <c r="F159" s="124" t="s">
        <v>342</v>
      </c>
      <c r="G159" s="93">
        <f>'CONSOLIDADO FR'!K75</f>
        <v>0</v>
      </c>
      <c r="H159" s="93">
        <f>'CUENTA T VS'!BW75</f>
        <v>0</v>
      </c>
      <c r="I159" s="94"/>
      <c r="J159" s="93">
        <f t="shared" si="6"/>
        <v>0</v>
      </c>
      <c r="K159" s="92">
        <f t="shared" ref="K159:K166" si="7">J159/$J$25</f>
        <v>0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77</v>
      </c>
      <c r="F160" s="124" t="s">
        <v>341</v>
      </c>
      <c r="G160" s="93"/>
      <c r="H160" s="93">
        <f>'CUENTA T VS'!BX75</f>
        <v>166037.79999999999</v>
      </c>
      <c r="I160" s="94"/>
      <c r="J160" s="93">
        <f t="shared" si="6"/>
        <v>166037.79999999999</v>
      </c>
      <c r="K160" s="92">
        <f t="shared" si="7"/>
        <v>5.3586209546317355E-2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198</v>
      </c>
      <c r="F161" s="124" t="s">
        <v>340</v>
      </c>
      <c r="G161" s="93">
        <f>'CONSOLIDADO FR'!K76</f>
        <v>0</v>
      </c>
      <c r="H161" s="93">
        <f>'CUENTA T VS'!BY75</f>
        <v>0</v>
      </c>
      <c r="I161" s="94"/>
      <c r="J161" s="93">
        <f t="shared" si="6"/>
        <v>0</v>
      </c>
      <c r="K161" s="92">
        <f t="shared" si="7"/>
        <v>0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266</v>
      </c>
      <c r="F162" s="124" t="s">
        <v>339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264</v>
      </c>
      <c r="F163" s="124" t="s">
        <v>338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112</v>
      </c>
      <c r="F164" s="124" t="s">
        <v>337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110</v>
      </c>
      <c r="F165" s="124" t="s">
        <v>572</v>
      </c>
      <c r="G165" s="93">
        <f>'CONSOLIDADO FR'!K78</f>
        <v>0</v>
      </c>
      <c r="H165" s="93">
        <f>'CUENTA T VS'!CC75</f>
        <v>0</v>
      </c>
      <c r="I165" s="94"/>
      <c r="J165" s="93">
        <f t="shared" si="6"/>
        <v>0</v>
      </c>
      <c r="K165" s="92">
        <f t="shared" si="7"/>
        <v>0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24</v>
      </c>
      <c r="F166" s="124" t="s">
        <v>336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335</v>
      </c>
      <c r="G167" s="99">
        <f>SUM(G168:G176)</f>
        <v>0</v>
      </c>
      <c r="H167" s="99">
        <f>SUM(H168:H176)</f>
        <v>670908</v>
      </c>
      <c r="I167" s="99">
        <f>SUM(I168:I176)</f>
        <v>0</v>
      </c>
      <c r="J167" s="99">
        <f t="shared" si="6"/>
        <v>670908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78</v>
      </c>
      <c r="F168" s="124" t="s">
        <v>334</v>
      </c>
      <c r="G168" s="93">
        <f>'CONSOLIDADO FR'!K81</f>
        <v>0</v>
      </c>
      <c r="H168" s="93">
        <f>'CUENTA T VS'!CE75</f>
        <v>0</v>
      </c>
      <c r="I168" s="94"/>
      <c r="J168" s="93">
        <f t="shared" si="6"/>
        <v>0</v>
      </c>
      <c r="K168" s="92">
        <f t="shared" ref="K168:K176" si="8">J168/$J$25</f>
        <v>0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77</v>
      </c>
      <c r="F169" s="124" t="s">
        <v>573</v>
      </c>
      <c r="G169" s="93">
        <f>'CONSOLIDADO FR'!K82</f>
        <v>0</v>
      </c>
      <c r="H169" s="93">
        <f>'CUENTA T VS'!CF75</f>
        <v>116466</v>
      </c>
      <c r="I169" s="94"/>
      <c r="J169" s="93">
        <f t="shared" si="6"/>
        <v>116466</v>
      </c>
      <c r="K169" s="92">
        <f t="shared" si="8"/>
        <v>3.7587654624557765E-2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198</v>
      </c>
      <c r="F170" s="124" t="s">
        <v>333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266</v>
      </c>
      <c r="F171" s="124" t="s">
        <v>332</v>
      </c>
      <c r="G171" s="93">
        <f>'CONSOLIDADO FR'!K83</f>
        <v>0</v>
      </c>
      <c r="H171" s="93">
        <f>'CUENTA T VS'!CH75</f>
        <v>169212</v>
      </c>
      <c r="I171" s="94"/>
      <c r="J171" s="93">
        <f t="shared" si="6"/>
        <v>169212</v>
      </c>
      <c r="K171" s="92">
        <f t="shared" si="8"/>
        <v>5.4610634986439553E-2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264</v>
      </c>
      <c r="F172" s="124" t="s">
        <v>331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112</v>
      </c>
      <c r="F173" s="120" t="s">
        <v>330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110</v>
      </c>
      <c r="F174" s="120" t="s">
        <v>329</v>
      </c>
      <c r="G174" s="93">
        <f>'CONSOLIDADO FR'!K86</f>
        <v>0</v>
      </c>
      <c r="H174" s="93">
        <f>'CUENTA T VS'!CK75</f>
        <v>0</v>
      </c>
      <c r="I174" s="93"/>
      <c r="J174" s="93">
        <f t="shared" si="6"/>
        <v>0</v>
      </c>
      <c r="K174" s="92">
        <f t="shared" si="8"/>
        <v>0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328</v>
      </c>
      <c r="F175" s="120" t="s">
        <v>327</v>
      </c>
      <c r="G175" s="93">
        <f>'CONSOLIDADO FR'!K87</f>
        <v>0</v>
      </c>
      <c r="H175" s="93">
        <f>'CUENTA T VS'!CL75</f>
        <v>353410</v>
      </c>
      <c r="I175" s="93"/>
      <c r="J175" s="93">
        <f t="shared" si="6"/>
        <v>353410</v>
      </c>
      <c r="K175" s="92">
        <f t="shared" si="8"/>
        <v>0.11405777669761957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24</v>
      </c>
      <c r="F176" s="120" t="s">
        <v>326</v>
      </c>
      <c r="G176" s="93">
        <f>'CONSOLIDADO FR'!K88</f>
        <v>0</v>
      </c>
      <c r="H176" s="93">
        <f>'CUENTA T VS'!CM75</f>
        <v>31820</v>
      </c>
      <c r="I176" s="93"/>
      <c r="J176" s="93">
        <f t="shared" si="6"/>
        <v>31820</v>
      </c>
      <c r="K176" s="92">
        <f t="shared" si="8"/>
        <v>1.0269427731298646E-2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325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78</v>
      </c>
      <c r="F178" s="97" t="s">
        <v>325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324</v>
      </c>
      <c r="G179" s="107">
        <f>+G180+G182+G184+G186+G188+G192+G197+G204</f>
        <v>3677.64</v>
      </c>
      <c r="H179" s="107">
        <f>+H180+H182+H184+H186+H188+H192+H197+H204</f>
        <v>159019.9</v>
      </c>
      <c r="I179" s="107">
        <f>+I180+I182+I184+I186+I188+I192+I197+I204</f>
        <v>0</v>
      </c>
      <c r="J179" s="107">
        <f t="shared" si="6"/>
        <v>162697.54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102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78</v>
      </c>
      <c r="F181" s="97" t="s">
        <v>102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101</v>
      </c>
      <c r="G182" s="99">
        <f>SUM(G183)</f>
        <v>3677.64</v>
      </c>
      <c r="H182" s="99">
        <f>SUM(H183)</f>
        <v>3926.66</v>
      </c>
      <c r="I182" s="99">
        <f>SUM(I183)</f>
        <v>0</v>
      </c>
      <c r="J182" s="99">
        <f t="shared" si="6"/>
        <v>7604.2999999999993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78</v>
      </c>
      <c r="F183" s="97" t="s">
        <v>101</v>
      </c>
      <c r="G183" s="93">
        <f>'CONSOLIDADO FR'!K95</f>
        <v>3677.64</v>
      </c>
      <c r="H183" s="93">
        <f>'CUENTA T VS'!CP75</f>
        <v>3926.66</v>
      </c>
      <c r="I183" s="93"/>
      <c r="J183" s="93">
        <f t="shared" si="6"/>
        <v>7604.2999999999993</v>
      </c>
      <c r="K183" s="92">
        <f>J183/$J$25</f>
        <v>2.4541737679797076E-3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323</v>
      </c>
      <c r="G184" s="99">
        <f>SUM(G185)</f>
        <v>0</v>
      </c>
      <c r="H184" s="99">
        <f>SUM(H185)</f>
        <v>0</v>
      </c>
      <c r="I184" s="99">
        <f>SUM(I185)</f>
        <v>0</v>
      </c>
      <c r="J184" s="99">
        <f t="shared" si="6"/>
        <v>0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78</v>
      </c>
      <c r="F185" s="97" t="s">
        <v>323</v>
      </c>
      <c r="G185" s="93">
        <f>'CONSOLIDADO FR'!K97</f>
        <v>0</v>
      </c>
      <c r="H185" s="93">
        <f>'CUENTA T VS'!CQ75</f>
        <v>0</v>
      </c>
      <c r="I185" s="93"/>
      <c r="J185" s="93">
        <f t="shared" si="6"/>
        <v>0</v>
      </c>
      <c r="K185" s="92">
        <f>J185/$J$25</f>
        <v>0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99</v>
      </c>
      <c r="G186" s="99">
        <f>SUM(G187)</f>
        <v>0</v>
      </c>
      <c r="H186" s="99">
        <f>SUM(H187)</f>
        <v>0</v>
      </c>
      <c r="I186" s="99">
        <f>SUM(I187)</f>
        <v>0</v>
      </c>
      <c r="J186" s="99">
        <f t="shared" si="6"/>
        <v>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78</v>
      </c>
      <c r="F187" s="97" t="s">
        <v>99</v>
      </c>
      <c r="G187" s="93">
        <f>'CONSOLIDADO FR'!K99</f>
        <v>0</v>
      </c>
      <c r="H187" s="93">
        <f>'CUENTA T VS'!CR75</f>
        <v>0</v>
      </c>
      <c r="I187" s="93"/>
      <c r="J187" s="93">
        <f t="shared" si="6"/>
        <v>0</v>
      </c>
      <c r="K187" s="92">
        <f>J187/$J$25</f>
        <v>0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98</v>
      </c>
      <c r="G188" s="99">
        <f>SUM(G189:G191)</f>
        <v>0</v>
      </c>
      <c r="H188" s="99">
        <f>SUM(H189:H191)</f>
        <v>0</v>
      </c>
      <c r="I188" s="99">
        <f>SUM(I189:I191)</f>
        <v>0</v>
      </c>
      <c r="J188" s="99">
        <f t="shared" si="6"/>
        <v>0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78</v>
      </c>
      <c r="F189" s="97" t="s">
        <v>97</v>
      </c>
      <c r="G189" s="93">
        <f>'CONSOLIDADO FR'!K101</f>
        <v>0</v>
      </c>
      <c r="H189" s="93">
        <f>'CUENTA T VS'!CS75</f>
        <v>0</v>
      </c>
      <c r="I189" s="93"/>
      <c r="J189" s="93">
        <f t="shared" si="6"/>
        <v>0</v>
      </c>
      <c r="K189" s="92">
        <f>J189/$J$25</f>
        <v>0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77</v>
      </c>
      <c r="F190" s="97" t="s">
        <v>96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198</v>
      </c>
      <c r="F191" s="97" t="s">
        <v>95</v>
      </c>
      <c r="G191" s="93">
        <f>'CONSOLIDADO FR'!K103</f>
        <v>0</v>
      </c>
      <c r="H191" s="93">
        <f>'CUENTA T VS'!CU75</f>
        <v>0</v>
      </c>
      <c r="I191" s="93"/>
      <c r="J191" s="93">
        <f t="shared" si="6"/>
        <v>0</v>
      </c>
      <c r="K191" s="92">
        <f>J191/$J$25</f>
        <v>0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94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78</v>
      </c>
      <c r="F193" s="97" t="s">
        <v>322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77</v>
      </c>
      <c r="F194" s="97" t="s">
        <v>92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198</v>
      </c>
      <c r="F195" s="97" t="s">
        <v>321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266</v>
      </c>
      <c r="F196" s="97" t="s">
        <v>320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319</v>
      </c>
      <c r="G197" s="99">
        <f>SUM(G198:G203)</f>
        <v>0</v>
      </c>
      <c r="H197" s="99">
        <f>SUM(H198:H203)</f>
        <v>118590</v>
      </c>
      <c r="I197" s="99">
        <f>SUM(I198:I203)</f>
        <v>0</v>
      </c>
      <c r="J197" s="99">
        <f t="shared" si="6"/>
        <v>118590</v>
      </c>
      <c r="K197" s="98"/>
    </row>
    <row r="198" spans="1:11" x14ac:dyDescent="0.2">
      <c r="A198" s="256">
        <v>2</v>
      </c>
      <c r="B198" s="257">
        <v>2</v>
      </c>
      <c r="C198" s="257">
        <v>8</v>
      </c>
      <c r="D198" s="257">
        <v>7</v>
      </c>
      <c r="E198" s="258" t="s">
        <v>78</v>
      </c>
      <c r="F198" s="259" t="s">
        <v>318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77</v>
      </c>
      <c r="F199" s="120" t="s">
        <v>317</v>
      </c>
      <c r="G199" s="93">
        <f>'CONSOLIDADO FR'!K108</f>
        <v>0</v>
      </c>
      <c r="H199" s="93">
        <f>'CUENTA T VS'!DA75</f>
        <v>0</v>
      </c>
      <c r="I199" s="93"/>
      <c r="J199" s="93">
        <f t="shared" si="6"/>
        <v>0</v>
      </c>
      <c r="K199" s="92">
        <f t="shared" si="9"/>
        <v>0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198</v>
      </c>
      <c r="F200" s="120" t="s">
        <v>316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266</v>
      </c>
      <c r="F201" s="120" t="s">
        <v>315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264</v>
      </c>
      <c r="F202" s="120" t="s">
        <v>314</v>
      </c>
      <c r="G202" s="93">
        <f>'CONSOLIDADO FR'!K111</f>
        <v>0</v>
      </c>
      <c r="H202" s="93">
        <f>'CUENTA T VS'!DD75</f>
        <v>118590</v>
      </c>
      <c r="I202" s="93"/>
      <c r="J202" s="93">
        <f t="shared" si="6"/>
        <v>118590</v>
      </c>
      <c r="K202" s="92">
        <f t="shared" si="9"/>
        <v>3.8273143766646964E-2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112</v>
      </c>
      <c r="F203" s="120" t="s">
        <v>313</v>
      </c>
      <c r="G203" s="93">
        <f>'CONSOLIDADO FR'!K112</f>
        <v>0</v>
      </c>
      <c r="H203" s="93">
        <f>'CUENTA T VS'!DE75</f>
        <v>0</v>
      </c>
      <c r="I203" s="93"/>
      <c r="J203" s="93">
        <f t="shared" si="6"/>
        <v>0</v>
      </c>
      <c r="K203" s="92">
        <f t="shared" si="9"/>
        <v>0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87</v>
      </c>
      <c r="G204" s="99">
        <f>SUM(G205:G207)</f>
        <v>0</v>
      </c>
      <c r="H204" s="99">
        <f>SUM(H205:H207)</f>
        <v>36503.24</v>
      </c>
      <c r="I204" s="99">
        <f>SUM(I205:I207)</f>
        <v>0</v>
      </c>
      <c r="J204" s="99">
        <f t="shared" si="6"/>
        <v>36503.24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78</v>
      </c>
      <c r="F205" s="120" t="s">
        <v>86</v>
      </c>
      <c r="G205" s="93">
        <f>'CONSOLIDADO FR'!K114</f>
        <v>0</v>
      </c>
      <c r="H205" s="93">
        <f>'CUENTA T VS'!DF75</f>
        <v>36503.24</v>
      </c>
      <c r="I205" s="93"/>
      <c r="J205" s="93">
        <f t="shared" si="6"/>
        <v>36503.24</v>
      </c>
      <c r="K205" s="92">
        <f>J205/$J$25</f>
        <v>1.1780873197305154E-2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77</v>
      </c>
      <c r="F206" s="120" t="s">
        <v>85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198</v>
      </c>
      <c r="F207" s="120" t="s">
        <v>84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312</v>
      </c>
      <c r="G208" s="107">
        <f t="shared" ref="G208:I208" si="10">+G209</f>
        <v>0</v>
      </c>
      <c r="H208" s="107">
        <f t="shared" si="10"/>
        <v>40356</v>
      </c>
      <c r="I208" s="107">
        <f t="shared" si="10"/>
        <v>0</v>
      </c>
      <c r="J208" s="107">
        <f t="shared" si="6"/>
        <v>40356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82</v>
      </c>
      <c r="G209" s="99">
        <f>G210+G211</f>
        <v>0</v>
      </c>
      <c r="H209" s="99">
        <f t="shared" ref="H209:I209" si="11">H210+H211</f>
        <v>40356</v>
      </c>
      <c r="I209" s="99">
        <f t="shared" si="11"/>
        <v>0</v>
      </c>
      <c r="J209" s="99">
        <f t="shared" si="6"/>
        <v>40356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78</v>
      </c>
      <c r="F210" s="120" t="s">
        <v>552</v>
      </c>
      <c r="G210" s="93">
        <f>'CONSOLIDADO FR'!K119</f>
        <v>0</v>
      </c>
      <c r="H210" s="93">
        <f>'CUENTA T VS'!DI75</f>
        <v>0</v>
      </c>
      <c r="I210" s="93"/>
      <c r="J210" s="93">
        <f t="shared" si="6"/>
        <v>0</v>
      </c>
      <c r="K210" s="92">
        <f>J210/$J$25</f>
        <v>0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198</v>
      </c>
      <c r="F211" s="120" t="s">
        <v>553</v>
      </c>
      <c r="G211" s="93">
        <f>'CONSOLIDADO FR'!K120</f>
        <v>0</v>
      </c>
      <c r="H211" s="93">
        <f>'CUENTA T VS'!DJ75</f>
        <v>40356</v>
      </c>
      <c r="I211" s="93"/>
      <c r="J211" s="93">
        <f t="shared" si="6"/>
        <v>40356</v>
      </c>
      <c r="K211" s="92">
        <f>J211/$J$25</f>
        <v>1.3024293699694789E-2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311</v>
      </c>
      <c r="G212" s="107">
        <f>G213+G225+G232+G245+G250+G261+G286+G303+G308</f>
        <v>945556.1</v>
      </c>
      <c r="H212" s="107">
        <f>H213+H225+H232+H245+H250+H261+H286+H303+H308</f>
        <v>114440.06999999999</v>
      </c>
      <c r="I212" s="107">
        <f>I213+I225+I232+I245+I250+I261+I286+I303+I308</f>
        <v>0</v>
      </c>
      <c r="J212" s="107">
        <f t="shared" si="6"/>
        <v>1059996.17</v>
      </c>
      <c r="K212" s="106">
        <f>J212/$J$25</f>
        <v>0.34209786496757866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310</v>
      </c>
      <c r="G213" s="107">
        <f>+G214+G217+G219+G223</f>
        <v>342527.61</v>
      </c>
      <c r="H213" s="107">
        <f>+H214+H217+H219+H223</f>
        <v>0</v>
      </c>
      <c r="I213" s="107">
        <f>+I214+I217+I219+I223</f>
        <v>0</v>
      </c>
      <c r="J213" s="107">
        <f t="shared" si="6"/>
        <v>342527.61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79</v>
      </c>
      <c r="G214" s="99">
        <f>SUM(G215:G216)</f>
        <v>342527.61</v>
      </c>
      <c r="H214" s="99">
        <f>SUM(H215:H216)</f>
        <v>0</v>
      </c>
      <c r="I214" s="99">
        <f>SUM(I215:I216)</f>
        <v>0</v>
      </c>
      <c r="J214" s="99">
        <f t="shared" si="6"/>
        <v>342527.61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78</v>
      </c>
      <c r="F215" s="97" t="s">
        <v>79</v>
      </c>
      <c r="G215" s="93">
        <f>'CONSOLIDADO FR'!K124</f>
        <v>342527.61</v>
      </c>
      <c r="H215" s="93">
        <f>'CUENTA T VS'!DK75</f>
        <v>0</v>
      </c>
      <c r="I215" s="94"/>
      <c r="J215" s="93">
        <f t="shared" si="6"/>
        <v>342527.61</v>
      </c>
      <c r="K215" s="92">
        <f>J215/$J$25</f>
        <v>0.11054564855026548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77</v>
      </c>
      <c r="F216" s="97" t="s">
        <v>309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308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78</v>
      </c>
      <c r="F218" s="97" t="s">
        <v>308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307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78</v>
      </c>
      <c r="F220" s="97" t="s">
        <v>306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77</v>
      </c>
      <c r="F221" s="97" t="s">
        <v>305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198</v>
      </c>
      <c r="F222" s="97" t="s">
        <v>304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303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78</v>
      </c>
      <c r="F224" s="97" t="s">
        <v>303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302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75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78</v>
      </c>
      <c r="F227" s="97" t="s">
        <v>75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74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78</v>
      </c>
      <c r="F229" s="97" t="s">
        <v>74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73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78</v>
      </c>
      <c r="F231" s="97" t="s">
        <v>73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301</v>
      </c>
      <c r="G232" s="107">
        <f>+G233+G235+G237+G239+G241+G243</f>
        <v>0</v>
      </c>
      <c r="H232" s="107">
        <f>+H233+H235+H237+H239+H241+H243</f>
        <v>0</v>
      </c>
      <c r="I232" s="107">
        <f>+I233+I235+I237+I239+I241+I243</f>
        <v>0</v>
      </c>
      <c r="J232" s="107">
        <f t="shared" si="12"/>
        <v>0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71</v>
      </c>
      <c r="G233" s="99">
        <f>SUM(G234)</f>
        <v>0</v>
      </c>
      <c r="H233" s="99">
        <f>SUM(H234)</f>
        <v>0</v>
      </c>
      <c r="I233" s="99">
        <f>SUM(I234)</f>
        <v>0</v>
      </c>
      <c r="J233" s="99">
        <f t="shared" si="12"/>
        <v>0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78</v>
      </c>
      <c r="F234" s="97" t="s">
        <v>71</v>
      </c>
      <c r="G234" s="94">
        <f>'CONSOLIDADO FR'!K136</f>
        <v>0</v>
      </c>
      <c r="H234" s="93">
        <f>'CUENTA T VS'!DU75</f>
        <v>0</v>
      </c>
      <c r="I234" s="94"/>
      <c r="J234" s="93">
        <f t="shared" si="12"/>
        <v>0</v>
      </c>
      <c r="K234" s="92">
        <f>J234/$J$25</f>
        <v>0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577</v>
      </c>
      <c r="G235" s="99">
        <f>SUM(G236)</f>
        <v>0</v>
      </c>
      <c r="H235" s="99">
        <f>SUM(H236)</f>
        <v>0</v>
      </c>
      <c r="I235" s="99">
        <f>SUM(I236)</f>
        <v>0</v>
      </c>
      <c r="J235" s="99">
        <f t="shared" si="12"/>
        <v>0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78</v>
      </c>
      <c r="F236" s="97" t="s">
        <v>577</v>
      </c>
      <c r="G236" s="93">
        <f>'CONSOLIDADO FR'!K138</f>
        <v>0</v>
      </c>
      <c r="H236" s="93">
        <f>'CUENTA T VS'!DV75</f>
        <v>0</v>
      </c>
      <c r="I236" s="93"/>
      <c r="J236" s="93">
        <f t="shared" si="12"/>
        <v>0</v>
      </c>
      <c r="K236" s="92">
        <f>J236/$J$25</f>
        <v>0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70</v>
      </c>
      <c r="G237" s="99">
        <f>SUM(G238)</f>
        <v>0</v>
      </c>
      <c r="H237" s="99">
        <f>SUM(H238)</f>
        <v>0</v>
      </c>
      <c r="I237" s="99">
        <f>SUM(I238)</f>
        <v>0</v>
      </c>
      <c r="J237" s="99">
        <f t="shared" si="12"/>
        <v>0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78</v>
      </c>
      <c r="F238" s="97" t="s">
        <v>70</v>
      </c>
      <c r="G238" s="93">
        <f>'CONSOLIDADO FR'!K140</f>
        <v>0</v>
      </c>
      <c r="H238" s="93">
        <f>'CUENTA T VS'!DW75</f>
        <v>0</v>
      </c>
      <c r="I238" s="93"/>
      <c r="J238" s="93">
        <f t="shared" si="12"/>
        <v>0</v>
      </c>
      <c r="K238" s="92">
        <f>J238/$J$25</f>
        <v>0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69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78</v>
      </c>
      <c r="F240" s="97" t="s">
        <v>69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300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78</v>
      </c>
      <c r="F242" s="97" t="s">
        <v>300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299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78</v>
      </c>
      <c r="F244" s="97" t="s">
        <v>299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298</v>
      </c>
      <c r="G245" s="107">
        <f>+G246+G248</f>
        <v>47475</v>
      </c>
      <c r="H245" s="107">
        <f>+H246+H248</f>
        <v>0</v>
      </c>
      <c r="I245" s="107">
        <f>+I246+I248</f>
        <v>0</v>
      </c>
      <c r="J245" s="107">
        <f t="shared" si="12"/>
        <v>47475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66</v>
      </c>
      <c r="G246" s="99">
        <f>SUM(G247)</f>
        <v>47475</v>
      </c>
      <c r="H246" s="99">
        <f>SUM(H247)</f>
        <v>0</v>
      </c>
      <c r="I246" s="99">
        <f>SUM(I247)</f>
        <v>0</v>
      </c>
      <c r="J246" s="99">
        <f t="shared" si="12"/>
        <v>47475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78</v>
      </c>
      <c r="F247" s="97" t="s">
        <v>66</v>
      </c>
      <c r="G247" s="93">
        <f>'CONSOLIDADO FR'!K147</f>
        <v>47475</v>
      </c>
      <c r="H247" s="93">
        <f>'CUENTA T VS'!EA75</f>
        <v>0</v>
      </c>
      <c r="I247" s="93"/>
      <c r="J247" s="93">
        <f t="shared" si="12"/>
        <v>47475</v>
      </c>
      <c r="K247" s="92">
        <f>J247/$J$25</f>
        <v>1.5321844171697147E-2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297</v>
      </c>
      <c r="G248" s="99">
        <f>SUM(G249)</f>
        <v>0</v>
      </c>
      <c r="H248" s="99">
        <f>SUM(H249)</f>
        <v>0</v>
      </c>
      <c r="I248" s="99">
        <f>SUM(I249)</f>
        <v>0</v>
      </c>
      <c r="J248" s="99">
        <f t="shared" si="12"/>
        <v>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78</v>
      </c>
      <c r="F249" s="97" t="s">
        <v>297</v>
      </c>
      <c r="G249" s="93"/>
      <c r="H249" s="93">
        <f>'CUENTA T VS'!EB75</f>
        <v>0</v>
      </c>
      <c r="I249" s="93"/>
      <c r="J249" s="93">
        <f t="shared" si="12"/>
        <v>0</v>
      </c>
      <c r="K249" s="92">
        <f>J249/$J$25</f>
        <v>0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296</v>
      </c>
      <c r="G250" s="107">
        <f>+G251+G253+G255+G257+G259</f>
        <v>74298.7</v>
      </c>
      <c r="H250" s="107">
        <f>+H251+H253+H255+H257+H259</f>
        <v>0</v>
      </c>
      <c r="I250" s="107">
        <f>+I251+I253+I255+I257+I259</f>
        <v>0</v>
      </c>
      <c r="J250" s="107">
        <f t="shared" si="12"/>
        <v>74298.7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64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78</v>
      </c>
      <c r="F252" s="97" t="s">
        <v>64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63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78</v>
      </c>
      <c r="F254" s="97" t="s">
        <v>63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62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78</v>
      </c>
      <c r="F256" s="97" t="s">
        <v>62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61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78</v>
      </c>
      <c r="F258" s="97" t="s">
        <v>61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60</v>
      </c>
      <c r="G259" s="99">
        <f>SUM(G260)</f>
        <v>74298.7</v>
      </c>
      <c r="H259" s="99">
        <f>SUM(H260)</f>
        <v>0</v>
      </c>
      <c r="I259" s="99">
        <f>SUM(I260)</f>
        <v>0</v>
      </c>
      <c r="J259" s="99">
        <f t="shared" si="12"/>
        <v>74298.7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78</v>
      </c>
      <c r="F260" s="97" t="s">
        <v>60</v>
      </c>
      <c r="G260" s="93">
        <f>'CONSOLIDADO FR'!K158</f>
        <v>74298.7</v>
      </c>
      <c r="H260" s="93">
        <f>'CUENTA T VS'!EG75</f>
        <v>0</v>
      </c>
      <c r="I260" s="93"/>
      <c r="J260" s="93">
        <f t="shared" si="12"/>
        <v>74298.7</v>
      </c>
      <c r="K260" s="92">
        <f>J260/$J$25</f>
        <v>2.3978791017581356E-2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295</v>
      </c>
      <c r="G261" s="107">
        <f>+G262+G268+G272+G276+G284</f>
        <v>0</v>
      </c>
      <c r="H261" s="107">
        <f>+H262+H268+H272+H276+H284</f>
        <v>86574.239999999991</v>
      </c>
      <c r="I261" s="107">
        <f>+I262+I268+I272+I276+I284</f>
        <v>0</v>
      </c>
      <c r="J261" s="107">
        <f t="shared" si="12"/>
        <v>86574.239999999991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294</v>
      </c>
      <c r="G262" s="99">
        <f>SUM(G263:G267)</f>
        <v>0</v>
      </c>
      <c r="H262" s="99">
        <f>SUM(H263:H267)</f>
        <v>1652</v>
      </c>
      <c r="I262" s="99">
        <f>SUM(I263:I267)</f>
        <v>0</v>
      </c>
      <c r="J262" s="99">
        <f t="shared" si="12"/>
        <v>1652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78</v>
      </c>
      <c r="F263" s="97" t="s">
        <v>57</v>
      </c>
      <c r="G263" s="93">
        <f>'CONSOLIDADO FR'!K161</f>
        <v>0</v>
      </c>
      <c r="H263" s="93">
        <f>'CUENTA T VS'!EH75</f>
        <v>1652</v>
      </c>
      <c r="I263" s="93"/>
      <c r="J263" s="93">
        <f t="shared" si="12"/>
        <v>1652</v>
      </c>
      <c r="K263" s="92">
        <f>J263/$J$25</f>
        <v>5.3315822162493286E-4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77</v>
      </c>
      <c r="F264" s="97" t="s">
        <v>56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198</v>
      </c>
      <c r="F265" s="97" t="s">
        <v>55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266</v>
      </c>
      <c r="F266" s="97" t="s">
        <v>54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264</v>
      </c>
      <c r="F267" s="97" t="s">
        <v>53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52</v>
      </c>
      <c r="G268" s="99">
        <f>SUM(G269:G271)</f>
        <v>0</v>
      </c>
      <c r="H268" s="99">
        <f>SUM(H269:H271)</f>
        <v>38137.599999999999</v>
      </c>
      <c r="I268" s="99">
        <f>SUM(I269:I271)</f>
        <v>0</v>
      </c>
      <c r="J268" s="99">
        <f t="shared" si="12"/>
        <v>38137.599999999999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78</v>
      </c>
      <c r="F269" s="97" t="s">
        <v>51</v>
      </c>
      <c r="G269" s="93">
        <f>'CONSOLIDADO FR'!K167</f>
        <v>0</v>
      </c>
      <c r="H269" s="93">
        <f>'CUENTA T VS'!EM75</f>
        <v>0</v>
      </c>
      <c r="I269" s="93"/>
      <c r="J269" s="93">
        <f t="shared" si="12"/>
        <v>0</v>
      </c>
      <c r="K269" s="92">
        <f>J269/$J$25</f>
        <v>0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77</v>
      </c>
      <c r="F270" s="97" t="s">
        <v>50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198</v>
      </c>
      <c r="F271" s="97" t="s">
        <v>49</v>
      </c>
      <c r="G271" s="93">
        <f>'CONSOLIDADO FR'!K169</f>
        <v>0</v>
      </c>
      <c r="H271" s="93">
        <f>'CUENTA T VS'!EO75</f>
        <v>38137.599999999999</v>
      </c>
      <c r="I271" s="93"/>
      <c r="J271" s="93">
        <f t="shared" si="12"/>
        <v>38137.599999999999</v>
      </c>
      <c r="K271" s="92">
        <f>J271/$J$25</f>
        <v>1.2308338373512735E-2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48</v>
      </c>
      <c r="G272" s="99">
        <f>SUM(G273:G275)</f>
        <v>0</v>
      </c>
      <c r="H272" s="99">
        <f>SUM(H273:H275)</f>
        <v>46784.639999999999</v>
      </c>
      <c r="I272" s="99">
        <f>SUM(I273:I275)</f>
        <v>0</v>
      </c>
      <c r="J272" s="99">
        <f t="shared" si="12"/>
        <v>46784.639999999999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266</v>
      </c>
      <c r="F273" s="120" t="s">
        <v>47</v>
      </c>
      <c r="G273" s="93">
        <f>'CONSOLIDADO FR'!K171</f>
        <v>0</v>
      </c>
      <c r="H273" s="93">
        <f>'CUENTA T VS'!EP75</f>
        <v>38607.24</v>
      </c>
      <c r="I273" s="93"/>
      <c r="J273" s="93">
        <f t="shared" si="12"/>
        <v>38607.24</v>
      </c>
      <c r="K273" s="92">
        <f>J273/$J$25</f>
        <v>1.2459907639374681E-2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264</v>
      </c>
      <c r="F274" s="97" t="s">
        <v>46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112</v>
      </c>
      <c r="F275" s="97" t="s">
        <v>45</v>
      </c>
      <c r="G275" s="93">
        <f>'CONSOLIDADO FR'!K173</f>
        <v>0</v>
      </c>
      <c r="H275" s="93">
        <f>'CUENTA T VS'!ER75</f>
        <v>8177.4000000000005</v>
      </c>
      <c r="I275" s="93"/>
      <c r="J275" s="93">
        <f t="shared" si="12"/>
        <v>8177.4000000000005</v>
      </c>
      <c r="K275" s="92">
        <f>J275/$J$25</f>
        <v>2.6391331970434177E-3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44</v>
      </c>
      <c r="G276" s="99">
        <f>SUM(G277:G283)</f>
        <v>0</v>
      </c>
      <c r="H276" s="99">
        <f>SUM(H277:H283)</f>
        <v>0</v>
      </c>
      <c r="I276" s="99">
        <f>SUM(I277:I283)</f>
        <v>0</v>
      </c>
      <c r="J276" s="99">
        <f t="shared" si="12"/>
        <v>0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78</v>
      </c>
      <c r="F277" s="97" t="s">
        <v>43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77</v>
      </c>
      <c r="F278" s="97" t="s">
        <v>293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198</v>
      </c>
      <c r="F279" s="97" t="s">
        <v>42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266</v>
      </c>
      <c r="F280" s="97" t="s">
        <v>292</v>
      </c>
      <c r="G280" s="93"/>
      <c r="H280" s="93">
        <f>'CUENTA T VS'!EV75</f>
        <v>0</v>
      </c>
      <c r="I280" s="94"/>
      <c r="J280" s="93">
        <f t="shared" si="12"/>
        <v>0</v>
      </c>
      <c r="K280" s="92">
        <f t="shared" si="13"/>
        <v>0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264</v>
      </c>
      <c r="F281" s="97" t="s">
        <v>291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112</v>
      </c>
      <c r="F282" s="97" t="s">
        <v>290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110</v>
      </c>
      <c r="F283" s="97" t="s">
        <v>40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289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78</v>
      </c>
      <c r="F285" s="97" t="s">
        <v>579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288</v>
      </c>
      <c r="G286" s="107">
        <f>G287+G295</f>
        <v>255207.04000000001</v>
      </c>
      <c r="H286" s="107">
        <f>H287+H295</f>
        <v>0</v>
      </c>
      <c r="I286" s="107">
        <f>I287+I295</f>
        <v>0</v>
      </c>
      <c r="J286" s="107">
        <f t="shared" si="14"/>
        <v>255207.04000000001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38</v>
      </c>
      <c r="G287" s="99">
        <f>SUM(G288:G294)</f>
        <v>100598.6</v>
      </c>
      <c r="H287" s="99">
        <f>SUM(H288:H294)</f>
        <v>0</v>
      </c>
      <c r="I287" s="99">
        <f>SUM(I288:I294)</f>
        <v>0</v>
      </c>
      <c r="J287" s="99">
        <f t="shared" si="14"/>
        <v>100598.6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78</v>
      </c>
      <c r="F288" s="97" t="s">
        <v>37</v>
      </c>
      <c r="G288" s="93">
        <f>'CONSOLIDADO FR'!K182</f>
        <v>48038.6</v>
      </c>
      <c r="H288" s="93">
        <f>'CUENTA T VS'!FA75</f>
        <v>0</v>
      </c>
      <c r="I288" s="93"/>
      <c r="J288" s="93">
        <f t="shared" si="14"/>
        <v>48038.6</v>
      </c>
      <c r="K288" s="92">
        <f t="shared" ref="K288:K294" si="15">J288/$J$25</f>
        <v>1.5503737618251513E-2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77</v>
      </c>
      <c r="F289" s="97" t="s">
        <v>36</v>
      </c>
      <c r="G289" s="93">
        <f>'CONSOLIDADO FR'!K183</f>
        <v>52560</v>
      </c>
      <c r="H289" s="93">
        <f>'CUENTA T VS'!FB75</f>
        <v>0</v>
      </c>
      <c r="I289" s="93"/>
      <c r="J289" s="93">
        <f t="shared" si="14"/>
        <v>52560</v>
      </c>
      <c r="K289" s="92">
        <f t="shared" si="15"/>
        <v>1.6962951651698834E-2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198</v>
      </c>
      <c r="F290" s="97" t="s">
        <v>287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266</v>
      </c>
      <c r="F291" s="97" t="s">
        <v>34</v>
      </c>
      <c r="G291" s="93">
        <f>'CONSOLIDADO FR'!K184</f>
        <v>0</v>
      </c>
      <c r="H291" s="93">
        <f>'CUENTA T VS'!FD75</f>
        <v>0</v>
      </c>
      <c r="I291" s="93"/>
      <c r="J291" s="93">
        <f t="shared" si="14"/>
        <v>0</v>
      </c>
      <c r="K291" s="92">
        <f t="shared" si="15"/>
        <v>0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264</v>
      </c>
      <c r="F292" s="97" t="s">
        <v>286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112</v>
      </c>
      <c r="F293" s="97" t="s">
        <v>32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110</v>
      </c>
      <c r="F294" s="97" t="s">
        <v>285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31</v>
      </c>
      <c r="G295" s="99">
        <f>SUM(G296:G302)</f>
        <v>154608.44</v>
      </c>
      <c r="H295" s="99">
        <f>SUM(H296:H302)</f>
        <v>0</v>
      </c>
      <c r="I295" s="99">
        <f>SUM(I296:I302)</f>
        <v>0</v>
      </c>
      <c r="J295" s="99">
        <f t="shared" si="14"/>
        <v>154608.44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78</v>
      </c>
      <c r="F296" s="97" t="s">
        <v>284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77</v>
      </c>
      <c r="F297" s="97" t="s">
        <v>283</v>
      </c>
      <c r="G297" s="93">
        <f>'CONSOLIDADO FR'!K188</f>
        <v>0</v>
      </c>
      <c r="H297" s="93">
        <f>'CUENTA T VS'!FI75</f>
        <v>0</v>
      </c>
      <c r="I297" s="93"/>
      <c r="J297" s="93">
        <f t="shared" si="14"/>
        <v>0</v>
      </c>
      <c r="K297" s="92">
        <f t="shared" si="16"/>
        <v>0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198</v>
      </c>
      <c r="F298" s="97" t="s">
        <v>544</v>
      </c>
      <c r="G298" s="93">
        <f>'CONSOLIDADO FR'!K189</f>
        <v>0</v>
      </c>
      <c r="H298" s="93">
        <f>'CUENTA T VS'!FJ75</f>
        <v>0</v>
      </c>
      <c r="I298" s="93"/>
      <c r="J298" s="93">
        <f t="shared" si="14"/>
        <v>0</v>
      </c>
      <c r="K298" s="92">
        <f t="shared" si="16"/>
        <v>0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266</v>
      </c>
      <c r="F299" s="97" t="s">
        <v>282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264</v>
      </c>
      <c r="F300" s="97" t="s">
        <v>281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112</v>
      </c>
      <c r="F301" s="123" t="s">
        <v>280</v>
      </c>
      <c r="G301" s="93">
        <f>'CONSOLIDADO FR'!K191</f>
        <v>0</v>
      </c>
      <c r="H301" s="93">
        <f>'CUENTA T VS'!FM75</f>
        <v>0</v>
      </c>
      <c r="I301" s="93"/>
      <c r="J301" s="93">
        <f t="shared" si="14"/>
        <v>0</v>
      </c>
      <c r="K301" s="92">
        <f t="shared" si="16"/>
        <v>0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23</v>
      </c>
      <c r="G302" s="93">
        <f>'CONSOLIDADO FR'!K192</f>
        <v>154608.44</v>
      </c>
      <c r="H302" s="93">
        <f>'CUENTA T VS'!FN75</f>
        <v>0</v>
      </c>
      <c r="I302" s="93"/>
      <c r="J302" s="93">
        <f t="shared" si="14"/>
        <v>154608.44</v>
      </c>
      <c r="K302" s="92">
        <f t="shared" si="16"/>
        <v>4.9897555035475265E-2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279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278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78</v>
      </c>
      <c r="F305" s="97" t="s">
        <v>278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277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78</v>
      </c>
      <c r="F307" s="120" t="s">
        <v>277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276</v>
      </c>
      <c r="G308" s="107">
        <f>+G309+G312+G314+G316+G318+G320+G322+G324+G327</f>
        <v>226047.75</v>
      </c>
      <c r="H308" s="107">
        <f>+H309+H312+H314+H316+H318+H320+H322+H324+H327</f>
        <v>27865.83</v>
      </c>
      <c r="I308" s="107">
        <f>+I309+I312+I314+I316+I318+I320+I322+I324+I327</f>
        <v>0</v>
      </c>
      <c r="J308" s="107">
        <f t="shared" si="14"/>
        <v>253913.58000000002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21</v>
      </c>
      <c r="G309" s="99">
        <f>SUM(G310:G311)</f>
        <v>0</v>
      </c>
      <c r="H309" s="99">
        <f>SUM(H310:H311)</f>
        <v>0</v>
      </c>
      <c r="I309" s="99">
        <f t="shared" ref="I309" si="17">SUM(I310:I311)</f>
        <v>0</v>
      </c>
      <c r="J309" s="99">
        <f>SUM(G309:I309)</f>
        <v>0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78</v>
      </c>
      <c r="F310" s="97" t="s">
        <v>580</v>
      </c>
      <c r="G310" s="93">
        <f>'CONSOLIDADO FR'!K195</f>
        <v>0</v>
      </c>
      <c r="H310" s="93">
        <f>'CUENTA T VS'!FQ75</f>
        <v>0</v>
      </c>
      <c r="I310" s="93"/>
      <c r="J310" s="93">
        <f t="shared" si="14"/>
        <v>0</v>
      </c>
      <c r="K310" s="92">
        <f>J310/$J$25</f>
        <v>0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77</v>
      </c>
      <c r="F311" s="97" t="s">
        <v>581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583</v>
      </c>
      <c r="G312" s="99">
        <f>SUM(G313)</f>
        <v>155722.75</v>
      </c>
      <c r="H312" s="99">
        <f>SUM(H313)</f>
        <v>4130</v>
      </c>
      <c r="I312" s="99">
        <f>SUM(I313)</f>
        <v>0</v>
      </c>
      <c r="J312" s="99">
        <f t="shared" si="14"/>
        <v>159852.75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78</v>
      </c>
      <c r="F313" s="97" t="s">
        <v>582</v>
      </c>
      <c r="G313" s="93">
        <f>'CONSOLIDADO FR'!K197</f>
        <v>155722.75</v>
      </c>
      <c r="H313" s="93">
        <f>'CUENTA T VS'!FS75</f>
        <v>4130</v>
      </c>
      <c r="I313" s="93"/>
      <c r="J313" s="93">
        <f t="shared" si="14"/>
        <v>159852.75</v>
      </c>
      <c r="K313" s="92">
        <f>J313/$J$25</f>
        <v>5.1590077428483649E-2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275</v>
      </c>
      <c r="G314" s="99">
        <f>SUM(G315)</f>
        <v>70325</v>
      </c>
      <c r="H314" s="99">
        <f>SUM(H315)</f>
        <v>23735.83</v>
      </c>
      <c r="I314" s="99">
        <f>SUM(I315)</f>
        <v>0</v>
      </c>
      <c r="J314" s="99">
        <f t="shared" si="14"/>
        <v>94060.83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78</v>
      </c>
      <c r="F315" s="97" t="s">
        <v>275</v>
      </c>
      <c r="G315" s="93">
        <f>'CONSOLIDADO FR'!K199</f>
        <v>70325</v>
      </c>
      <c r="H315" s="93">
        <f>'CUENTA T VS'!FT75</f>
        <v>23735.83</v>
      </c>
      <c r="I315" s="93"/>
      <c r="J315" s="93">
        <f t="shared" si="14"/>
        <v>94060.83</v>
      </c>
      <c r="K315" s="92">
        <f>J315/$J$25</f>
        <v>3.0356722062569695E-2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274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78</v>
      </c>
      <c r="F317" s="97" t="s">
        <v>274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19</v>
      </c>
      <c r="G318" s="99">
        <f>SUM(G319)</f>
        <v>0</v>
      </c>
      <c r="H318" s="99">
        <f>SUM(H319)</f>
        <v>0</v>
      </c>
      <c r="I318" s="99">
        <f>SUM(I319)</f>
        <v>0</v>
      </c>
      <c r="J318" s="99">
        <f t="shared" si="14"/>
        <v>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78</v>
      </c>
      <c r="F319" s="97" t="s">
        <v>19</v>
      </c>
      <c r="G319" s="93">
        <f>'CONSOLIDADO FR'!K201</f>
        <v>0</v>
      </c>
      <c r="H319" s="93">
        <f>'CUENTA T VS'!FV75</f>
        <v>0</v>
      </c>
      <c r="I319" s="93"/>
      <c r="J319" s="93">
        <f t="shared" si="14"/>
        <v>0</v>
      </c>
      <c r="K319" s="92">
        <f>J319/$J$25</f>
        <v>0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18</v>
      </c>
      <c r="G320" s="99">
        <f>SUM(G321)</f>
        <v>0</v>
      </c>
      <c r="H320" s="99">
        <f>SUM(H321)</f>
        <v>0</v>
      </c>
      <c r="I320" s="99">
        <f>SUM(I321)</f>
        <v>0</v>
      </c>
      <c r="J320" s="99">
        <f t="shared" si="14"/>
        <v>0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78</v>
      </c>
      <c r="F321" s="97" t="s">
        <v>18</v>
      </c>
      <c r="G321" s="93">
        <f>'CONSOLIDADO FR'!K203</f>
        <v>0</v>
      </c>
      <c r="H321" s="93">
        <f>'CUENTA T VS'!FW75</f>
        <v>0</v>
      </c>
      <c r="I321" s="93"/>
      <c r="J321" s="93">
        <f t="shared" si="14"/>
        <v>0</v>
      </c>
      <c r="K321" s="92">
        <f>J321/$J$25</f>
        <v>0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273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78</v>
      </c>
      <c r="F323" s="97" t="s">
        <v>273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17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78</v>
      </c>
      <c r="F325" s="97" t="s">
        <v>272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77</v>
      </c>
      <c r="F326" s="97" t="s">
        <v>271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12</v>
      </c>
      <c r="G327" s="99">
        <f>SUM(G328:G329)</f>
        <v>0</v>
      </c>
      <c r="H327" s="99">
        <f>SUM(H328:H329)</f>
        <v>0</v>
      </c>
      <c r="I327" s="99">
        <f>SUM(I328)</f>
        <v>0</v>
      </c>
      <c r="J327" s="99">
        <f t="shared" si="14"/>
        <v>0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78</v>
      </c>
      <c r="F328" s="97" t="s">
        <v>12</v>
      </c>
      <c r="G328" s="93">
        <f>'CONSOLIDADO FR'!K208</f>
        <v>0</v>
      </c>
      <c r="H328" s="93">
        <f>'CUENTA T VS'!GA75</f>
        <v>0</v>
      </c>
      <c r="I328" s="93"/>
      <c r="J328" s="93">
        <f t="shared" si="14"/>
        <v>0</v>
      </c>
      <c r="K328" s="92">
        <f>J328/$J$25</f>
        <v>0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266</v>
      </c>
      <c r="F329" s="97" t="s">
        <v>584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270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78</v>
      </c>
      <c r="F331" s="97" t="s">
        <v>269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77</v>
      </c>
      <c r="F332" s="97" t="s">
        <v>268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198</v>
      </c>
      <c r="F333" s="97" t="s">
        <v>267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266</v>
      </c>
      <c r="F334" s="97" t="s">
        <v>265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264</v>
      </c>
      <c r="F335" s="97" t="s">
        <v>263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262</v>
      </c>
      <c r="G336" s="107">
        <f>G337+G348+G357+G366+G383+G400+G405+G424+G446</f>
        <v>0</v>
      </c>
      <c r="H336" s="107">
        <f>H337+H348+H357+H366+H383+H400+H405+H424+H446</f>
        <v>657928.49</v>
      </c>
      <c r="I336" s="107">
        <f>I337+I348+I357+I366+I383+I400+I405+I424+I446</f>
        <v>0</v>
      </c>
      <c r="J336" s="107">
        <f t="shared" si="14"/>
        <v>657928.49</v>
      </c>
      <c r="K336" s="106">
        <f t="shared" si="18"/>
        <v>0.21233655186729869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261</v>
      </c>
      <c r="G337" s="107">
        <f>+G338+G340+G342+G344+G346</f>
        <v>0</v>
      </c>
      <c r="H337" s="107">
        <f>+H338+H340+H342+H344+H346</f>
        <v>467928.49</v>
      </c>
      <c r="I337" s="107">
        <f>+I338+I340+I342+I344+I346</f>
        <v>0</v>
      </c>
      <c r="J337" s="107">
        <f t="shared" si="14"/>
        <v>467928.49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585</v>
      </c>
      <c r="G338" s="99">
        <f>SUM(G339)</f>
        <v>0</v>
      </c>
      <c r="H338" s="99">
        <f>SUM(H339)</f>
        <v>215644.49</v>
      </c>
      <c r="I338" s="99">
        <f>SUM(I339)</f>
        <v>0</v>
      </c>
      <c r="J338" s="99">
        <f t="shared" si="14"/>
        <v>215644.49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78</v>
      </c>
      <c r="F339" s="95" t="s">
        <v>585</v>
      </c>
      <c r="G339" s="94"/>
      <c r="H339" s="93">
        <f>'CUENTA T VS'!GH75</f>
        <v>215644.49</v>
      </c>
      <c r="I339" s="94"/>
      <c r="J339" s="93">
        <f t="shared" si="14"/>
        <v>215644.49</v>
      </c>
      <c r="K339" s="92">
        <f>J339/$J$25</f>
        <v>6.9596024692261269E-2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260</v>
      </c>
      <c r="G340" s="99">
        <f>SUM(G341)</f>
        <v>0</v>
      </c>
      <c r="H340" s="99">
        <f>SUM(H341)</f>
        <v>252284</v>
      </c>
      <c r="I340" s="99">
        <f>SUM(I341)</f>
        <v>0</v>
      </c>
      <c r="J340" s="99">
        <f t="shared" si="14"/>
        <v>252284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78</v>
      </c>
      <c r="F341" s="95" t="s">
        <v>260</v>
      </c>
      <c r="G341" s="94"/>
      <c r="H341" s="93">
        <f>'CUENTA T VS'!GI75</f>
        <v>252284</v>
      </c>
      <c r="I341" s="94"/>
      <c r="J341" s="93">
        <f t="shared" si="14"/>
        <v>252284</v>
      </c>
      <c r="K341" s="92">
        <f>J341/$J$25</f>
        <v>8.1420876988150467E-2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586</v>
      </c>
      <c r="G342" s="99">
        <f>SUM(G343)</f>
        <v>0</v>
      </c>
      <c r="H342" s="99">
        <f>SUM(H343)</f>
        <v>0</v>
      </c>
      <c r="I342" s="99">
        <f>SUM(I343)</f>
        <v>0</v>
      </c>
      <c r="J342" s="99">
        <f t="shared" si="14"/>
        <v>0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78</v>
      </c>
      <c r="F343" s="95" t="s">
        <v>586</v>
      </c>
      <c r="G343" s="94"/>
      <c r="H343" s="93">
        <f>'CUENTA T VS'!GJ75</f>
        <v>0</v>
      </c>
      <c r="I343" s="94"/>
      <c r="J343" s="93">
        <f t="shared" si="14"/>
        <v>0</v>
      </c>
      <c r="K343" s="92">
        <f>J343/$J$25</f>
        <v>0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259</v>
      </c>
      <c r="G344" s="99">
        <f>SUM(G345)</f>
        <v>0</v>
      </c>
      <c r="H344" s="99">
        <f>SUM(H345)</f>
        <v>0</v>
      </c>
      <c r="I344" s="99">
        <f>SUM(I345)</f>
        <v>0</v>
      </c>
      <c r="J344" s="99">
        <f t="shared" si="14"/>
        <v>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78</v>
      </c>
      <c r="F345" s="95" t="s">
        <v>259</v>
      </c>
      <c r="G345" s="94"/>
      <c r="H345" s="93">
        <f>'CUENTA T VS'!GK75</f>
        <v>0</v>
      </c>
      <c r="I345" s="94"/>
      <c r="J345" s="93">
        <f t="shared" si="14"/>
        <v>0</v>
      </c>
      <c r="K345" s="92">
        <f>J345/$J$25</f>
        <v>0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258</v>
      </c>
      <c r="G346" s="99">
        <f>SUM(G347)</f>
        <v>0</v>
      </c>
      <c r="H346" s="99">
        <f>SUM(H347)</f>
        <v>0</v>
      </c>
      <c r="I346" s="99">
        <f>SUM(I347)</f>
        <v>0</v>
      </c>
      <c r="J346" s="99">
        <f t="shared" si="14"/>
        <v>0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78</v>
      </c>
      <c r="F347" s="95" t="s">
        <v>258</v>
      </c>
      <c r="G347" s="94"/>
      <c r="H347" s="93">
        <f>'CUENTA T VS'!GL75</f>
        <v>0</v>
      </c>
      <c r="I347" s="94"/>
      <c r="J347" s="93">
        <f t="shared" si="14"/>
        <v>0</v>
      </c>
      <c r="K347" s="92">
        <f>J347/$J$25</f>
        <v>0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588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257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78</v>
      </c>
      <c r="F350" s="95" t="s">
        <v>257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256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78</v>
      </c>
      <c r="F352" s="95" t="s">
        <v>256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255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78</v>
      </c>
      <c r="F354" s="95" t="s">
        <v>255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587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78</v>
      </c>
      <c r="F356" s="95" t="s">
        <v>587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254</v>
      </c>
      <c r="G357" s="107">
        <f>+G358+G360+G362+G364</f>
        <v>0</v>
      </c>
      <c r="H357" s="107">
        <f>+H358+H360+H362+H364</f>
        <v>0</v>
      </c>
      <c r="I357" s="107">
        <f>+I358+I360+I362+I364</f>
        <v>0</v>
      </c>
      <c r="J357" s="107">
        <f t="shared" si="19"/>
        <v>0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253</v>
      </c>
      <c r="G358" s="99">
        <f>SUM(G359)</f>
        <v>0</v>
      </c>
      <c r="H358" s="99">
        <f>SUM(H359)</f>
        <v>0</v>
      </c>
      <c r="I358" s="99">
        <f>SUM(I359)</f>
        <v>0</v>
      </c>
      <c r="J358" s="99">
        <f t="shared" si="19"/>
        <v>0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78</v>
      </c>
      <c r="F359" s="95" t="s">
        <v>253</v>
      </c>
      <c r="G359" s="94"/>
      <c r="H359" s="93">
        <f>'CUENTA T VS'!GQ75</f>
        <v>0</v>
      </c>
      <c r="I359" s="94"/>
      <c r="J359" s="93">
        <f t="shared" si="19"/>
        <v>0</v>
      </c>
      <c r="K359" s="92">
        <f>J359/$J$25</f>
        <v>0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252</v>
      </c>
      <c r="G360" s="99">
        <f>SUM(G361)</f>
        <v>0</v>
      </c>
      <c r="H360" s="99">
        <f>SUM(H361)</f>
        <v>0</v>
      </c>
      <c r="I360" s="99">
        <f>SUM(I361)</f>
        <v>0</v>
      </c>
      <c r="J360" s="99">
        <f t="shared" si="19"/>
        <v>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78</v>
      </c>
      <c r="F361" s="95" t="s">
        <v>252</v>
      </c>
      <c r="G361" s="94"/>
      <c r="H361" s="93">
        <f>'CUENTA T VS'!GR75</f>
        <v>0</v>
      </c>
      <c r="I361" s="94"/>
      <c r="J361" s="93">
        <f t="shared" si="19"/>
        <v>0</v>
      </c>
      <c r="K361" s="92">
        <f>J361/$J$25</f>
        <v>0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251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78</v>
      </c>
      <c r="F363" s="95" t="s">
        <v>251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589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78</v>
      </c>
      <c r="F365" s="95" t="s">
        <v>589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250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249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78</v>
      </c>
      <c r="F368" s="95" t="s">
        <v>249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248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78</v>
      </c>
      <c r="F370" s="95" t="s">
        <v>248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247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78</v>
      </c>
      <c r="F372" s="95" t="s">
        <v>247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246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78</v>
      </c>
      <c r="F374" s="95" t="s">
        <v>246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245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78</v>
      </c>
      <c r="F376" s="95" t="s">
        <v>245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244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78</v>
      </c>
      <c r="F378" s="95" t="s">
        <v>244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243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78</v>
      </c>
      <c r="F380" s="95" t="s">
        <v>243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242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78</v>
      </c>
      <c r="F382" s="95" t="s">
        <v>242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241</v>
      </c>
      <c r="G383" s="107">
        <f>+G384+G386+G388+G390+G392+G394+G396+G398</f>
        <v>0</v>
      </c>
      <c r="H383" s="107">
        <f>+H384+H386+H388+H390+H392+H394+H396+H398</f>
        <v>0</v>
      </c>
      <c r="I383" s="107">
        <f>+I384+I386+I388+I390+I392+I394+I396+I398</f>
        <v>0</v>
      </c>
      <c r="J383" s="107">
        <f t="shared" si="19"/>
        <v>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240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78</v>
      </c>
      <c r="F385" s="95" t="s">
        <v>240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239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78</v>
      </c>
      <c r="F387" s="95" t="s">
        <v>239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238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78</v>
      </c>
      <c r="F389" s="95" t="s">
        <v>238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590</v>
      </c>
      <c r="G390" s="99">
        <f>SUM(G391)</f>
        <v>0</v>
      </c>
      <c r="H390" s="99">
        <f>SUM(H391)</f>
        <v>0</v>
      </c>
      <c r="I390" s="99">
        <f>SUM(I391)</f>
        <v>0</v>
      </c>
      <c r="J390" s="99">
        <f t="shared" si="19"/>
        <v>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78</v>
      </c>
      <c r="F391" s="95" t="s">
        <v>590</v>
      </c>
      <c r="G391" s="94"/>
      <c r="H391" s="93">
        <f>'CUENTA T VS'!HF75</f>
        <v>0</v>
      </c>
      <c r="I391" s="94"/>
      <c r="J391" s="93">
        <f t="shared" si="19"/>
        <v>0</v>
      </c>
      <c r="K391" s="92">
        <f>J391/$J$25</f>
        <v>0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237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78</v>
      </c>
      <c r="F393" s="95" t="s">
        <v>237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591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78</v>
      </c>
      <c r="F395" s="95" t="s">
        <v>591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592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78</v>
      </c>
      <c r="F397" s="95" t="s">
        <v>592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236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78</v>
      </c>
      <c r="F399" s="95" t="s">
        <v>236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235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234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174</v>
      </c>
      <c r="F402" s="95" t="s">
        <v>234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233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174</v>
      </c>
      <c r="F404" s="95" t="s">
        <v>233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232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231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78</v>
      </c>
      <c r="F407" s="95" t="s">
        <v>231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230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78</v>
      </c>
      <c r="F409" s="95" t="s">
        <v>230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229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78</v>
      </c>
      <c r="F411" s="95" t="s">
        <v>229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228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78</v>
      </c>
      <c r="F413" s="95" t="s">
        <v>228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227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78</v>
      </c>
      <c r="F415" s="95" t="s">
        <v>227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226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78</v>
      </c>
      <c r="F417" s="95" t="s">
        <v>226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225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78</v>
      </c>
      <c r="F419" s="95" t="s">
        <v>225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593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78</v>
      </c>
      <c r="F421" s="95" t="s">
        <v>593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224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78</v>
      </c>
      <c r="F423" s="95" t="s">
        <v>224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223</v>
      </c>
      <c r="G424" s="107">
        <f>G425+G427+G429+G432+G434+G436+G438+G440+G444</f>
        <v>0</v>
      </c>
      <c r="H424" s="107">
        <f>H425+H427+H429+H432+H434+H436+H438+H440+H444</f>
        <v>190000</v>
      </c>
      <c r="I424" s="107">
        <f>I425+I427+I429+I432+I434+I436+I438+I440+I444</f>
        <v>0</v>
      </c>
      <c r="J424" s="107">
        <f t="shared" si="20"/>
        <v>190000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222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78</v>
      </c>
      <c r="F426" s="95" t="s">
        <v>222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221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78</v>
      </c>
      <c r="F428" s="95" t="s">
        <v>221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220</v>
      </c>
      <c r="G429" s="99">
        <f>SUM(G430:G431)</f>
        <v>0</v>
      </c>
      <c r="H429" s="99">
        <f>SUM(H430:H431)</f>
        <v>190000</v>
      </c>
      <c r="I429" s="99">
        <f>SUM(I430:I431)</f>
        <v>0</v>
      </c>
      <c r="J429" s="99">
        <f t="shared" si="20"/>
        <v>190000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78</v>
      </c>
      <c r="F430" s="95" t="s">
        <v>219</v>
      </c>
      <c r="G430" s="94"/>
      <c r="H430" s="93">
        <f>'CUENTA T VS'!HX75</f>
        <v>190000</v>
      </c>
      <c r="I430" s="94"/>
      <c r="J430" s="93">
        <f t="shared" si="20"/>
        <v>190000</v>
      </c>
      <c r="K430" s="92">
        <f>J430/$J$25</f>
        <v>6.1319650186886954E-2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77</v>
      </c>
      <c r="F431" s="95" t="s">
        <v>218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217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78</v>
      </c>
      <c r="F433" s="95" t="s">
        <v>217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216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78</v>
      </c>
      <c r="F435" s="95" t="s">
        <v>216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215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78</v>
      </c>
      <c r="F437" s="95" t="s">
        <v>215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214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78</v>
      </c>
      <c r="F439" s="95" t="s">
        <v>214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605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213</v>
      </c>
      <c r="F441" s="95" t="s">
        <v>212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211</v>
      </c>
      <c r="F442" s="95" t="s">
        <v>210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209</v>
      </c>
      <c r="F443" s="95" t="s">
        <v>208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207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174</v>
      </c>
      <c r="F445" s="95" t="s">
        <v>207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206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205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78</v>
      </c>
      <c r="F448" s="113" t="s">
        <v>205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77</v>
      </c>
      <c r="F449" s="113" t="s">
        <v>594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204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78</v>
      </c>
      <c r="F451" s="95" t="s">
        <v>204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77</v>
      </c>
      <c r="F452" s="95" t="s">
        <v>595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203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78</v>
      </c>
      <c r="F454" s="95" t="s">
        <v>203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202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78</v>
      </c>
      <c r="F456" s="95" t="s">
        <v>202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201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78</v>
      </c>
      <c r="F458" s="95" t="s">
        <v>200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77</v>
      </c>
      <c r="F459" s="95" t="s">
        <v>199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198</v>
      </c>
      <c r="F460" s="95" t="s">
        <v>197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196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78</v>
      </c>
      <c r="F462" s="95" t="s">
        <v>196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195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194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193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174</v>
      </c>
      <c r="F466" s="95" t="s">
        <v>193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192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174</v>
      </c>
      <c r="F468" s="95" t="s">
        <v>192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191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174</v>
      </c>
      <c r="F470" s="95" t="s">
        <v>191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190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174</v>
      </c>
      <c r="F472" s="95" t="s">
        <v>190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189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188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174</v>
      </c>
      <c r="F475" s="95" t="s">
        <v>188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187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174</v>
      </c>
      <c r="F477" s="95" t="s">
        <v>187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186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174</v>
      </c>
      <c r="F479" s="95" t="s">
        <v>186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185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174</v>
      </c>
      <c r="F481" s="95" t="s">
        <v>185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184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174</v>
      </c>
      <c r="F483" s="95" t="s">
        <v>184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183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174</v>
      </c>
      <c r="F485" s="95" t="s">
        <v>183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182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174</v>
      </c>
      <c r="F487" s="95" t="s">
        <v>182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181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174</v>
      </c>
      <c r="F489" s="95" t="s">
        <v>181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180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174</v>
      </c>
      <c r="F491" s="95" t="s">
        <v>180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179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178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174</v>
      </c>
      <c r="F494" s="95" t="s">
        <v>178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177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174</v>
      </c>
      <c r="F496" s="95" t="s">
        <v>177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176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175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174</v>
      </c>
      <c r="F499" s="95" t="s">
        <v>175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173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174</v>
      </c>
      <c r="F501" s="95" t="s">
        <v>173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I1" workbookViewId="0">
      <selection activeCell="U21" sqref="U21"/>
    </sheetView>
  </sheetViews>
  <sheetFormatPr baseColWidth="10" defaultRowHeight="15" x14ac:dyDescent="0.25"/>
  <cols>
    <col min="1" max="1" width="15.42578125" customWidth="1"/>
    <col min="269" max="269" width="14.7109375" customWidth="1"/>
    <col min="270" max="270" width="24.28515625" customWidth="1"/>
    <col min="271" max="271" width="24.7109375" bestFit="1" customWidth="1"/>
    <col min="272" max="272" width="14.85546875" customWidth="1"/>
    <col min="273" max="273" width="17.7109375" bestFit="1" customWidth="1"/>
    <col min="274" max="274" width="15.85546875" bestFit="1" customWidth="1"/>
    <col min="275" max="275" width="20.28515625" customWidth="1"/>
    <col min="276" max="276" width="18.42578125" bestFit="1" customWidth="1"/>
    <col min="1141" max="1141" width="11.42578125" style="1"/>
  </cols>
  <sheetData>
    <row r="1" spans="1:276" ht="23.25" x14ac:dyDescent="0.35">
      <c r="A1" s="531" t="s">
        <v>172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  <c r="AR1" s="531"/>
      <c r="AS1" s="531"/>
      <c r="AT1" s="531"/>
      <c r="AU1" s="531"/>
      <c r="AV1" s="531"/>
      <c r="AW1" s="531"/>
      <c r="AX1" s="531"/>
      <c r="AY1" s="531"/>
      <c r="AZ1" s="531"/>
      <c r="BA1" s="531"/>
      <c r="BB1" s="531"/>
      <c r="BC1" s="531"/>
      <c r="BD1" s="531"/>
      <c r="BE1" s="531"/>
      <c r="BF1" s="531"/>
      <c r="BG1" s="531"/>
      <c r="BH1" s="531"/>
      <c r="BI1" s="531"/>
      <c r="BJ1" s="531"/>
      <c r="BK1" s="531"/>
      <c r="BL1" s="531"/>
      <c r="BM1" s="531"/>
      <c r="BN1" s="531"/>
      <c r="BO1" s="531"/>
      <c r="BP1" s="531"/>
      <c r="BQ1" s="531"/>
      <c r="BR1" s="531"/>
      <c r="BS1" s="531"/>
      <c r="BT1" s="531"/>
      <c r="BU1" s="531"/>
      <c r="BV1" s="531"/>
      <c r="BW1" s="531"/>
      <c r="BX1" s="531"/>
      <c r="BY1" s="531"/>
      <c r="BZ1" s="531"/>
      <c r="CA1" s="531"/>
      <c r="CB1" s="531"/>
      <c r="CC1" s="531"/>
      <c r="CD1" s="531"/>
      <c r="CE1" s="531"/>
      <c r="CF1" s="531"/>
      <c r="CG1" s="531"/>
      <c r="CH1" s="531"/>
      <c r="CI1" s="531"/>
      <c r="CJ1" s="531"/>
      <c r="CK1" s="531"/>
      <c r="CL1" s="531"/>
      <c r="CM1" s="531"/>
      <c r="CN1" s="531"/>
      <c r="CO1" s="531"/>
      <c r="CP1" s="531"/>
      <c r="CQ1" s="531"/>
      <c r="CR1" s="531"/>
      <c r="CS1" s="531"/>
      <c r="CT1" s="531"/>
      <c r="CU1" s="531"/>
      <c r="CV1" s="531"/>
      <c r="CW1" s="531"/>
      <c r="CX1" s="531"/>
      <c r="CY1" s="531"/>
      <c r="CZ1" s="531"/>
      <c r="DA1" s="531"/>
      <c r="DB1" s="531"/>
      <c r="DC1" s="531"/>
      <c r="DD1" s="531"/>
      <c r="DE1" s="531"/>
      <c r="DF1" s="531"/>
      <c r="DG1" s="531"/>
      <c r="DH1" s="531"/>
      <c r="DI1" s="531"/>
      <c r="DJ1" s="531"/>
      <c r="DK1" s="531"/>
      <c r="DL1" s="531"/>
      <c r="DM1" s="531"/>
      <c r="DN1" s="531"/>
      <c r="DO1" s="531"/>
      <c r="DP1" s="531"/>
      <c r="DQ1" s="531"/>
      <c r="DR1" s="531"/>
      <c r="DS1" s="531"/>
      <c r="DT1" s="531"/>
      <c r="DU1" s="531"/>
      <c r="DV1" s="531"/>
      <c r="DW1" s="531"/>
      <c r="DX1" s="531"/>
      <c r="DY1" s="531"/>
      <c r="DZ1" s="531"/>
      <c r="EA1" s="531"/>
      <c r="EB1" s="531"/>
      <c r="EC1" s="531"/>
      <c r="ED1" s="531"/>
      <c r="EE1" s="531"/>
      <c r="EF1" s="531"/>
      <c r="EG1" s="531"/>
      <c r="EH1" s="531"/>
      <c r="EI1" s="531"/>
      <c r="EJ1" s="531"/>
      <c r="EK1" s="531"/>
      <c r="EL1" s="531"/>
      <c r="EM1" s="531"/>
      <c r="EN1" s="531"/>
      <c r="EO1" s="531"/>
      <c r="EP1" s="531"/>
      <c r="EQ1" s="531"/>
      <c r="ER1" s="531"/>
      <c r="ES1" s="531"/>
      <c r="ET1" s="531"/>
      <c r="EU1" s="531"/>
      <c r="EV1" s="531"/>
      <c r="EW1" s="531"/>
      <c r="EX1" s="531"/>
      <c r="EY1" s="531"/>
      <c r="EZ1" s="531"/>
      <c r="FA1" s="531"/>
      <c r="FB1" s="531"/>
      <c r="FC1" s="531"/>
      <c r="FD1" s="531"/>
      <c r="FE1" s="531"/>
      <c r="FF1" s="531"/>
      <c r="FG1" s="531"/>
      <c r="FH1" s="531"/>
      <c r="FI1" s="531"/>
      <c r="FJ1" s="531"/>
      <c r="FK1" s="531"/>
      <c r="FL1" s="531"/>
      <c r="FM1" s="531"/>
      <c r="FN1" s="531"/>
      <c r="FO1" s="531"/>
      <c r="FP1" s="531"/>
      <c r="FQ1" s="531"/>
      <c r="FR1" s="531"/>
      <c r="FS1" s="531"/>
      <c r="FT1" s="531"/>
      <c r="FU1" s="531"/>
      <c r="FV1" s="531"/>
      <c r="FW1" s="531"/>
      <c r="FX1" s="531"/>
      <c r="FY1" s="531"/>
      <c r="FZ1" s="531"/>
      <c r="GA1" s="531"/>
      <c r="GB1" s="531"/>
      <c r="GC1" s="531"/>
      <c r="GD1" s="531"/>
      <c r="GE1" s="531"/>
      <c r="GF1" s="531"/>
      <c r="GG1" s="531"/>
      <c r="GH1" s="531"/>
      <c r="GI1" s="531"/>
      <c r="GJ1" s="531"/>
      <c r="GK1" s="531"/>
      <c r="GL1" s="531"/>
      <c r="GM1" s="531"/>
      <c r="GN1" s="531"/>
      <c r="GO1" s="531"/>
      <c r="GP1" s="531"/>
      <c r="GQ1" s="531"/>
      <c r="GR1" s="531"/>
      <c r="GS1" s="531"/>
      <c r="GT1" s="531"/>
      <c r="GU1" s="531"/>
      <c r="GV1" s="531"/>
      <c r="GW1" s="531"/>
      <c r="GX1" s="531"/>
      <c r="GY1" s="531"/>
      <c r="GZ1" s="531"/>
      <c r="HA1" s="531"/>
      <c r="HB1" s="531"/>
      <c r="HC1" s="531"/>
      <c r="HD1" s="531"/>
      <c r="HE1" s="531"/>
      <c r="HF1" s="531"/>
      <c r="HG1" s="531"/>
      <c r="HH1" s="531"/>
      <c r="HI1" s="531"/>
      <c r="HJ1" s="531"/>
      <c r="HK1" s="531"/>
      <c r="HL1" s="531"/>
      <c r="HM1" s="531"/>
      <c r="HN1" s="531"/>
      <c r="HO1" s="531"/>
      <c r="HP1" s="531"/>
      <c r="HQ1" s="531"/>
      <c r="HR1" s="531"/>
      <c r="HS1" s="531"/>
      <c r="HT1" s="531"/>
      <c r="HU1" s="531"/>
      <c r="HV1" s="531"/>
      <c r="HW1" s="531"/>
      <c r="HX1" s="531"/>
      <c r="HY1" s="531"/>
      <c r="HZ1" s="531"/>
      <c r="IA1" s="531"/>
      <c r="IB1" s="531"/>
      <c r="IC1" s="531"/>
      <c r="ID1" s="531"/>
      <c r="IE1" s="531"/>
      <c r="IF1" s="531"/>
      <c r="IG1" s="531"/>
      <c r="IH1" s="531"/>
      <c r="II1" s="531"/>
      <c r="IJ1" s="531"/>
      <c r="IK1" s="531"/>
      <c r="IL1" s="531"/>
      <c r="IM1" s="531"/>
      <c r="IN1" s="531"/>
      <c r="IO1" s="531"/>
      <c r="IP1" s="531"/>
      <c r="IQ1" s="531"/>
      <c r="IR1" s="531"/>
      <c r="IS1" s="531"/>
      <c r="IT1" s="531"/>
      <c r="IU1" s="531"/>
      <c r="IV1" s="531"/>
      <c r="IW1" s="531"/>
      <c r="IX1" s="531"/>
      <c r="IY1" s="531"/>
      <c r="IZ1" s="531"/>
      <c r="JA1" s="531"/>
      <c r="JB1" s="531"/>
      <c r="JC1" s="531"/>
      <c r="JD1" s="531"/>
      <c r="JE1" s="531"/>
      <c r="JF1" s="531"/>
      <c r="JG1" s="531"/>
      <c r="JH1" s="531"/>
    </row>
    <row r="2" spans="1:276" ht="18.75" x14ac:dyDescent="0.3">
      <c r="A2" s="218">
        <v>211101</v>
      </c>
      <c r="B2" s="218">
        <v>211102</v>
      </c>
      <c r="C2" s="218">
        <v>211103</v>
      </c>
      <c r="D2" s="218">
        <v>211104</v>
      </c>
      <c r="E2" s="218">
        <v>211105</v>
      </c>
      <c r="F2" s="218">
        <v>211106</v>
      </c>
      <c r="G2" s="218">
        <v>211203</v>
      </c>
      <c r="H2" s="218">
        <v>211205</v>
      </c>
      <c r="I2" s="218">
        <v>211206</v>
      </c>
      <c r="J2" s="218">
        <v>211208</v>
      </c>
      <c r="K2" s="218">
        <v>211209</v>
      </c>
      <c r="L2" s="218">
        <v>211211</v>
      </c>
      <c r="M2" s="218">
        <v>211301</v>
      </c>
      <c r="N2" s="218">
        <v>211401</v>
      </c>
      <c r="O2" s="218">
        <v>211501</v>
      </c>
      <c r="P2" s="218">
        <v>211502</v>
      </c>
      <c r="Q2" s="218">
        <v>211503</v>
      </c>
      <c r="R2" s="218">
        <v>211504</v>
      </c>
      <c r="S2" s="218">
        <v>212101</v>
      </c>
      <c r="T2" s="218">
        <v>212201</v>
      </c>
      <c r="U2" s="218">
        <v>212203</v>
      </c>
      <c r="V2" s="218">
        <v>212204</v>
      </c>
      <c r="W2" s="218">
        <v>212205</v>
      </c>
      <c r="X2" s="218">
        <v>212206</v>
      </c>
      <c r="Y2" s="218">
        <v>212207</v>
      </c>
      <c r="Z2" s="218">
        <v>212208</v>
      </c>
      <c r="AA2" s="218">
        <v>212209</v>
      </c>
      <c r="AB2" s="218">
        <v>212210</v>
      </c>
      <c r="AC2" s="218">
        <v>213101</v>
      </c>
      <c r="AD2" s="218">
        <v>213102</v>
      </c>
      <c r="AE2" s="218">
        <v>213201</v>
      </c>
      <c r="AF2" s="218">
        <v>213202</v>
      </c>
      <c r="AG2" s="218">
        <v>214101</v>
      </c>
      <c r="AH2" s="218">
        <v>214201</v>
      </c>
      <c r="AI2" s="218">
        <v>214202</v>
      </c>
      <c r="AJ2" s="218">
        <v>214203</v>
      </c>
      <c r="AK2" s="218">
        <v>215101</v>
      </c>
      <c r="AL2" s="218">
        <v>215201</v>
      </c>
      <c r="AM2" s="218">
        <v>215301</v>
      </c>
      <c r="AN2" s="218">
        <v>215401</v>
      </c>
      <c r="AO2" s="218">
        <v>221101</v>
      </c>
      <c r="AP2" s="218">
        <v>221201</v>
      </c>
      <c r="AQ2" s="218">
        <v>221301</v>
      </c>
      <c r="AR2" s="218">
        <v>221401</v>
      </c>
      <c r="AS2" s="218">
        <v>221501</v>
      </c>
      <c r="AT2" s="218">
        <v>221601</v>
      </c>
      <c r="AU2" s="218">
        <v>221602</v>
      </c>
      <c r="AV2" s="218">
        <v>221701</v>
      </c>
      <c r="AW2" s="218">
        <v>221801</v>
      </c>
      <c r="AX2" s="218">
        <v>222101</v>
      </c>
      <c r="AY2" s="218">
        <v>222201</v>
      </c>
      <c r="AZ2" s="218">
        <v>223101</v>
      </c>
      <c r="BA2" s="218">
        <v>223201</v>
      </c>
      <c r="BB2" s="218">
        <v>224101</v>
      </c>
      <c r="BC2" s="218">
        <v>224201</v>
      </c>
      <c r="BD2" s="218">
        <v>224301</v>
      </c>
      <c r="BE2" s="218">
        <v>224401</v>
      </c>
      <c r="BF2" s="218">
        <v>225101</v>
      </c>
      <c r="BG2" s="218">
        <v>225201</v>
      </c>
      <c r="BH2" s="218">
        <v>225301</v>
      </c>
      <c r="BI2" s="218">
        <v>225302</v>
      </c>
      <c r="BJ2" s="218">
        <v>225303</v>
      </c>
      <c r="BK2" s="218">
        <v>225304</v>
      </c>
      <c r="BL2" s="218">
        <v>225305</v>
      </c>
      <c r="BM2" s="218">
        <v>225401</v>
      </c>
      <c r="BN2" s="218">
        <v>225501</v>
      </c>
      <c r="BO2" s="218">
        <v>225601</v>
      </c>
      <c r="BP2" s="218">
        <v>225701</v>
      </c>
      <c r="BQ2" s="218">
        <v>225801</v>
      </c>
      <c r="BR2" s="218">
        <v>225901</v>
      </c>
      <c r="BS2" s="218">
        <v>226101</v>
      </c>
      <c r="BT2" s="218">
        <v>226201</v>
      </c>
      <c r="BU2" s="218">
        <v>226301</v>
      </c>
      <c r="BV2" s="218">
        <v>226401</v>
      </c>
      <c r="BW2" s="218">
        <v>227101</v>
      </c>
      <c r="BX2" s="218">
        <v>227102</v>
      </c>
      <c r="BY2" s="218">
        <v>227103</v>
      </c>
      <c r="BZ2" s="218">
        <v>227104</v>
      </c>
      <c r="CA2" s="218">
        <v>227105</v>
      </c>
      <c r="CB2" s="218">
        <v>227106</v>
      </c>
      <c r="CC2" s="218">
        <v>227107</v>
      </c>
      <c r="CD2" s="218">
        <v>227199</v>
      </c>
      <c r="CE2" s="218">
        <v>227201</v>
      </c>
      <c r="CF2" s="218">
        <v>227202</v>
      </c>
      <c r="CG2" s="218">
        <v>227203</v>
      </c>
      <c r="CH2" s="218">
        <v>227204</v>
      </c>
      <c r="CI2" s="218">
        <v>227205</v>
      </c>
      <c r="CJ2" s="218">
        <v>227206</v>
      </c>
      <c r="CK2" s="218">
        <v>227207</v>
      </c>
      <c r="CL2" s="218">
        <v>227208</v>
      </c>
      <c r="CM2" s="218">
        <v>227299</v>
      </c>
      <c r="CN2" s="218">
        <v>227301</v>
      </c>
      <c r="CO2" s="218">
        <v>228101</v>
      </c>
      <c r="CP2" s="218">
        <v>228201</v>
      </c>
      <c r="CQ2" s="218">
        <v>228301</v>
      </c>
      <c r="CR2" s="218">
        <v>228401</v>
      </c>
      <c r="CS2" s="218">
        <v>228501</v>
      </c>
      <c r="CT2" s="218">
        <v>228502</v>
      </c>
      <c r="CU2" s="218">
        <v>228503</v>
      </c>
      <c r="CV2" s="218">
        <v>228601</v>
      </c>
      <c r="CW2" s="218">
        <v>228602</v>
      </c>
      <c r="CX2" s="218">
        <v>228603</v>
      </c>
      <c r="CY2" s="218">
        <v>228604</v>
      </c>
      <c r="CZ2" s="218">
        <v>228701</v>
      </c>
      <c r="DA2" s="218">
        <v>228702</v>
      </c>
      <c r="DB2" s="218">
        <v>228703</v>
      </c>
      <c r="DC2" s="218">
        <v>228704</v>
      </c>
      <c r="DD2" s="218">
        <v>228705</v>
      </c>
      <c r="DE2" s="218">
        <v>228706</v>
      </c>
      <c r="DF2" s="218">
        <v>228801</v>
      </c>
      <c r="DG2" s="218">
        <v>228802</v>
      </c>
      <c r="DH2" s="218">
        <v>228803</v>
      </c>
      <c r="DI2" s="218">
        <v>229201</v>
      </c>
      <c r="DJ2" s="218">
        <v>229203</v>
      </c>
      <c r="DK2" s="218">
        <v>231101</v>
      </c>
      <c r="DL2" s="218">
        <v>231102</v>
      </c>
      <c r="DM2" s="218">
        <v>231201</v>
      </c>
      <c r="DN2" s="218">
        <v>231301</v>
      </c>
      <c r="DO2" s="218">
        <v>231302</v>
      </c>
      <c r="DP2" s="218">
        <v>231303</v>
      </c>
      <c r="DQ2" s="218">
        <v>231401</v>
      </c>
      <c r="DR2" s="218">
        <v>232101</v>
      </c>
      <c r="DS2" s="218">
        <v>232201</v>
      </c>
      <c r="DT2" s="218">
        <v>232301</v>
      </c>
      <c r="DU2" s="218">
        <v>233101</v>
      </c>
      <c r="DV2" s="218">
        <v>233201</v>
      </c>
      <c r="DW2" s="218">
        <v>233301</v>
      </c>
      <c r="DX2" s="218">
        <v>233401</v>
      </c>
      <c r="DY2" s="218">
        <v>233501</v>
      </c>
      <c r="DZ2" s="218">
        <v>233601</v>
      </c>
      <c r="EA2" s="218">
        <v>234101</v>
      </c>
      <c r="EB2" s="218">
        <v>234201</v>
      </c>
      <c r="EC2" s="218">
        <v>235101</v>
      </c>
      <c r="ED2" s="218">
        <v>235201</v>
      </c>
      <c r="EE2" s="218">
        <v>235301</v>
      </c>
      <c r="EF2" s="218">
        <v>235401</v>
      </c>
      <c r="EG2" s="218">
        <v>235501</v>
      </c>
      <c r="EH2" s="218">
        <v>236101</v>
      </c>
      <c r="EI2" s="218">
        <v>236102</v>
      </c>
      <c r="EJ2" s="218">
        <v>236103</v>
      </c>
      <c r="EK2" s="218">
        <v>236104</v>
      </c>
      <c r="EL2" s="218">
        <v>236105</v>
      </c>
      <c r="EM2" s="218">
        <v>236201</v>
      </c>
      <c r="EN2" s="218">
        <v>236202</v>
      </c>
      <c r="EO2" s="218">
        <v>236203</v>
      </c>
      <c r="EP2" s="218">
        <v>236304</v>
      </c>
      <c r="EQ2" s="218">
        <v>236305</v>
      </c>
      <c r="ER2" s="218">
        <v>236306</v>
      </c>
      <c r="ES2" s="218">
        <v>236401</v>
      </c>
      <c r="ET2" s="218">
        <v>236402</v>
      </c>
      <c r="EU2" s="218">
        <v>236403</v>
      </c>
      <c r="EV2" s="218">
        <v>236404</v>
      </c>
      <c r="EW2" s="218">
        <v>236405</v>
      </c>
      <c r="EX2" s="218">
        <v>236406</v>
      </c>
      <c r="EY2" s="218">
        <v>236407</v>
      </c>
      <c r="EZ2" s="218">
        <v>236901</v>
      </c>
      <c r="FA2" s="218">
        <v>237101</v>
      </c>
      <c r="FB2" s="218">
        <v>237102</v>
      </c>
      <c r="FC2" s="218">
        <v>237103</v>
      </c>
      <c r="FD2" s="218">
        <v>237104</v>
      </c>
      <c r="FE2" s="218">
        <v>237105</v>
      </c>
      <c r="FF2" s="218">
        <v>237106</v>
      </c>
      <c r="FG2" s="218">
        <v>237107</v>
      </c>
      <c r="FH2" s="218">
        <v>237201</v>
      </c>
      <c r="FI2" s="218">
        <v>237202</v>
      </c>
      <c r="FJ2" s="218">
        <v>237203</v>
      </c>
      <c r="FK2" s="218">
        <v>237204</v>
      </c>
      <c r="FL2" s="218">
        <v>237205</v>
      </c>
      <c r="FM2" s="218">
        <v>237206</v>
      </c>
      <c r="FN2" s="218">
        <v>237299</v>
      </c>
      <c r="FO2" s="218">
        <v>238101</v>
      </c>
      <c r="FP2" s="218">
        <v>238201</v>
      </c>
      <c r="FQ2" s="218">
        <v>239101</v>
      </c>
      <c r="FR2" s="218">
        <v>239102</v>
      </c>
      <c r="FS2" s="218">
        <v>239201</v>
      </c>
      <c r="FT2" s="218">
        <v>239301</v>
      </c>
      <c r="FU2" s="218">
        <v>239401</v>
      </c>
      <c r="FV2" s="218">
        <v>239501</v>
      </c>
      <c r="FW2" s="218">
        <v>239601</v>
      </c>
      <c r="FX2" s="218">
        <v>239701</v>
      </c>
      <c r="FY2" s="218">
        <v>239801</v>
      </c>
      <c r="FZ2" s="218">
        <v>239802</v>
      </c>
      <c r="GA2" s="218">
        <v>239901</v>
      </c>
      <c r="GB2" s="218">
        <v>239904</v>
      </c>
      <c r="GC2" s="218">
        <v>241201</v>
      </c>
      <c r="GD2" s="218">
        <v>241202</v>
      </c>
      <c r="GE2" s="218">
        <v>241203</v>
      </c>
      <c r="GF2" s="218">
        <v>241204</v>
      </c>
      <c r="GG2" s="218">
        <v>241205</v>
      </c>
      <c r="GH2" s="218">
        <v>261101</v>
      </c>
      <c r="GI2" s="218">
        <v>261201</v>
      </c>
      <c r="GJ2" s="218">
        <v>261301</v>
      </c>
      <c r="GK2" s="218">
        <v>261401</v>
      </c>
      <c r="GL2" s="218">
        <v>261901</v>
      </c>
      <c r="GM2" s="218">
        <v>262101</v>
      </c>
      <c r="GN2" s="218">
        <v>262201</v>
      </c>
      <c r="GO2" s="218">
        <v>262301</v>
      </c>
      <c r="GP2" s="218">
        <v>262401</v>
      </c>
      <c r="GQ2" s="218">
        <v>263101</v>
      </c>
      <c r="GR2" s="218">
        <v>263201</v>
      </c>
      <c r="GS2" s="218">
        <v>263301</v>
      </c>
      <c r="GT2" s="218">
        <v>263401</v>
      </c>
      <c r="GU2" s="218">
        <v>264101</v>
      </c>
      <c r="GV2" s="218">
        <v>264201</v>
      </c>
      <c r="GW2" s="218">
        <v>264301</v>
      </c>
      <c r="GX2" s="218">
        <v>264401</v>
      </c>
      <c r="GY2" s="218">
        <v>264501</v>
      </c>
      <c r="GZ2" s="218">
        <v>264601</v>
      </c>
      <c r="HA2" s="218">
        <v>264701</v>
      </c>
      <c r="HB2" s="218">
        <v>264801</v>
      </c>
      <c r="HC2" s="218">
        <v>265101</v>
      </c>
      <c r="HD2" s="218">
        <v>265201</v>
      </c>
      <c r="HE2" s="218">
        <v>265301</v>
      </c>
      <c r="HF2" s="218">
        <v>265401</v>
      </c>
      <c r="HG2" s="218">
        <v>265501</v>
      </c>
      <c r="HH2" s="218">
        <v>265601</v>
      </c>
      <c r="HI2" s="218">
        <v>265701</v>
      </c>
      <c r="HJ2" s="218">
        <v>265801</v>
      </c>
      <c r="HK2" s="218">
        <v>266101</v>
      </c>
      <c r="HL2" s="218">
        <v>266201</v>
      </c>
      <c r="HM2" s="218">
        <v>267101</v>
      </c>
      <c r="HN2" s="218">
        <v>267201</v>
      </c>
      <c r="HO2" s="218">
        <v>267301</v>
      </c>
      <c r="HP2" s="218">
        <v>267401</v>
      </c>
      <c r="HQ2" s="218">
        <v>267501</v>
      </c>
      <c r="HR2" s="218">
        <v>267601</v>
      </c>
      <c r="HS2" s="218">
        <v>267701</v>
      </c>
      <c r="HT2" s="218">
        <v>267801</v>
      </c>
      <c r="HU2" s="218">
        <v>267901</v>
      </c>
      <c r="HV2" s="218">
        <v>268101</v>
      </c>
      <c r="HW2" s="218">
        <v>268201</v>
      </c>
      <c r="HX2" s="218">
        <v>268301</v>
      </c>
      <c r="HY2" s="218">
        <v>268302</v>
      </c>
      <c r="HZ2" s="218">
        <v>268401</v>
      </c>
      <c r="IA2" s="218">
        <v>268501</v>
      </c>
      <c r="IB2" s="218">
        <v>268601</v>
      </c>
      <c r="IC2" s="218">
        <v>268701</v>
      </c>
      <c r="ID2" s="218">
        <v>268802</v>
      </c>
      <c r="IE2" s="218">
        <v>268803</v>
      </c>
      <c r="IF2" s="218">
        <v>268804</v>
      </c>
      <c r="IG2" s="218">
        <v>268901</v>
      </c>
      <c r="IH2" s="218">
        <v>269101</v>
      </c>
      <c r="II2" s="218">
        <v>269102</v>
      </c>
      <c r="IJ2" s="218">
        <v>269201</v>
      </c>
      <c r="IK2" s="218">
        <v>269202</v>
      </c>
      <c r="IL2" s="218">
        <v>269301</v>
      </c>
      <c r="IM2" s="218">
        <v>269401</v>
      </c>
      <c r="IN2" s="218">
        <v>269501</v>
      </c>
      <c r="IO2" s="218">
        <v>269502</v>
      </c>
      <c r="IP2" s="218">
        <v>269503</v>
      </c>
      <c r="IQ2" s="218">
        <v>2269901</v>
      </c>
      <c r="IR2" s="218">
        <v>271101</v>
      </c>
      <c r="IS2" s="218">
        <v>271201</v>
      </c>
      <c r="IT2" s="218">
        <v>271301</v>
      </c>
      <c r="IU2" s="218">
        <v>271401</v>
      </c>
      <c r="IV2" s="218">
        <v>272101</v>
      </c>
      <c r="IW2" s="218">
        <v>272201</v>
      </c>
      <c r="IX2" s="218">
        <v>272301</v>
      </c>
      <c r="IY2" s="218">
        <v>272401</v>
      </c>
      <c r="IZ2" s="218">
        <v>272501</v>
      </c>
      <c r="JA2" s="218">
        <v>272601</v>
      </c>
      <c r="JB2" s="218">
        <v>272701</v>
      </c>
      <c r="JC2" s="218">
        <v>272801</v>
      </c>
      <c r="JD2" s="218">
        <v>272901</v>
      </c>
      <c r="JE2" s="218">
        <v>273101</v>
      </c>
      <c r="JF2" s="218">
        <v>273201</v>
      </c>
      <c r="JG2" s="218">
        <v>274101</v>
      </c>
      <c r="JH2" s="218">
        <v>274201</v>
      </c>
      <c r="JI2" s="220" t="s">
        <v>0</v>
      </c>
      <c r="JJ2" s="248" t="s">
        <v>538</v>
      </c>
      <c r="JK2" s="248" t="s">
        <v>539</v>
      </c>
      <c r="JL2" s="248" t="s">
        <v>481</v>
      </c>
      <c r="JM2" s="248" t="s">
        <v>540</v>
      </c>
      <c r="JN2" s="248">
        <v>2026</v>
      </c>
      <c r="JO2" s="248" t="s">
        <v>444</v>
      </c>
      <c r="JP2" s="248" t="s">
        <v>541</v>
      </c>
    </row>
    <row r="3" spans="1:276" ht="18.75" x14ac:dyDescent="0.3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  <c r="CG3" s="244"/>
      <c r="CH3" s="244"/>
      <c r="CI3" s="244"/>
      <c r="CJ3" s="244"/>
      <c r="CK3" s="244"/>
      <c r="CL3" s="244">
        <v>274350</v>
      </c>
      <c r="CM3" s="244"/>
      <c r="CN3" s="244"/>
      <c r="CO3" s="244"/>
      <c r="CP3" s="244"/>
      <c r="CQ3" s="244"/>
      <c r="CR3" s="244"/>
      <c r="CS3" s="244"/>
      <c r="CT3" s="244"/>
      <c r="CU3" s="244"/>
      <c r="CV3" s="244"/>
      <c r="CW3" s="244"/>
      <c r="CX3" s="244"/>
      <c r="CY3" s="244"/>
      <c r="CZ3" s="244"/>
      <c r="DA3" s="244"/>
      <c r="DB3" s="244"/>
      <c r="DC3" s="244"/>
      <c r="DD3" s="244"/>
      <c r="DE3" s="244"/>
      <c r="DF3" s="244"/>
      <c r="DG3" s="244"/>
      <c r="DH3" s="244"/>
      <c r="DI3" s="244"/>
      <c r="DJ3" s="244"/>
      <c r="DK3" s="244"/>
      <c r="DL3" s="244"/>
      <c r="DM3" s="244"/>
      <c r="DN3" s="244"/>
      <c r="DO3" s="244"/>
      <c r="DP3" s="244"/>
      <c r="DQ3" s="244"/>
      <c r="DR3" s="244"/>
      <c r="DS3" s="244"/>
      <c r="DT3" s="244"/>
      <c r="DU3" s="244"/>
      <c r="DV3" s="244"/>
      <c r="DW3" s="244"/>
      <c r="DX3" s="244"/>
      <c r="DY3" s="244"/>
      <c r="DZ3" s="244"/>
      <c r="EA3" s="244"/>
      <c r="EB3" s="244"/>
      <c r="EC3" s="244"/>
      <c r="ED3" s="244"/>
      <c r="EE3" s="244"/>
      <c r="EF3" s="244"/>
      <c r="EG3" s="244"/>
      <c r="EH3" s="244"/>
      <c r="EI3" s="244"/>
      <c r="EJ3" s="244"/>
      <c r="EK3" s="244"/>
      <c r="EL3" s="244"/>
      <c r="EM3" s="244"/>
      <c r="EN3" s="244"/>
      <c r="EO3" s="244"/>
      <c r="EP3" s="244"/>
      <c r="EQ3" s="244"/>
      <c r="ER3" s="244"/>
      <c r="ES3" s="244"/>
      <c r="ET3" s="244"/>
      <c r="EU3" s="244"/>
      <c r="EV3" s="244"/>
      <c r="EW3" s="244"/>
      <c r="EX3" s="244"/>
      <c r="EY3" s="244"/>
      <c r="EZ3" s="244"/>
      <c r="FA3" s="244"/>
      <c r="FB3" s="244"/>
      <c r="FC3" s="244"/>
      <c r="FD3" s="244"/>
      <c r="FE3" s="244"/>
      <c r="FF3" s="244"/>
      <c r="FG3" s="244"/>
      <c r="FH3" s="244"/>
      <c r="FI3" s="244"/>
      <c r="FJ3" s="244"/>
      <c r="FK3" s="244"/>
      <c r="FL3" s="244"/>
      <c r="FM3" s="244"/>
      <c r="FN3" s="244"/>
      <c r="FO3" s="244"/>
      <c r="FP3" s="244"/>
      <c r="FQ3" s="244"/>
      <c r="FR3" s="244"/>
      <c r="FS3" s="244"/>
      <c r="FT3" s="244"/>
      <c r="FU3" s="244"/>
      <c r="FV3" s="244"/>
      <c r="FW3" s="244"/>
      <c r="FX3" s="244"/>
      <c r="FY3" s="244"/>
      <c r="FZ3" s="244"/>
      <c r="GA3" s="244"/>
      <c r="GB3" s="244"/>
      <c r="GC3" s="244"/>
      <c r="GD3" s="244"/>
      <c r="GE3" s="244"/>
      <c r="GF3" s="244"/>
      <c r="GG3" s="244"/>
      <c r="GH3" s="244"/>
      <c r="GI3" s="244"/>
      <c r="GJ3" s="244"/>
      <c r="GK3" s="244"/>
      <c r="GL3" s="244"/>
      <c r="GM3" s="244"/>
      <c r="GN3" s="244"/>
      <c r="GO3" s="244"/>
      <c r="GP3" s="244"/>
      <c r="GQ3" s="244"/>
      <c r="GR3" s="244"/>
      <c r="GS3" s="244"/>
      <c r="GT3" s="244"/>
      <c r="GU3" s="244"/>
      <c r="GV3" s="244"/>
      <c r="GW3" s="244"/>
      <c r="GX3" s="244"/>
      <c r="GY3" s="244"/>
      <c r="GZ3" s="244"/>
      <c r="HA3" s="244"/>
      <c r="HB3" s="244"/>
      <c r="HC3" s="244"/>
      <c r="HD3" s="244"/>
      <c r="HE3" s="244"/>
      <c r="HF3" s="244"/>
      <c r="HG3" s="244"/>
      <c r="HH3" s="244"/>
      <c r="HI3" s="244"/>
      <c r="HJ3" s="244"/>
      <c r="HK3" s="244"/>
      <c r="HL3" s="244"/>
      <c r="HM3" s="244"/>
      <c r="HN3" s="244"/>
      <c r="HO3" s="244"/>
      <c r="HP3" s="244"/>
      <c r="HQ3" s="244"/>
      <c r="HR3" s="244"/>
      <c r="HS3" s="244"/>
      <c r="HT3" s="244"/>
      <c r="HU3" s="244"/>
      <c r="HV3" s="244"/>
      <c r="HW3" s="244"/>
      <c r="HX3" s="244"/>
      <c r="HY3" s="244"/>
      <c r="HZ3" s="244"/>
      <c r="IA3" s="244"/>
      <c r="IB3" s="244"/>
      <c r="IC3" s="244"/>
      <c r="ID3" s="244"/>
      <c r="IE3" s="244"/>
      <c r="IF3" s="244"/>
      <c r="IG3" s="244"/>
      <c r="IH3" s="244"/>
      <c r="II3" s="244"/>
      <c r="IJ3" s="244"/>
      <c r="IK3" s="244"/>
      <c r="IL3" s="244"/>
      <c r="IM3" s="244"/>
      <c r="IN3" s="244"/>
      <c r="IO3" s="244"/>
      <c r="IP3" s="244"/>
      <c r="IQ3" s="244"/>
      <c r="IR3" s="244"/>
      <c r="IS3" s="244"/>
      <c r="IT3" s="244"/>
      <c r="IU3" s="244"/>
      <c r="IV3" s="244"/>
      <c r="IW3" s="244"/>
      <c r="IX3" s="244"/>
      <c r="IY3" s="244"/>
      <c r="IZ3" s="244"/>
      <c r="JA3" s="244"/>
      <c r="JB3" s="244"/>
      <c r="JC3" s="244"/>
      <c r="JD3" s="244"/>
      <c r="JE3" s="244"/>
      <c r="JF3" s="244"/>
      <c r="JG3" s="244"/>
      <c r="JH3" s="244"/>
      <c r="JI3" s="219">
        <f>SUM(A3:JH3)</f>
        <v>274350</v>
      </c>
      <c r="JJ3" s="265">
        <v>42655482920</v>
      </c>
      <c r="JK3" s="269">
        <v>274350</v>
      </c>
      <c r="JL3" s="269">
        <v>23250</v>
      </c>
      <c r="JM3" s="269">
        <v>274350</v>
      </c>
      <c r="JN3" s="269"/>
      <c r="JO3" s="269">
        <f>+JM3+JN3</f>
        <v>274350</v>
      </c>
      <c r="JP3" s="269"/>
    </row>
    <row r="4" spans="1:276" ht="18.75" x14ac:dyDescent="0.3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4"/>
      <c r="FF4" s="244"/>
      <c r="FG4" s="244"/>
      <c r="FH4" s="244"/>
      <c r="FI4" s="244"/>
      <c r="FJ4" s="244"/>
      <c r="FK4" s="244"/>
      <c r="FL4" s="244"/>
      <c r="FM4" s="244"/>
      <c r="FN4" s="244"/>
      <c r="FO4" s="244"/>
      <c r="FP4" s="244"/>
      <c r="FQ4" s="244"/>
      <c r="FR4" s="244"/>
      <c r="FS4" s="244"/>
      <c r="FT4" s="244"/>
      <c r="FU4" s="244"/>
      <c r="FV4" s="244"/>
      <c r="FW4" s="244"/>
      <c r="FX4" s="244"/>
      <c r="FY4" s="244"/>
      <c r="FZ4" s="244"/>
      <c r="GA4" s="244"/>
      <c r="GB4" s="244"/>
      <c r="GC4" s="244"/>
      <c r="GD4" s="244"/>
      <c r="GE4" s="244"/>
      <c r="GF4" s="244"/>
      <c r="GG4" s="244"/>
      <c r="GH4" s="244"/>
      <c r="GI4" s="244"/>
      <c r="GJ4" s="244"/>
      <c r="GK4" s="244"/>
      <c r="GL4" s="244"/>
      <c r="GM4" s="244"/>
      <c r="GN4" s="244"/>
      <c r="GO4" s="244"/>
      <c r="GP4" s="244"/>
      <c r="GQ4" s="244"/>
      <c r="GR4" s="244"/>
      <c r="GS4" s="244"/>
      <c r="GT4" s="244"/>
      <c r="GU4" s="244"/>
      <c r="GV4" s="244"/>
      <c r="GW4" s="244"/>
      <c r="GX4" s="244"/>
      <c r="GY4" s="244"/>
      <c r="GZ4" s="244"/>
      <c r="HA4" s="244"/>
      <c r="HB4" s="244"/>
      <c r="HC4" s="244"/>
      <c r="HD4" s="244"/>
      <c r="HE4" s="244"/>
      <c r="HF4" s="244"/>
      <c r="HG4" s="244"/>
      <c r="HH4" s="244"/>
      <c r="HI4" s="244"/>
      <c r="HJ4" s="244"/>
      <c r="HK4" s="244"/>
      <c r="HL4" s="244"/>
      <c r="HM4" s="244"/>
      <c r="HN4" s="244"/>
      <c r="HO4" s="244"/>
      <c r="HP4" s="244"/>
      <c r="HQ4" s="244"/>
      <c r="HR4" s="244"/>
      <c r="HS4" s="244"/>
      <c r="HT4" s="244"/>
      <c r="HU4" s="244"/>
      <c r="HV4" s="244"/>
      <c r="HW4" s="244"/>
      <c r="HX4" s="244">
        <v>190000</v>
      </c>
      <c r="HY4" s="244"/>
      <c r="HZ4" s="244"/>
      <c r="IA4" s="244"/>
      <c r="IB4" s="244"/>
      <c r="IC4" s="244"/>
      <c r="ID4" s="244"/>
      <c r="IE4" s="244"/>
      <c r="IF4" s="244"/>
      <c r="IG4" s="244"/>
      <c r="IH4" s="244"/>
      <c r="II4" s="244"/>
      <c r="IJ4" s="244"/>
      <c r="IK4" s="244"/>
      <c r="IL4" s="244"/>
      <c r="IM4" s="244"/>
      <c r="IN4" s="244"/>
      <c r="IO4" s="244"/>
      <c r="IP4" s="244"/>
      <c r="IQ4" s="244"/>
      <c r="IR4" s="244"/>
      <c r="IS4" s="244"/>
      <c r="IT4" s="244"/>
      <c r="IU4" s="244"/>
      <c r="IV4" s="244"/>
      <c r="IW4" s="244"/>
      <c r="IX4" s="244"/>
      <c r="IY4" s="244"/>
      <c r="IZ4" s="244"/>
      <c r="JA4" s="244"/>
      <c r="JB4" s="244"/>
      <c r="JC4" s="244"/>
      <c r="JD4" s="244"/>
      <c r="JE4" s="244"/>
      <c r="JF4" s="244"/>
      <c r="JG4" s="244"/>
      <c r="JH4" s="244"/>
      <c r="JI4" s="219">
        <f t="shared" ref="JI4:JI57" si="0">SUM(A4:JH4)</f>
        <v>190000</v>
      </c>
      <c r="JJ4" s="265">
        <v>42683431016</v>
      </c>
      <c r="JK4" s="269">
        <v>190000</v>
      </c>
      <c r="JL4" s="269">
        <v>0</v>
      </c>
      <c r="JM4" s="269"/>
      <c r="JN4" s="269">
        <v>190000</v>
      </c>
      <c r="JO4" s="269">
        <f t="shared" ref="JO4:JO27" si="1">+JM4+JN4</f>
        <v>190000</v>
      </c>
      <c r="JP4" s="269"/>
    </row>
    <row r="5" spans="1:276" ht="18.75" x14ac:dyDescent="0.3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  <c r="CO5" s="244"/>
      <c r="CP5" s="244"/>
      <c r="CQ5" s="244"/>
      <c r="CR5" s="244"/>
      <c r="CS5" s="244"/>
      <c r="CT5" s="244"/>
      <c r="CU5" s="244"/>
      <c r="CV5" s="244"/>
      <c r="CW5" s="244"/>
      <c r="CX5" s="244"/>
      <c r="CY5" s="244"/>
      <c r="CZ5" s="244"/>
      <c r="DA5" s="244"/>
      <c r="DB5" s="244"/>
      <c r="DC5" s="244"/>
      <c r="DD5" s="244"/>
      <c r="DE5" s="244"/>
      <c r="DF5" s="244"/>
      <c r="DG5" s="244"/>
      <c r="DH5" s="244"/>
      <c r="DI5" s="244"/>
      <c r="DJ5" s="244">
        <v>35311.5</v>
      </c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4"/>
      <c r="EA5" s="244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4"/>
      <c r="EZ5" s="244"/>
      <c r="FA5" s="244"/>
      <c r="FB5" s="244"/>
      <c r="FC5" s="244"/>
      <c r="FD5" s="244"/>
      <c r="FE5" s="244"/>
      <c r="FF5" s="244"/>
      <c r="FG5" s="244"/>
      <c r="FH5" s="244"/>
      <c r="FI5" s="244"/>
      <c r="FJ5" s="244"/>
      <c r="FK5" s="244"/>
      <c r="FL5" s="244"/>
      <c r="FM5" s="244"/>
      <c r="FN5" s="244"/>
      <c r="FO5" s="244"/>
      <c r="FP5" s="244"/>
      <c r="FQ5" s="244"/>
      <c r="FR5" s="244"/>
      <c r="FS5" s="244"/>
      <c r="FT5" s="244"/>
      <c r="FU5" s="244"/>
      <c r="FV5" s="244"/>
      <c r="FW5" s="244"/>
      <c r="FX5" s="244"/>
      <c r="FY5" s="244"/>
      <c r="FZ5" s="244"/>
      <c r="GA5" s="244"/>
      <c r="GB5" s="244"/>
      <c r="GC5" s="244"/>
      <c r="GD5" s="244"/>
      <c r="GE5" s="244"/>
      <c r="GF5" s="244"/>
      <c r="GG5" s="244"/>
      <c r="GH5" s="244"/>
      <c r="GI5" s="244"/>
      <c r="GJ5" s="244"/>
      <c r="GK5" s="244"/>
      <c r="GL5" s="244"/>
      <c r="GM5" s="244"/>
      <c r="GN5" s="244"/>
      <c r="GO5" s="244"/>
      <c r="GP5" s="244"/>
      <c r="GQ5" s="244"/>
      <c r="GR5" s="244"/>
      <c r="GS5" s="244"/>
      <c r="GT5" s="244"/>
      <c r="GU5" s="244"/>
      <c r="GV5" s="244"/>
      <c r="GW5" s="244"/>
      <c r="GX5" s="244"/>
      <c r="GY5" s="244"/>
      <c r="GZ5" s="244"/>
      <c r="HA5" s="244"/>
      <c r="HB5" s="244"/>
      <c r="HC5" s="244"/>
      <c r="HD5" s="244"/>
      <c r="HE5" s="244"/>
      <c r="HF5" s="244"/>
      <c r="HG5" s="244"/>
      <c r="HH5" s="244"/>
      <c r="HI5" s="244"/>
      <c r="HJ5" s="244"/>
      <c r="HK5" s="244"/>
      <c r="HL5" s="244"/>
      <c r="HM5" s="244"/>
      <c r="HN5" s="244"/>
      <c r="HO5" s="244"/>
      <c r="HP5" s="244"/>
      <c r="HQ5" s="244"/>
      <c r="HR5" s="244"/>
      <c r="HS5" s="244"/>
      <c r="HT5" s="244"/>
      <c r="HU5" s="244"/>
      <c r="HV5" s="244"/>
      <c r="HW5" s="244"/>
      <c r="HX5" s="244"/>
      <c r="HY5" s="244"/>
      <c r="HZ5" s="244"/>
      <c r="IA5" s="244"/>
      <c r="IB5" s="244"/>
      <c r="IC5" s="244"/>
      <c r="ID5" s="244"/>
      <c r="IE5" s="244"/>
      <c r="IF5" s="244"/>
      <c r="IG5" s="244"/>
      <c r="IH5" s="244"/>
      <c r="II5" s="244"/>
      <c r="IJ5" s="244"/>
      <c r="IK5" s="244"/>
      <c r="IL5" s="244"/>
      <c r="IM5" s="244"/>
      <c r="IN5" s="244"/>
      <c r="IO5" s="244"/>
      <c r="IP5" s="244"/>
      <c r="IQ5" s="244"/>
      <c r="IR5" s="244"/>
      <c r="IS5" s="244"/>
      <c r="IT5" s="244"/>
      <c r="IU5" s="244"/>
      <c r="IV5" s="244"/>
      <c r="IW5" s="244"/>
      <c r="IX5" s="244"/>
      <c r="IY5" s="244"/>
      <c r="IZ5" s="244"/>
      <c r="JA5" s="244"/>
      <c r="JB5" s="244"/>
      <c r="JC5" s="244"/>
      <c r="JD5" s="244"/>
      <c r="JE5" s="244"/>
      <c r="JF5" s="244"/>
      <c r="JG5" s="244"/>
      <c r="JH5" s="244"/>
      <c r="JI5" s="219">
        <f t="shared" si="0"/>
        <v>35311.5</v>
      </c>
      <c r="JJ5" s="265">
        <v>42683431116</v>
      </c>
      <c r="JK5" s="269">
        <v>35311.5</v>
      </c>
      <c r="JL5" s="269">
        <v>2992.5</v>
      </c>
      <c r="JM5" s="269"/>
      <c r="JN5" s="269">
        <v>35311.5</v>
      </c>
      <c r="JO5" s="269">
        <f t="shared" si="1"/>
        <v>35311.5</v>
      </c>
      <c r="JP5" s="269"/>
    </row>
    <row r="6" spans="1:276" ht="18.75" x14ac:dyDescent="0.3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  <c r="CO6" s="244"/>
      <c r="CP6" s="244"/>
      <c r="CQ6" s="244"/>
      <c r="CR6" s="244"/>
      <c r="CS6" s="244"/>
      <c r="CT6" s="244"/>
      <c r="CU6" s="244"/>
      <c r="CV6" s="244"/>
      <c r="CW6" s="244"/>
      <c r="CX6" s="244"/>
      <c r="CY6" s="244"/>
      <c r="CZ6" s="244"/>
      <c r="DA6" s="244"/>
      <c r="DB6" s="244"/>
      <c r="DC6" s="244"/>
      <c r="DD6" s="244"/>
      <c r="DE6" s="244"/>
      <c r="DF6" s="244"/>
      <c r="DG6" s="244"/>
      <c r="DH6" s="244"/>
      <c r="DI6" s="244"/>
      <c r="DJ6" s="244">
        <v>5044.5</v>
      </c>
      <c r="DK6" s="244"/>
      <c r="DL6" s="244"/>
      <c r="DM6" s="244"/>
      <c r="DN6" s="244"/>
      <c r="DO6" s="244"/>
      <c r="DP6" s="244"/>
      <c r="DQ6" s="244"/>
      <c r="DR6" s="244"/>
      <c r="DS6" s="244"/>
      <c r="DT6" s="244"/>
      <c r="DU6" s="244"/>
      <c r="DV6" s="244"/>
      <c r="DW6" s="244"/>
      <c r="DX6" s="244"/>
      <c r="DY6" s="244"/>
      <c r="DZ6" s="244"/>
      <c r="EA6" s="244"/>
      <c r="EB6" s="244"/>
      <c r="EC6" s="244"/>
      <c r="ED6" s="244"/>
      <c r="EE6" s="244"/>
      <c r="EF6" s="244"/>
      <c r="EG6" s="244"/>
      <c r="EH6" s="244"/>
      <c r="EI6" s="244"/>
      <c r="EJ6" s="244"/>
      <c r="EK6" s="244"/>
      <c r="EL6" s="244"/>
      <c r="EM6" s="244"/>
      <c r="EN6" s="244"/>
      <c r="EO6" s="244"/>
      <c r="EP6" s="244"/>
      <c r="EQ6" s="244"/>
      <c r="ER6" s="244"/>
      <c r="ES6" s="244"/>
      <c r="ET6" s="244"/>
      <c r="EU6" s="244"/>
      <c r="EV6" s="244"/>
      <c r="EW6" s="244"/>
      <c r="EX6" s="244"/>
      <c r="EY6" s="244"/>
      <c r="EZ6" s="244"/>
      <c r="FA6" s="244"/>
      <c r="FB6" s="244"/>
      <c r="FC6" s="244"/>
      <c r="FD6" s="244"/>
      <c r="FE6" s="244"/>
      <c r="FF6" s="244"/>
      <c r="FG6" s="244"/>
      <c r="FH6" s="244"/>
      <c r="FI6" s="244"/>
      <c r="FJ6" s="244"/>
      <c r="FK6" s="244"/>
      <c r="FL6" s="244"/>
      <c r="FM6" s="244"/>
      <c r="FN6" s="244"/>
      <c r="FO6" s="244"/>
      <c r="FP6" s="244"/>
      <c r="FQ6" s="244"/>
      <c r="FR6" s="244"/>
      <c r="FS6" s="244"/>
      <c r="FT6" s="244"/>
      <c r="FU6" s="244"/>
      <c r="FV6" s="244"/>
      <c r="FW6" s="244"/>
      <c r="FX6" s="244"/>
      <c r="FY6" s="244"/>
      <c r="FZ6" s="244"/>
      <c r="GA6" s="244"/>
      <c r="GB6" s="244"/>
      <c r="GC6" s="244"/>
      <c r="GD6" s="244"/>
      <c r="GE6" s="244"/>
      <c r="GF6" s="244"/>
      <c r="GG6" s="244"/>
      <c r="GH6" s="244"/>
      <c r="GI6" s="244"/>
      <c r="GJ6" s="244"/>
      <c r="GK6" s="244"/>
      <c r="GL6" s="244"/>
      <c r="GM6" s="244"/>
      <c r="GN6" s="244"/>
      <c r="GO6" s="244"/>
      <c r="GP6" s="244"/>
      <c r="GQ6" s="244"/>
      <c r="GR6" s="244"/>
      <c r="GS6" s="244"/>
      <c r="GT6" s="244"/>
      <c r="GU6" s="244"/>
      <c r="GV6" s="244"/>
      <c r="GW6" s="244"/>
      <c r="GX6" s="244"/>
      <c r="GY6" s="244"/>
      <c r="GZ6" s="244"/>
      <c r="HA6" s="244"/>
      <c r="HB6" s="244"/>
      <c r="HC6" s="244"/>
      <c r="HD6" s="244"/>
      <c r="HE6" s="244"/>
      <c r="HF6" s="244"/>
      <c r="HG6" s="244"/>
      <c r="HH6" s="244"/>
      <c r="HI6" s="244"/>
      <c r="HJ6" s="244"/>
      <c r="HK6" s="244"/>
      <c r="HL6" s="244"/>
      <c r="HM6" s="244"/>
      <c r="HN6" s="244"/>
      <c r="HO6" s="244"/>
      <c r="HP6" s="244"/>
      <c r="HQ6" s="244"/>
      <c r="HR6" s="244"/>
      <c r="HS6" s="244"/>
      <c r="HT6" s="244"/>
      <c r="HU6" s="244"/>
      <c r="HV6" s="244"/>
      <c r="HW6" s="244"/>
      <c r="HX6" s="244"/>
      <c r="HY6" s="244"/>
      <c r="HZ6" s="244"/>
      <c r="IA6" s="244"/>
      <c r="IB6" s="244"/>
      <c r="IC6" s="244"/>
      <c r="ID6" s="244"/>
      <c r="IE6" s="244"/>
      <c r="IF6" s="244"/>
      <c r="IG6" s="244"/>
      <c r="IH6" s="244"/>
      <c r="II6" s="244"/>
      <c r="IJ6" s="244"/>
      <c r="IK6" s="244"/>
      <c r="IL6" s="244"/>
      <c r="IM6" s="244"/>
      <c r="IN6" s="244"/>
      <c r="IO6" s="244"/>
      <c r="IP6" s="244"/>
      <c r="IQ6" s="244"/>
      <c r="IR6" s="244"/>
      <c r="IS6" s="244"/>
      <c r="IT6" s="244"/>
      <c r="IU6" s="244"/>
      <c r="IV6" s="244"/>
      <c r="IW6" s="244"/>
      <c r="IX6" s="244"/>
      <c r="IY6" s="244"/>
      <c r="IZ6" s="244"/>
      <c r="JA6" s="244"/>
      <c r="JB6" s="244"/>
      <c r="JC6" s="244"/>
      <c r="JD6" s="244"/>
      <c r="JE6" s="244"/>
      <c r="JF6" s="244"/>
      <c r="JG6" s="244"/>
      <c r="JH6" s="244"/>
      <c r="JI6" s="219">
        <f t="shared" si="0"/>
        <v>5044.5</v>
      </c>
      <c r="JJ6" s="265">
        <v>42706813082</v>
      </c>
      <c r="JK6" s="269">
        <v>5044.5</v>
      </c>
      <c r="JL6" s="269">
        <v>427.5</v>
      </c>
      <c r="JM6" s="269"/>
      <c r="JN6" s="269">
        <v>5044.5</v>
      </c>
      <c r="JO6" s="269">
        <f t="shared" si="1"/>
        <v>5044.5</v>
      </c>
      <c r="JP6" s="269"/>
    </row>
    <row r="7" spans="1:276" ht="18.75" x14ac:dyDescent="0.3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>
        <v>3447.99</v>
      </c>
      <c r="AL7" s="244">
        <v>3393.54</v>
      </c>
      <c r="AM7" s="244">
        <v>408.45</v>
      </c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4"/>
      <c r="CT7" s="244"/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44"/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4"/>
      <c r="FF7" s="244"/>
      <c r="FG7" s="244"/>
      <c r="FH7" s="244"/>
      <c r="FI7" s="244"/>
      <c r="FJ7" s="244"/>
      <c r="FK7" s="244"/>
      <c r="FL7" s="244"/>
      <c r="FM7" s="244"/>
      <c r="FN7" s="244"/>
      <c r="FO7" s="244"/>
      <c r="FP7" s="244"/>
      <c r="FQ7" s="244"/>
      <c r="FR7" s="244"/>
      <c r="FS7" s="244"/>
      <c r="FT7" s="244"/>
      <c r="FU7" s="244"/>
      <c r="FV7" s="244"/>
      <c r="FW7" s="244"/>
      <c r="FX7" s="244"/>
      <c r="FY7" s="244"/>
      <c r="FZ7" s="244"/>
      <c r="GA7" s="244"/>
      <c r="GB7" s="244"/>
      <c r="GC7" s="244"/>
      <c r="GD7" s="244"/>
      <c r="GE7" s="244"/>
      <c r="GF7" s="244"/>
      <c r="GG7" s="244"/>
      <c r="GH7" s="244"/>
      <c r="GI7" s="244"/>
      <c r="GJ7" s="244"/>
      <c r="GK7" s="244"/>
      <c r="GL7" s="244"/>
      <c r="GM7" s="244"/>
      <c r="GN7" s="244"/>
      <c r="GO7" s="244"/>
      <c r="GP7" s="244"/>
      <c r="GQ7" s="244"/>
      <c r="GR7" s="244"/>
      <c r="GS7" s="244"/>
      <c r="GT7" s="244"/>
      <c r="GU7" s="244"/>
      <c r="GV7" s="244"/>
      <c r="GW7" s="244"/>
      <c r="GX7" s="244"/>
      <c r="GY7" s="244"/>
      <c r="GZ7" s="244"/>
      <c r="HA7" s="244"/>
      <c r="HB7" s="244"/>
      <c r="HC7" s="244"/>
      <c r="HD7" s="244"/>
      <c r="HE7" s="244"/>
      <c r="HF7" s="244"/>
      <c r="HG7" s="244"/>
      <c r="HH7" s="244"/>
      <c r="HI7" s="244"/>
      <c r="HJ7" s="244"/>
      <c r="HK7" s="244"/>
      <c r="HL7" s="244"/>
      <c r="HM7" s="244"/>
      <c r="HN7" s="244"/>
      <c r="HO7" s="244"/>
      <c r="HP7" s="244"/>
      <c r="HQ7" s="244"/>
      <c r="HR7" s="244"/>
      <c r="HS7" s="244"/>
      <c r="HT7" s="244"/>
      <c r="HU7" s="244"/>
      <c r="HV7" s="244"/>
      <c r="HW7" s="244"/>
      <c r="HX7" s="244"/>
      <c r="HY7" s="244"/>
      <c r="HZ7" s="244"/>
      <c r="IA7" s="244"/>
      <c r="IB7" s="244"/>
      <c r="IC7" s="244"/>
      <c r="ID7" s="244"/>
      <c r="IE7" s="244"/>
      <c r="IF7" s="244"/>
      <c r="IG7" s="244"/>
      <c r="IH7" s="244"/>
      <c r="II7" s="244"/>
      <c r="IJ7" s="244"/>
      <c r="IK7" s="244"/>
      <c r="IL7" s="244"/>
      <c r="IM7" s="244"/>
      <c r="IN7" s="244"/>
      <c r="IO7" s="244"/>
      <c r="IP7" s="244"/>
      <c r="IQ7" s="244"/>
      <c r="IR7" s="244"/>
      <c r="IS7" s="244"/>
      <c r="IT7" s="244"/>
      <c r="IU7" s="244"/>
      <c r="IV7" s="244"/>
      <c r="IW7" s="244"/>
      <c r="IX7" s="244"/>
      <c r="IY7" s="244"/>
      <c r="IZ7" s="244"/>
      <c r="JA7" s="244"/>
      <c r="JB7" s="244"/>
      <c r="JC7" s="244"/>
      <c r="JD7" s="244"/>
      <c r="JE7" s="244"/>
      <c r="JF7" s="244"/>
      <c r="JG7" s="244"/>
      <c r="JH7" s="244"/>
      <c r="JI7" s="219">
        <f t="shared" si="0"/>
        <v>7249.98</v>
      </c>
      <c r="JJ7" s="265">
        <v>42706813322</v>
      </c>
      <c r="JK7" s="269">
        <v>7249.98</v>
      </c>
      <c r="JL7" s="269"/>
      <c r="JM7" s="269"/>
      <c r="JN7" s="269">
        <v>7249.98</v>
      </c>
      <c r="JO7" s="269">
        <f t="shared" si="1"/>
        <v>7249.98</v>
      </c>
      <c r="JP7" s="269"/>
    </row>
    <row r="8" spans="1:276" ht="18.75" x14ac:dyDescent="0.3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>
        <v>52865.74</v>
      </c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/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/>
      <c r="CL8" s="244"/>
      <c r="CM8" s="244"/>
      <c r="CN8" s="244"/>
      <c r="CO8" s="244"/>
      <c r="CP8" s="244"/>
      <c r="CQ8" s="244"/>
      <c r="CR8" s="244"/>
      <c r="CS8" s="244"/>
      <c r="CT8" s="244"/>
      <c r="CU8" s="244"/>
      <c r="CV8" s="244"/>
      <c r="CW8" s="244"/>
      <c r="CX8" s="244"/>
      <c r="CY8" s="244"/>
      <c r="CZ8" s="244"/>
      <c r="DA8" s="244"/>
      <c r="DB8" s="244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44"/>
      <c r="DZ8" s="244"/>
      <c r="EA8" s="244"/>
      <c r="EB8" s="244"/>
      <c r="EC8" s="244"/>
      <c r="ED8" s="244"/>
      <c r="EE8" s="244"/>
      <c r="EF8" s="244"/>
      <c r="EG8" s="244"/>
      <c r="EH8" s="244"/>
      <c r="EI8" s="244"/>
      <c r="EJ8" s="244"/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/>
      <c r="EV8" s="244"/>
      <c r="EW8" s="244"/>
      <c r="EX8" s="244"/>
      <c r="EY8" s="244"/>
      <c r="EZ8" s="244"/>
      <c r="FA8" s="244"/>
      <c r="FB8" s="244"/>
      <c r="FC8" s="244"/>
      <c r="FD8" s="244"/>
      <c r="FE8" s="244"/>
      <c r="FF8" s="244"/>
      <c r="FG8" s="244"/>
      <c r="FH8" s="244"/>
      <c r="FI8" s="244"/>
      <c r="FJ8" s="244"/>
      <c r="FK8" s="244"/>
      <c r="FL8" s="244"/>
      <c r="FM8" s="244"/>
      <c r="FN8" s="244"/>
      <c r="FO8" s="244"/>
      <c r="FP8" s="244"/>
      <c r="FQ8" s="244"/>
      <c r="FR8" s="244"/>
      <c r="FS8" s="244"/>
      <c r="FT8" s="244"/>
      <c r="FU8" s="244"/>
      <c r="FV8" s="244"/>
      <c r="FW8" s="244"/>
      <c r="FX8" s="244"/>
      <c r="FY8" s="244"/>
      <c r="FZ8" s="244"/>
      <c r="GA8" s="244"/>
      <c r="GB8" s="244"/>
      <c r="GC8" s="244"/>
      <c r="GD8" s="244"/>
      <c r="GE8" s="244"/>
      <c r="GF8" s="244"/>
      <c r="GG8" s="244"/>
      <c r="GH8" s="244"/>
      <c r="GI8" s="244"/>
      <c r="GJ8" s="244"/>
      <c r="GK8" s="244"/>
      <c r="GL8" s="244"/>
      <c r="GM8" s="244"/>
      <c r="GN8" s="244"/>
      <c r="GO8" s="244"/>
      <c r="GP8" s="244"/>
      <c r="GQ8" s="244"/>
      <c r="GR8" s="244"/>
      <c r="GS8" s="244"/>
      <c r="GT8" s="244"/>
      <c r="GU8" s="244"/>
      <c r="GV8" s="244"/>
      <c r="GW8" s="244"/>
      <c r="GX8" s="244"/>
      <c r="GY8" s="244"/>
      <c r="GZ8" s="244"/>
      <c r="HA8" s="244"/>
      <c r="HB8" s="244"/>
      <c r="HC8" s="244"/>
      <c r="HD8" s="244"/>
      <c r="HE8" s="244"/>
      <c r="HF8" s="244"/>
      <c r="HG8" s="244"/>
      <c r="HH8" s="244"/>
      <c r="HI8" s="244"/>
      <c r="HJ8" s="244"/>
      <c r="HK8" s="244"/>
      <c r="HL8" s="244"/>
      <c r="HM8" s="244"/>
      <c r="HN8" s="244"/>
      <c r="HO8" s="244"/>
      <c r="HP8" s="244"/>
      <c r="HQ8" s="244"/>
      <c r="HR8" s="244"/>
      <c r="HS8" s="244"/>
      <c r="HT8" s="244"/>
      <c r="HU8" s="244"/>
      <c r="HV8" s="244"/>
      <c r="HW8" s="244"/>
      <c r="HX8" s="244"/>
      <c r="HY8" s="244"/>
      <c r="HZ8" s="244"/>
      <c r="IA8" s="244"/>
      <c r="IB8" s="244"/>
      <c r="IC8" s="244"/>
      <c r="ID8" s="244"/>
      <c r="IE8" s="244"/>
      <c r="IF8" s="244"/>
      <c r="IG8" s="244"/>
      <c r="IH8" s="244"/>
      <c r="II8" s="244"/>
      <c r="IJ8" s="244"/>
      <c r="IK8" s="244"/>
      <c r="IL8" s="244"/>
      <c r="IM8" s="244"/>
      <c r="IN8" s="244"/>
      <c r="IO8" s="244"/>
      <c r="IP8" s="244"/>
      <c r="IQ8" s="244"/>
      <c r="IR8" s="244"/>
      <c r="IS8" s="244"/>
      <c r="IT8" s="244"/>
      <c r="IU8" s="244"/>
      <c r="IV8" s="244"/>
      <c r="IW8" s="244"/>
      <c r="IX8" s="244"/>
      <c r="IY8" s="244"/>
      <c r="IZ8" s="244"/>
      <c r="JA8" s="244"/>
      <c r="JB8" s="244"/>
      <c r="JC8" s="244"/>
      <c r="JD8" s="244"/>
      <c r="JE8" s="244"/>
      <c r="JF8" s="244"/>
      <c r="JG8" s="244"/>
      <c r="JH8" s="244"/>
      <c r="JI8" s="219">
        <f t="shared" si="0"/>
        <v>52865.74</v>
      </c>
      <c r="JJ8" s="265">
        <v>42706813457</v>
      </c>
      <c r="JK8" s="269">
        <v>52865.74</v>
      </c>
      <c r="JL8" s="269"/>
      <c r="JM8" s="269"/>
      <c r="JN8" s="269">
        <v>52865.74</v>
      </c>
      <c r="JO8" s="269">
        <f t="shared" si="1"/>
        <v>52865.74</v>
      </c>
      <c r="JP8" s="269"/>
    </row>
    <row r="9" spans="1:276" ht="18.75" x14ac:dyDescent="0.3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  <c r="CO9" s="244"/>
      <c r="CP9" s="244"/>
      <c r="CQ9" s="244"/>
      <c r="CR9" s="244"/>
      <c r="CS9" s="244"/>
      <c r="CT9" s="244"/>
      <c r="CU9" s="244"/>
      <c r="CV9" s="244"/>
      <c r="CW9" s="244"/>
      <c r="CX9" s="244"/>
      <c r="CY9" s="244"/>
      <c r="CZ9" s="244"/>
      <c r="DA9" s="244"/>
      <c r="DB9" s="244"/>
      <c r="DC9" s="244"/>
      <c r="DD9" s="244"/>
      <c r="DE9" s="244"/>
      <c r="DF9" s="244">
        <v>320</v>
      </c>
      <c r="DG9" s="244"/>
      <c r="DH9" s="244"/>
      <c r="DI9" s="244"/>
      <c r="DJ9" s="244"/>
      <c r="DK9" s="244"/>
      <c r="DL9" s="244"/>
      <c r="DM9" s="244"/>
      <c r="DN9" s="244"/>
      <c r="DO9" s="244"/>
      <c r="DP9" s="244"/>
      <c r="DQ9" s="244"/>
      <c r="DR9" s="244"/>
      <c r="DS9" s="244"/>
      <c r="DT9" s="244"/>
      <c r="DU9" s="244"/>
      <c r="DV9" s="244"/>
      <c r="DW9" s="244"/>
      <c r="DX9" s="244"/>
      <c r="DY9" s="244"/>
      <c r="DZ9" s="244"/>
      <c r="EA9" s="244"/>
      <c r="EB9" s="244"/>
      <c r="EC9" s="244"/>
      <c r="ED9" s="244"/>
      <c r="EE9" s="244"/>
      <c r="EF9" s="244"/>
      <c r="EG9" s="244"/>
      <c r="EH9" s="244"/>
      <c r="EI9" s="244"/>
      <c r="EJ9" s="244"/>
      <c r="EK9" s="244"/>
      <c r="EL9" s="244"/>
      <c r="EM9" s="244"/>
      <c r="EN9" s="244"/>
      <c r="EO9" s="244"/>
      <c r="EP9" s="244"/>
      <c r="EQ9" s="244"/>
      <c r="ER9" s="244"/>
      <c r="ES9" s="244"/>
      <c r="ET9" s="244"/>
      <c r="EU9" s="244"/>
      <c r="EV9" s="244"/>
      <c r="EW9" s="244"/>
      <c r="EX9" s="244"/>
      <c r="EY9" s="244"/>
      <c r="EZ9" s="244"/>
      <c r="FA9" s="244"/>
      <c r="FB9" s="244"/>
      <c r="FC9" s="244"/>
      <c r="FD9" s="244"/>
      <c r="FE9" s="244"/>
      <c r="FF9" s="244"/>
      <c r="FG9" s="244"/>
      <c r="FH9" s="244"/>
      <c r="FI9" s="244"/>
      <c r="FJ9" s="244"/>
      <c r="FK9" s="244"/>
      <c r="FL9" s="244"/>
      <c r="FM9" s="244"/>
      <c r="FN9" s="244"/>
      <c r="FO9" s="244"/>
      <c r="FP9" s="244"/>
      <c r="FQ9" s="244"/>
      <c r="FR9" s="244"/>
      <c r="FS9" s="244"/>
      <c r="FT9" s="244"/>
      <c r="FU9" s="244"/>
      <c r="FV9" s="244"/>
      <c r="FW9" s="244"/>
      <c r="FX9" s="244"/>
      <c r="FY9" s="244"/>
      <c r="FZ9" s="244"/>
      <c r="GA9" s="244"/>
      <c r="GB9" s="244"/>
      <c r="GC9" s="244"/>
      <c r="GD9" s="244"/>
      <c r="GE9" s="244"/>
      <c r="GF9" s="244"/>
      <c r="GG9" s="244"/>
      <c r="GH9" s="244"/>
      <c r="GI9" s="244"/>
      <c r="GJ9" s="244"/>
      <c r="GK9" s="244"/>
      <c r="GL9" s="244"/>
      <c r="GM9" s="244"/>
      <c r="GN9" s="244"/>
      <c r="GO9" s="244"/>
      <c r="GP9" s="244"/>
      <c r="GQ9" s="244"/>
      <c r="GR9" s="244"/>
      <c r="GS9" s="244"/>
      <c r="GT9" s="244"/>
      <c r="GU9" s="244"/>
      <c r="GV9" s="244"/>
      <c r="GW9" s="244"/>
      <c r="GX9" s="244"/>
      <c r="GY9" s="244"/>
      <c r="GZ9" s="244"/>
      <c r="HA9" s="244"/>
      <c r="HB9" s="244"/>
      <c r="HC9" s="244"/>
      <c r="HD9" s="244"/>
      <c r="HE9" s="244"/>
      <c r="HF9" s="244"/>
      <c r="HG9" s="244"/>
      <c r="HH9" s="244"/>
      <c r="HI9" s="244"/>
      <c r="HJ9" s="244"/>
      <c r="HK9" s="244"/>
      <c r="HL9" s="244"/>
      <c r="HM9" s="244"/>
      <c r="HN9" s="244"/>
      <c r="HO9" s="244"/>
      <c r="HP9" s="244"/>
      <c r="HQ9" s="244"/>
      <c r="HR9" s="244"/>
      <c r="HS9" s="244"/>
      <c r="HT9" s="244"/>
      <c r="HU9" s="244"/>
      <c r="HV9" s="244"/>
      <c r="HW9" s="244"/>
      <c r="HX9" s="244"/>
      <c r="HY9" s="244"/>
      <c r="HZ9" s="244"/>
      <c r="IA9" s="244"/>
      <c r="IB9" s="244"/>
      <c r="IC9" s="244"/>
      <c r="ID9" s="244"/>
      <c r="IE9" s="244"/>
      <c r="IF9" s="244"/>
      <c r="IG9" s="244"/>
      <c r="IH9" s="244"/>
      <c r="II9" s="244"/>
      <c r="IJ9" s="244"/>
      <c r="IK9" s="244"/>
      <c r="IL9" s="244"/>
      <c r="IM9" s="244"/>
      <c r="IN9" s="244"/>
      <c r="IO9" s="244"/>
      <c r="IP9" s="244"/>
      <c r="IQ9" s="244"/>
      <c r="IR9" s="244"/>
      <c r="IS9" s="244"/>
      <c r="IT9" s="244"/>
      <c r="IU9" s="244"/>
      <c r="IV9" s="244"/>
      <c r="IW9" s="244"/>
      <c r="IX9" s="244"/>
      <c r="IY9" s="244"/>
      <c r="IZ9" s="244"/>
      <c r="JA9" s="244"/>
      <c r="JB9" s="244"/>
      <c r="JC9" s="244"/>
      <c r="JD9" s="244"/>
      <c r="JE9" s="244"/>
      <c r="JF9" s="244"/>
      <c r="JG9" s="244"/>
      <c r="JH9" s="244"/>
      <c r="JI9" s="219">
        <f t="shared" si="0"/>
        <v>320</v>
      </c>
      <c r="JJ9" s="265">
        <v>42706813740</v>
      </c>
      <c r="JK9" s="269">
        <v>320</v>
      </c>
      <c r="JL9" s="269"/>
      <c r="JM9" s="269"/>
      <c r="JN9" s="269">
        <v>320</v>
      </c>
      <c r="JO9" s="269">
        <f t="shared" si="1"/>
        <v>320</v>
      </c>
      <c r="JP9" s="269"/>
    </row>
    <row r="10" spans="1:276" ht="18.75" x14ac:dyDescent="0.3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4"/>
      <c r="BX10" s="244">
        <v>166037.79999999999</v>
      </c>
      <c r="BY10" s="244"/>
      <c r="BZ10" s="244"/>
      <c r="CA10" s="244"/>
      <c r="CB10" s="244"/>
      <c r="CC10" s="244"/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  <c r="CO10" s="244"/>
      <c r="CP10" s="244"/>
      <c r="CQ10" s="244"/>
      <c r="CR10" s="244"/>
      <c r="CS10" s="244"/>
      <c r="CT10" s="244"/>
      <c r="CU10" s="244"/>
      <c r="CV10" s="244"/>
      <c r="CW10" s="244"/>
      <c r="CX10" s="244"/>
      <c r="CY10" s="244"/>
      <c r="CZ10" s="244"/>
      <c r="DA10" s="244"/>
      <c r="DB10" s="244"/>
      <c r="DC10" s="244"/>
      <c r="DD10" s="244"/>
      <c r="DE10" s="244"/>
      <c r="DF10" s="244"/>
      <c r="DG10" s="244"/>
      <c r="DH10" s="244"/>
      <c r="DI10" s="244"/>
      <c r="DJ10" s="244"/>
      <c r="DK10" s="244"/>
      <c r="DL10" s="244"/>
      <c r="DM10" s="244"/>
      <c r="DN10" s="244"/>
      <c r="DO10" s="244"/>
      <c r="DP10" s="244"/>
      <c r="DQ10" s="244"/>
      <c r="DR10" s="244"/>
      <c r="DS10" s="244"/>
      <c r="DT10" s="244"/>
      <c r="DU10" s="244"/>
      <c r="DV10" s="244"/>
      <c r="DW10" s="244"/>
      <c r="DX10" s="244"/>
      <c r="DY10" s="244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4"/>
      <c r="FF10" s="244"/>
      <c r="FG10" s="244"/>
      <c r="FH10" s="244"/>
      <c r="FI10" s="244"/>
      <c r="FJ10" s="244"/>
      <c r="FK10" s="244"/>
      <c r="FL10" s="244"/>
      <c r="FM10" s="244"/>
      <c r="FN10" s="244"/>
      <c r="FO10" s="244"/>
      <c r="FP10" s="244"/>
      <c r="FQ10" s="244"/>
      <c r="FR10" s="244"/>
      <c r="FS10" s="244"/>
      <c r="FT10" s="244"/>
      <c r="FU10" s="244"/>
      <c r="FV10" s="244"/>
      <c r="FW10" s="244"/>
      <c r="FX10" s="244"/>
      <c r="FY10" s="244"/>
      <c r="FZ10" s="244"/>
      <c r="GA10" s="244"/>
      <c r="GB10" s="244"/>
      <c r="GC10" s="244"/>
      <c r="GD10" s="244"/>
      <c r="GE10" s="244"/>
      <c r="GF10" s="244"/>
      <c r="GG10" s="244"/>
      <c r="GH10" s="244"/>
      <c r="GI10" s="244"/>
      <c r="GJ10" s="244"/>
      <c r="GK10" s="244"/>
      <c r="GL10" s="244"/>
      <c r="GM10" s="244"/>
      <c r="GN10" s="244"/>
      <c r="GO10" s="244"/>
      <c r="GP10" s="244"/>
      <c r="GQ10" s="244"/>
      <c r="GR10" s="244"/>
      <c r="GS10" s="244"/>
      <c r="GT10" s="244"/>
      <c r="GU10" s="244"/>
      <c r="GV10" s="244"/>
      <c r="GW10" s="244"/>
      <c r="GX10" s="244"/>
      <c r="GY10" s="244"/>
      <c r="GZ10" s="244"/>
      <c r="HA10" s="244"/>
      <c r="HB10" s="244"/>
      <c r="HC10" s="244"/>
      <c r="HD10" s="244"/>
      <c r="HE10" s="244"/>
      <c r="HF10" s="244"/>
      <c r="HG10" s="244"/>
      <c r="HH10" s="244"/>
      <c r="HI10" s="244"/>
      <c r="HJ10" s="244"/>
      <c r="HK10" s="244"/>
      <c r="HL10" s="244"/>
      <c r="HM10" s="244"/>
      <c r="HN10" s="244"/>
      <c r="HO10" s="244"/>
      <c r="HP10" s="244"/>
      <c r="HQ10" s="244"/>
      <c r="HR10" s="244"/>
      <c r="HS10" s="244"/>
      <c r="HT10" s="244"/>
      <c r="HU10" s="244"/>
      <c r="HV10" s="244"/>
      <c r="HW10" s="244"/>
      <c r="HX10" s="244"/>
      <c r="HY10" s="244"/>
      <c r="HZ10" s="244"/>
      <c r="IA10" s="244"/>
      <c r="IB10" s="244"/>
      <c r="IC10" s="244"/>
      <c r="ID10" s="244"/>
      <c r="IE10" s="244"/>
      <c r="IF10" s="244"/>
      <c r="IG10" s="244"/>
      <c r="IH10" s="244"/>
      <c r="II10" s="244"/>
      <c r="IJ10" s="244"/>
      <c r="IK10" s="244"/>
      <c r="IL10" s="244"/>
      <c r="IM10" s="244"/>
      <c r="IN10" s="244"/>
      <c r="IO10" s="244"/>
      <c r="IP10" s="244"/>
      <c r="IQ10" s="244"/>
      <c r="IR10" s="244"/>
      <c r="IS10" s="244"/>
      <c r="IT10" s="244"/>
      <c r="IU10" s="244"/>
      <c r="IV10" s="244"/>
      <c r="IW10" s="244"/>
      <c r="IX10" s="244"/>
      <c r="IY10" s="244"/>
      <c r="IZ10" s="244"/>
      <c r="JA10" s="244"/>
      <c r="JB10" s="244"/>
      <c r="JC10" s="244"/>
      <c r="JD10" s="244"/>
      <c r="JE10" s="244"/>
      <c r="JF10" s="244"/>
      <c r="JG10" s="244"/>
      <c r="JH10" s="244"/>
      <c r="JI10" s="219">
        <f t="shared" si="0"/>
        <v>166037.79999999999</v>
      </c>
      <c r="JJ10" s="265">
        <v>42715738165</v>
      </c>
      <c r="JK10" s="269">
        <v>166037.79999999999</v>
      </c>
      <c r="JL10" s="269">
        <v>7035.5</v>
      </c>
      <c r="JM10" s="269"/>
      <c r="JN10" s="269">
        <v>166037.79999999999</v>
      </c>
      <c r="JO10" s="269">
        <f t="shared" si="1"/>
        <v>166037.79999999999</v>
      </c>
      <c r="JP10" s="269"/>
    </row>
    <row r="11" spans="1:276" ht="18.75" x14ac:dyDescent="0.3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  <c r="CO11" s="244"/>
      <c r="CP11" s="244"/>
      <c r="CQ11" s="244"/>
      <c r="CR11" s="244"/>
      <c r="CS11" s="244"/>
      <c r="CT11" s="244"/>
      <c r="CU11" s="244"/>
      <c r="CV11" s="244"/>
      <c r="CW11" s="244"/>
      <c r="CX11" s="244"/>
      <c r="CY11" s="244"/>
      <c r="CZ11" s="244"/>
      <c r="DA11" s="244"/>
      <c r="DB11" s="244"/>
      <c r="DC11" s="244"/>
      <c r="DD11" s="244"/>
      <c r="DE11" s="244"/>
      <c r="DF11" s="244">
        <v>36183.24</v>
      </c>
      <c r="DG11" s="244"/>
      <c r="DH11" s="244"/>
      <c r="DI11" s="244"/>
      <c r="DJ11" s="244"/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44"/>
      <c r="DW11" s="244"/>
      <c r="DX11" s="244"/>
      <c r="DY11" s="244"/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4"/>
      <c r="FF11" s="244"/>
      <c r="FG11" s="244"/>
      <c r="FH11" s="244"/>
      <c r="FI11" s="244"/>
      <c r="FJ11" s="244"/>
      <c r="FK11" s="244"/>
      <c r="FL11" s="244"/>
      <c r="FM11" s="244"/>
      <c r="FN11" s="244"/>
      <c r="FO11" s="244"/>
      <c r="FP11" s="244"/>
      <c r="FQ11" s="244"/>
      <c r="FR11" s="244"/>
      <c r="FS11" s="244"/>
      <c r="FT11" s="244"/>
      <c r="FU11" s="244"/>
      <c r="FV11" s="244"/>
      <c r="FW11" s="244"/>
      <c r="FX11" s="244"/>
      <c r="FY11" s="244"/>
      <c r="FZ11" s="244"/>
      <c r="GA11" s="244"/>
      <c r="GB11" s="244"/>
      <c r="GC11" s="244"/>
      <c r="GD11" s="244"/>
      <c r="GE11" s="244"/>
      <c r="GF11" s="244"/>
      <c r="GG11" s="244"/>
      <c r="GH11" s="244"/>
      <c r="GI11" s="244"/>
      <c r="GJ11" s="244"/>
      <c r="GK11" s="244"/>
      <c r="GL11" s="244"/>
      <c r="GM11" s="244"/>
      <c r="GN11" s="244"/>
      <c r="GO11" s="244"/>
      <c r="GP11" s="244"/>
      <c r="GQ11" s="244"/>
      <c r="GR11" s="244"/>
      <c r="GS11" s="244"/>
      <c r="GT11" s="244"/>
      <c r="GU11" s="244"/>
      <c r="GV11" s="244"/>
      <c r="GW11" s="244"/>
      <c r="GX11" s="244"/>
      <c r="GY11" s="244"/>
      <c r="GZ11" s="244"/>
      <c r="HA11" s="244"/>
      <c r="HB11" s="244"/>
      <c r="HC11" s="244"/>
      <c r="HD11" s="244"/>
      <c r="HE11" s="244"/>
      <c r="HF11" s="244"/>
      <c r="HG11" s="244"/>
      <c r="HH11" s="244"/>
      <c r="HI11" s="244"/>
      <c r="HJ11" s="244"/>
      <c r="HK11" s="244"/>
      <c r="HL11" s="244"/>
      <c r="HM11" s="244"/>
      <c r="HN11" s="244"/>
      <c r="HO11" s="244"/>
      <c r="HP11" s="244"/>
      <c r="HQ11" s="244"/>
      <c r="HR11" s="244"/>
      <c r="HS11" s="244"/>
      <c r="HT11" s="244"/>
      <c r="HU11" s="244"/>
      <c r="HV11" s="244"/>
      <c r="HW11" s="244"/>
      <c r="HX11" s="244"/>
      <c r="HY11" s="244"/>
      <c r="HZ11" s="244"/>
      <c r="IA11" s="244"/>
      <c r="IB11" s="244"/>
      <c r="IC11" s="244"/>
      <c r="ID11" s="244"/>
      <c r="IE11" s="244"/>
      <c r="IF11" s="244"/>
      <c r="IG11" s="244"/>
      <c r="IH11" s="244"/>
      <c r="II11" s="244"/>
      <c r="IJ11" s="244"/>
      <c r="IK11" s="244"/>
      <c r="IL11" s="244"/>
      <c r="IM11" s="244"/>
      <c r="IN11" s="244"/>
      <c r="IO11" s="244"/>
      <c r="IP11" s="244"/>
      <c r="IQ11" s="244"/>
      <c r="IR11" s="244"/>
      <c r="IS11" s="244"/>
      <c r="IT11" s="244"/>
      <c r="IU11" s="244"/>
      <c r="IV11" s="244"/>
      <c r="IW11" s="244"/>
      <c r="IX11" s="244"/>
      <c r="IY11" s="244"/>
      <c r="IZ11" s="244"/>
      <c r="JA11" s="244"/>
      <c r="JB11" s="244"/>
      <c r="JC11" s="244"/>
      <c r="JD11" s="244"/>
      <c r="JE11" s="244"/>
      <c r="JF11" s="244"/>
      <c r="JG11" s="244"/>
      <c r="JH11" s="244"/>
      <c r="JI11" s="219">
        <f t="shared" si="0"/>
        <v>36183.24</v>
      </c>
      <c r="JJ11" s="265">
        <v>42717048348</v>
      </c>
      <c r="JK11" s="269">
        <v>36183.24</v>
      </c>
      <c r="JL11" s="269"/>
      <c r="JM11" s="269"/>
      <c r="JN11" s="269">
        <v>36183.24</v>
      </c>
      <c r="JO11" s="269">
        <f t="shared" si="1"/>
        <v>36183.24</v>
      </c>
      <c r="JP11" s="269"/>
    </row>
    <row r="12" spans="1:276" ht="18.75" x14ac:dyDescent="0.3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>
        <v>1365</v>
      </c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4"/>
      <c r="DH12" s="244"/>
      <c r="DI12" s="244"/>
      <c r="DJ12" s="244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4"/>
      <c r="FF12" s="244"/>
      <c r="FG12" s="244"/>
      <c r="FH12" s="244"/>
      <c r="FI12" s="244"/>
      <c r="FJ12" s="244"/>
      <c r="FK12" s="244"/>
      <c r="FL12" s="244"/>
      <c r="FM12" s="244"/>
      <c r="FN12" s="244"/>
      <c r="FO12" s="244"/>
      <c r="FP12" s="244"/>
      <c r="FQ12" s="244"/>
      <c r="FR12" s="244"/>
      <c r="FS12" s="244"/>
      <c r="FT12" s="244"/>
      <c r="FU12" s="244"/>
      <c r="FV12" s="244"/>
      <c r="FW12" s="244"/>
      <c r="FX12" s="244"/>
      <c r="FY12" s="244"/>
      <c r="FZ12" s="244"/>
      <c r="GA12" s="244"/>
      <c r="GB12" s="244"/>
      <c r="GC12" s="244"/>
      <c r="GD12" s="244"/>
      <c r="GE12" s="244"/>
      <c r="GF12" s="244"/>
      <c r="GG12" s="244"/>
      <c r="GH12" s="244"/>
      <c r="GI12" s="244"/>
      <c r="GJ12" s="244"/>
      <c r="GK12" s="244"/>
      <c r="GL12" s="244"/>
      <c r="GM12" s="244"/>
      <c r="GN12" s="244"/>
      <c r="GO12" s="244"/>
      <c r="GP12" s="244"/>
      <c r="GQ12" s="244"/>
      <c r="GR12" s="244"/>
      <c r="GS12" s="244"/>
      <c r="GT12" s="244"/>
      <c r="GU12" s="244"/>
      <c r="GV12" s="244"/>
      <c r="GW12" s="244"/>
      <c r="GX12" s="244"/>
      <c r="GY12" s="244"/>
      <c r="GZ12" s="244"/>
      <c r="HA12" s="244"/>
      <c r="HB12" s="244"/>
      <c r="HC12" s="244"/>
      <c r="HD12" s="244"/>
      <c r="HE12" s="244"/>
      <c r="HF12" s="244"/>
      <c r="HG12" s="244"/>
      <c r="HH12" s="244"/>
      <c r="HI12" s="244"/>
      <c r="HJ12" s="244"/>
      <c r="HK12" s="244"/>
      <c r="HL12" s="244"/>
      <c r="HM12" s="244"/>
      <c r="HN12" s="244"/>
      <c r="HO12" s="244"/>
      <c r="HP12" s="244"/>
      <c r="HQ12" s="244"/>
      <c r="HR12" s="244"/>
      <c r="HS12" s="244"/>
      <c r="HT12" s="244"/>
      <c r="HU12" s="244"/>
      <c r="HV12" s="244"/>
      <c r="HW12" s="244"/>
      <c r="HX12" s="244"/>
      <c r="HY12" s="244"/>
      <c r="HZ12" s="244"/>
      <c r="IA12" s="244"/>
      <c r="IB12" s="244"/>
      <c r="IC12" s="244"/>
      <c r="ID12" s="244"/>
      <c r="IE12" s="244"/>
      <c r="IF12" s="244"/>
      <c r="IG12" s="244"/>
      <c r="IH12" s="244"/>
      <c r="II12" s="244"/>
      <c r="IJ12" s="244"/>
      <c r="IK12" s="244"/>
      <c r="IL12" s="244"/>
      <c r="IM12" s="244"/>
      <c r="IN12" s="244"/>
      <c r="IO12" s="244"/>
      <c r="IP12" s="244"/>
      <c r="IQ12" s="244"/>
      <c r="IR12" s="244"/>
      <c r="IS12" s="244"/>
      <c r="IT12" s="244"/>
      <c r="IU12" s="244"/>
      <c r="IV12" s="244"/>
      <c r="IW12" s="244"/>
      <c r="IX12" s="244"/>
      <c r="IY12" s="244"/>
      <c r="IZ12" s="244"/>
      <c r="JA12" s="244"/>
      <c r="JB12" s="244"/>
      <c r="JC12" s="244"/>
      <c r="JD12" s="244"/>
      <c r="JE12" s="244"/>
      <c r="JF12" s="244"/>
      <c r="JG12" s="244"/>
      <c r="JH12" s="244"/>
      <c r="JI12" s="219">
        <f t="shared" si="0"/>
        <v>1365</v>
      </c>
      <c r="JJ12" s="265">
        <v>42724661629</v>
      </c>
      <c r="JK12" s="269">
        <v>1365</v>
      </c>
      <c r="JL12" s="269"/>
      <c r="JM12" s="269"/>
      <c r="JN12" s="269">
        <v>1365</v>
      </c>
      <c r="JO12" s="269">
        <f t="shared" si="1"/>
        <v>1365</v>
      </c>
      <c r="JP12" s="269"/>
    </row>
    <row r="13" spans="1:276" ht="18.75" x14ac:dyDescent="0.3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>
        <v>1662.5</v>
      </c>
      <c r="BA13" s="244"/>
      <c r="BB13" s="244"/>
      <c r="BC13" s="244">
        <v>2370</v>
      </c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  <c r="CO13" s="244"/>
      <c r="CP13" s="244"/>
      <c r="CQ13" s="244"/>
      <c r="CR13" s="244"/>
      <c r="CS13" s="244"/>
      <c r="CT13" s="244"/>
      <c r="CU13" s="244"/>
      <c r="CV13" s="244"/>
      <c r="CW13" s="244"/>
      <c r="CX13" s="244"/>
      <c r="CY13" s="244"/>
      <c r="CZ13" s="244"/>
      <c r="DA13" s="244"/>
      <c r="DB13" s="244"/>
      <c r="DC13" s="244"/>
      <c r="DD13" s="244"/>
      <c r="DE13" s="244"/>
      <c r="DF13" s="244"/>
      <c r="DG13" s="244"/>
      <c r="DH13" s="244"/>
      <c r="DI13" s="244"/>
      <c r="DJ13" s="244"/>
      <c r="DK13" s="244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44"/>
      <c r="DW13" s="244"/>
      <c r="DX13" s="244"/>
      <c r="DY13" s="244"/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4"/>
      <c r="FF13" s="244"/>
      <c r="FG13" s="244"/>
      <c r="FH13" s="244"/>
      <c r="FI13" s="244"/>
      <c r="FJ13" s="244"/>
      <c r="FK13" s="244"/>
      <c r="FL13" s="244"/>
      <c r="FM13" s="244"/>
      <c r="FN13" s="244"/>
      <c r="FO13" s="244"/>
      <c r="FP13" s="244"/>
      <c r="FQ13" s="244"/>
      <c r="FR13" s="244"/>
      <c r="FS13" s="244"/>
      <c r="FT13" s="244"/>
      <c r="FU13" s="244"/>
      <c r="FV13" s="244"/>
      <c r="FW13" s="244"/>
      <c r="FX13" s="244"/>
      <c r="FY13" s="244"/>
      <c r="FZ13" s="244"/>
      <c r="GA13" s="244"/>
      <c r="GB13" s="244"/>
      <c r="GC13" s="244"/>
      <c r="GD13" s="244"/>
      <c r="GE13" s="244"/>
      <c r="GF13" s="244"/>
      <c r="GG13" s="244"/>
      <c r="GH13" s="244"/>
      <c r="GI13" s="244"/>
      <c r="GJ13" s="244"/>
      <c r="GK13" s="244"/>
      <c r="GL13" s="244"/>
      <c r="GM13" s="244"/>
      <c r="GN13" s="244"/>
      <c r="GO13" s="244"/>
      <c r="GP13" s="244"/>
      <c r="GQ13" s="244"/>
      <c r="GR13" s="244"/>
      <c r="GS13" s="244"/>
      <c r="GT13" s="244"/>
      <c r="GU13" s="244"/>
      <c r="GV13" s="244"/>
      <c r="GW13" s="244"/>
      <c r="GX13" s="244"/>
      <c r="GY13" s="244"/>
      <c r="GZ13" s="244"/>
      <c r="HA13" s="244"/>
      <c r="HB13" s="244"/>
      <c r="HC13" s="244"/>
      <c r="HD13" s="244"/>
      <c r="HE13" s="244"/>
      <c r="HF13" s="244"/>
      <c r="HG13" s="244"/>
      <c r="HH13" s="244"/>
      <c r="HI13" s="244"/>
      <c r="HJ13" s="244"/>
      <c r="HK13" s="244"/>
      <c r="HL13" s="244"/>
      <c r="HM13" s="244"/>
      <c r="HN13" s="244"/>
      <c r="HO13" s="244"/>
      <c r="HP13" s="244"/>
      <c r="HQ13" s="244"/>
      <c r="HR13" s="244"/>
      <c r="HS13" s="244"/>
      <c r="HT13" s="244"/>
      <c r="HU13" s="244"/>
      <c r="HV13" s="244"/>
      <c r="HW13" s="244"/>
      <c r="HX13" s="244"/>
      <c r="HY13" s="244"/>
      <c r="HZ13" s="244"/>
      <c r="IA13" s="244"/>
      <c r="IB13" s="244"/>
      <c r="IC13" s="244"/>
      <c r="ID13" s="244"/>
      <c r="IE13" s="244"/>
      <c r="IF13" s="244"/>
      <c r="IG13" s="244"/>
      <c r="IH13" s="244"/>
      <c r="II13" s="244"/>
      <c r="IJ13" s="244"/>
      <c r="IK13" s="244"/>
      <c r="IL13" s="244"/>
      <c r="IM13" s="244"/>
      <c r="IN13" s="244"/>
      <c r="IO13" s="244"/>
      <c r="IP13" s="244"/>
      <c r="IQ13" s="244"/>
      <c r="IR13" s="244"/>
      <c r="IS13" s="244"/>
      <c r="IT13" s="244"/>
      <c r="IU13" s="244"/>
      <c r="IV13" s="244"/>
      <c r="IW13" s="244"/>
      <c r="IX13" s="244"/>
      <c r="IY13" s="244"/>
      <c r="IZ13" s="244"/>
      <c r="JA13" s="244"/>
      <c r="JB13" s="244"/>
      <c r="JC13" s="244"/>
      <c r="JD13" s="244"/>
      <c r="JE13" s="244"/>
      <c r="JF13" s="244"/>
      <c r="JG13" s="244"/>
      <c r="JH13" s="244"/>
      <c r="JI13" s="219">
        <f t="shared" si="0"/>
        <v>4032.5</v>
      </c>
      <c r="JJ13" s="265">
        <v>42724661882</v>
      </c>
      <c r="JK13" s="269">
        <v>4032.5</v>
      </c>
      <c r="JL13" s="269"/>
      <c r="JM13" s="269"/>
      <c r="JN13" s="269">
        <v>4032.5</v>
      </c>
      <c r="JO13" s="269">
        <f t="shared" si="1"/>
        <v>4032.5</v>
      </c>
      <c r="JP13" s="269"/>
    </row>
    <row r="14" spans="1:276" ht="18.75" x14ac:dyDescent="0.3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>
        <v>98058</v>
      </c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4"/>
      <c r="CT14" s="244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4"/>
      <c r="FF14" s="244"/>
      <c r="FG14" s="244"/>
      <c r="FH14" s="244"/>
      <c r="FI14" s="244"/>
      <c r="FJ14" s="244"/>
      <c r="FK14" s="244"/>
      <c r="FL14" s="244"/>
      <c r="FM14" s="244"/>
      <c r="FN14" s="244"/>
      <c r="FO14" s="244"/>
      <c r="FP14" s="244"/>
      <c r="FQ14" s="244"/>
      <c r="FR14" s="244"/>
      <c r="FS14" s="244"/>
      <c r="FT14" s="244"/>
      <c r="FU14" s="244"/>
      <c r="FV14" s="244"/>
      <c r="FW14" s="244"/>
      <c r="FX14" s="244"/>
      <c r="FY14" s="244"/>
      <c r="FZ14" s="244"/>
      <c r="GA14" s="244"/>
      <c r="GB14" s="244"/>
      <c r="GC14" s="244"/>
      <c r="GD14" s="244"/>
      <c r="GE14" s="244"/>
      <c r="GF14" s="244"/>
      <c r="GG14" s="244"/>
      <c r="GH14" s="244"/>
      <c r="GI14" s="244"/>
      <c r="GJ14" s="244"/>
      <c r="GK14" s="244"/>
      <c r="GL14" s="244"/>
      <c r="GM14" s="244"/>
      <c r="GN14" s="244"/>
      <c r="GO14" s="244"/>
      <c r="GP14" s="244"/>
      <c r="GQ14" s="244"/>
      <c r="GR14" s="244"/>
      <c r="GS14" s="244"/>
      <c r="GT14" s="244"/>
      <c r="GU14" s="244"/>
      <c r="GV14" s="244"/>
      <c r="GW14" s="244"/>
      <c r="GX14" s="244"/>
      <c r="GY14" s="244"/>
      <c r="GZ14" s="244"/>
      <c r="HA14" s="244"/>
      <c r="HB14" s="244"/>
      <c r="HC14" s="244"/>
      <c r="HD14" s="244"/>
      <c r="HE14" s="244"/>
      <c r="HF14" s="244"/>
      <c r="HG14" s="244"/>
      <c r="HH14" s="244"/>
      <c r="HI14" s="244"/>
      <c r="HJ14" s="244"/>
      <c r="HK14" s="244"/>
      <c r="HL14" s="244"/>
      <c r="HM14" s="244"/>
      <c r="HN14" s="244"/>
      <c r="HO14" s="244"/>
      <c r="HP14" s="244"/>
      <c r="HQ14" s="244"/>
      <c r="HR14" s="244"/>
      <c r="HS14" s="244"/>
      <c r="HT14" s="244"/>
      <c r="HU14" s="244"/>
      <c r="HV14" s="244"/>
      <c r="HW14" s="244"/>
      <c r="HX14" s="244"/>
      <c r="HY14" s="244"/>
      <c r="HZ14" s="244"/>
      <c r="IA14" s="244"/>
      <c r="IB14" s="244"/>
      <c r="IC14" s="244"/>
      <c r="ID14" s="244"/>
      <c r="IE14" s="244"/>
      <c r="IF14" s="244"/>
      <c r="IG14" s="244"/>
      <c r="IH14" s="244"/>
      <c r="II14" s="244"/>
      <c r="IJ14" s="244"/>
      <c r="IK14" s="244"/>
      <c r="IL14" s="244"/>
      <c r="IM14" s="244"/>
      <c r="IN14" s="244"/>
      <c r="IO14" s="244"/>
      <c r="IP14" s="244"/>
      <c r="IQ14" s="244"/>
      <c r="IR14" s="244"/>
      <c r="IS14" s="244"/>
      <c r="IT14" s="244"/>
      <c r="IU14" s="244"/>
      <c r="IV14" s="244"/>
      <c r="IW14" s="244"/>
      <c r="IX14" s="244"/>
      <c r="IY14" s="244"/>
      <c r="IZ14" s="244"/>
      <c r="JA14" s="244"/>
      <c r="JB14" s="244"/>
      <c r="JC14" s="244"/>
      <c r="JD14" s="244"/>
      <c r="JE14" s="244"/>
      <c r="JF14" s="244"/>
      <c r="JG14" s="244"/>
      <c r="JH14" s="244"/>
      <c r="JI14" s="219">
        <f t="shared" si="0"/>
        <v>98058</v>
      </c>
      <c r="JJ14" s="265">
        <v>42729251859</v>
      </c>
      <c r="JK14" s="269">
        <v>98058</v>
      </c>
      <c r="JL14" s="269">
        <v>4155</v>
      </c>
      <c r="JM14" s="269"/>
      <c r="JN14" s="269">
        <v>98058</v>
      </c>
      <c r="JO14" s="269">
        <f t="shared" si="1"/>
        <v>98058</v>
      </c>
      <c r="JP14" s="269"/>
    </row>
    <row r="15" spans="1:276" ht="18.75" x14ac:dyDescent="0.3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4"/>
      <c r="CT15" s="244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4"/>
      <c r="DH15" s="244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4"/>
      <c r="FF15" s="244"/>
      <c r="FG15" s="244"/>
      <c r="FH15" s="244"/>
      <c r="FI15" s="244"/>
      <c r="FJ15" s="244"/>
      <c r="FK15" s="244"/>
      <c r="FL15" s="244"/>
      <c r="FM15" s="244"/>
      <c r="FN15" s="244"/>
      <c r="FO15" s="244"/>
      <c r="FP15" s="244"/>
      <c r="FQ15" s="244"/>
      <c r="FR15" s="244"/>
      <c r="FS15" s="244"/>
      <c r="FT15" s="244">
        <v>23735.83</v>
      </c>
      <c r="FU15" s="244"/>
      <c r="FV15" s="244"/>
      <c r="FW15" s="244"/>
      <c r="FX15" s="244"/>
      <c r="FY15" s="244"/>
      <c r="FZ15" s="244"/>
      <c r="GA15" s="244"/>
      <c r="GB15" s="244"/>
      <c r="GC15" s="244"/>
      <c r="GD15" s="244"/>
      <c r="GE15" s="244"/>
      <c r="GF15" s="244"/>
      <c r="GG15" s="244"/>
      <c r="GH15" s="244"/>
      <c r="GI15" s="244"/>
      <c r="GJ15" s="244"/>
      <c r="GK15" s="244"/>
      <c r="GL15" s="244"/>
      <c r="GM15" s="244"/>
      <c r="GN15" s="244"/>
      <c r="GO15" s="244"/>
      <c r="GP15" s="244"/>
      <c r="GQ15" s="244"/>
      <c r="GR15" s="244"/>
      <c r="GS15" s="244"/>
      <c r="GT15" s="244"/>
      <c r="GU15" s="244"/>
      <c r="GV15" s="244"/>
      <c r="GW15" s="244"/>
      <c r="GX15" s="244"/>
      <c r="GY15" s="244"/>
      <c r="GZ15" s="244"/>
      <c r="HA15" s="244"/>
      <c r="HB15" s="244"/>
      <c r="HC15" s="244"/>
      <c r="HD15" s="244"/>
      <c r="HE15" s="244"/>
      <c r="HF15" s="244"/>
      <c r="HG15" s="244"/>
      <c r="HH15" s="244"/>
      <c r="HI15" s="244"/>
      <c r="HJ15" s="244"/>
      <c r="HK15" s="244"/>
      <c r="HL15" s="244"/>
      <c r="HM15" s="244"/>
      <c r="HN15" s="244"/>
      <c r="HO15" s="244"/>
      <c r="HP15" s="244"/>
      <c r="HQ15" s="244"/>
      <c r="HR15" s="244"/>
      <c r="HS15" s="244"/>
      <c r="HT15" s="244"/>
      <c r="HU15" s="244"/>
      <c r="HV15" s="244"/>
      <c r="HW15" s="244"/>
      <c r="HX15" s="244"/>
      <c r="HY15" s="244"/>
      <c r="HZ15" s="244"/>
      <c r="IA15" s="244"/>
      <c r="IB15" s="244"/>
      <c r="IC15" s="244"/>
      <c r="ID15" s="244"/>
      <c r="IE15" s="244"/>
      <c r="IF15" s="244"/>
      <c r="IG15" s="244"/>
      <c r="IH15" s="244"/>
      <c r="II15" s="244"/>
      <c r="IJ15" s="244"/>
      <c r="IK15" s="244"/>
      <c r="IL15" s="244"/>
      <c r="IM15" s="244"/>
      <c r="IN15" s="244"/>
      <c r="IO15" s="244"/>
      <c r="IP15" s="244"/>
      <c r="IQ15" s="244"/>
      <c r="IR15" s="244"/>
      <c r="IS15" s="244"/>
      <c r="IT15" s="244"/>
      <c r="IU15" s="244"/>
      <c r="IV15" s="244"/>
      <c r="IW15" s="244"/>
      <c r="IX15" s="244"/>
      <c r="IY15" s="244"/>
      <c r="IZ15" s="244"/>
      <c r="JA15" s="244"/>
      <c r="JB15" s="244"/>
      <c r="JC15" s="244"/>
      <c r="JD15" s="244"/>
      <c r="JE15" s="244"/>
      <c r="JF15" s="244"/>
      <c r="JG15" s="244"/>
      <c r="JH15" s="244"/>
      <c r="JI15" s="219">
        <f t="shared" si="0"/>
        <v>23735.83</v>
      </c>
      <c r="JJ15" s="265">
        <v>42735706611</v>
      </c>
      <c r="JK15" s="269">
        <v>23735.83</v>
      </c>
      <c r="JL15" s="269">
        <v>1080.44</v>
      </c>
      <c r="JM15" s="269">
        <v>23735.83</v>
      </c>
      <c r="JN15" s="269"/>
      <c r="JO15" s="269">
        <f t="shared" si="1"/>
        <v>23735.83</v>
      </c>
      <c r="JP15" s="269"/>
    </row>
    <row r="16" spans="1:276" ht="18.75" x14ac:dyDescent="0.3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>
        <v>7835.2</v>
      </c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  <c r="CO16" s="244"/>
      <c r="CP16" s="244"/>
      <c r="CQ16" s="244"/>
      <c r="CR16" s="244"/>
      <c r="CS16" s="244"/>
      <c r="CT16" s="244"/>
      <c r="CU16" s="244"/>
      <c r="CV16" s="244"/>
      <c r="CW16" s="244"/>
      <c r="CX16" s="244"/>
      <c r="CY16" s="244"/>
      <c r="CZ16" s="244"/>
      <c r="DA16" s="244"/>
      <c r="DB16" s="244"/>
      <c r="DC16" s="244"/>
      <c r="DD16" s="244"/>
      <c r="DE16" s="244"/>
      <c r="DF16" s="244"/>
      <c r="DG16" s="244"/>
      <c r="DH16" s="244"/>
      <c r="DI16" s="244"/>
      <c r="DJ16" s="244"/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4"/>
      <c r="DY16" s="244"/>
      <c r="DZ16" s="244"/>
      <c r="EA16" s="244"/>
      <c r="EB16" s="244"/>
      <c r="EC16" s="244"/>
      <c r="ED16" s="244"/>
      <c r="EE16" s="244"/>
      <c r="EF16" s="244"/>
      <c r="EG16" s="244"/>
      <c r="EH16" s="244">
        <v>1652</v>
      </c>
      <c r="EI16" s="244"/>
      <c r="EJ16" s="244"/>
      <c r="EK16" s="244"/>
      <c r="EL16" s="244"/>
      <c r="EM16" s="244"/>
      <c r="EN16" s="244"/>
      <c r="EO16" s="244"/>
      <c r="EP16" s="244">
        <v>5569.6</v>
      </c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4"/>
      <c r="FF16" s="244"/>
      <c r="FG16" s="244"/>
      <c r="FH16" s="244"/>
      <c r="FI16" s="244"/>
      <c r="FJ16" s="244"/>
      <c r="FK16" s="244"/>
      <c r="FL16" s="244"/>
      <c r="FM16" s="244"/>
      <c r="FN16" s="244"/>
      <c r="FO16" s="244"/>
      <c r="FP16" s="244"/>
      <c r="FQ16" s="244"/>
      <c r="FR16" s="244"/>
      <c r="FS16" s="244"/>
      <c r="FT16" s="244"/>
      <c r="FU16" s="244"/>
      <c r="FV16" s="244"/>
      <c r="FW16" s="244"/>
      <c r="FX16" s="244"/>
      <c r="FY16" s="244"/>
      <c r="FZ16" s="244"/>
      <c r="GA16" s="244"/>
      <c r="GB16" s="244"/>
      <c r="GC16" s="244"/>
      <c r="GD16" s="244"/>
      <c r="GE16" s="244"/>
      <c r="GF16" s="244"/>
      <c r="GG16" s="244"/>
      <c r="GH16" s="244"/>
      <c r="GI16" s="244">
        <v>179360</v>
      </c>
      <c r="GJ16" s="244"/>
      <c r="GK16" s="244"/>
      <c r="GL16" s="244"/>
      <c r="GM16" s="244"/>
      <c r="GN16" s="244"/>
      <c r="GO16" s="244"/>
      <c r="GP16" s="244"/>
      <c r="GQ16" s="244"/>
      <c r="GR16" s="244"/>
      <c r="GS16" s="244"/>
      <c r="GT16" s="244"/>
      <c r="GU16" s="244"/>
      <c r="GV16" s="244"/>
      <c r="GW16" s="244"/>
      <c r="GX16" s="244"/>
      <c r="GY16" s="244"/>
      <c r="GZ16" s="244"/>
      <c r="HA16" s="244"/>
      <c r="HB16" s="244"/>
      <c r="HC16" s="244"/>
      <c r="HD16" s="244"/>
      <c r="HE16" s="244"/>
      <c r="HF16" s="244"/>
      <c r="HG16" s="244"/>
      <c r="HH16" s="244"/>
      <c r="HI16" s="244"/>
      <c r="HJ16" s="244"/>
      <c r="HK16" s="244"/>
      <c r="HL16" s="244"/>
      <c r="HM16" s="244"/>
      <c r="HN16" s="244"/>
      <c r="HO16" s="244"/>
      <c r="HP16" s="244"/>
      <c r="HQ16" s="244"/>
      <c r="HR16" s="244"/>
      <c r="HS16" s="244"/>
      <c r="HT16" s="244"/>
      <c r="HU16" s="244"/>
      <c r="HV16" s="244"/>
      <c r="HW16" s="244"/>
      <c r="HX16" s="244"/>
      <c r="HY16" s="244"/>
      <c r="HZ16" s="244"/>
      <c r="IA16" s="244"/>
      <c r="IB16" s="244"/>
      <c r="IC16" s="244"/>
      <c r="ID16" s="244"/>
      <c r="IE16" s="244"/>
      <c r="IF16" s="244"/>
      <c r="IG16" s="244"/>
      <c r="IH16" s="244"/>
      <c r="II16" s="244"/>
      <c r="IJ16" s="244"/>
      <c r="IK16" s="244"/>
      <c r="IL16" s="244"/>
      <c r="IM16" s="244"/>
      <c r="IN16" s="244"/>
      <c r="IO16" s="244"/>
      <c r="IP16" s="244"/>
      <c r="IQ16" s="244"/>
      <c r="IR16" s="244"/>
      <c r="IS16" s="244"/>
      <c r="IT16" s="244"/>
      <c r="IU16" s="244"/>
      <c r="IV16" s="244"/>
      <c r="IW16" s="244"/>
      <c r="IX16" s="244"/>
      <c r="IY16" s="244"/>
      <c r="IZ16" s="244"/>
      <c r="JA16" s="244"/>
      <c r="JB16" s="244"/>
      <c r="JC16" s="244"/>
      <c r="JD16" s="244"/>
      <c r="JE16" s="244"/>
      <c r="JF16" s="244"/>
      <c r="JG16" s="244"/>
      <c r="JH16" s="244"/>
      <c r="JI16" s="219">
        <f t="shared" si="0"/>
        <v>194416.8</v>
      </c>
      <c r="JJ16" s="265">
        <v>42735706724</v>
      </c>
      <c r="JK16" s="269">
        <v>194416.8</v>
      </c>
      <c r="JL16" s="269">
        <v>8238</v>
      </c>
      <c r="JM16" s="269"/>
      <c r="JN16" s="269">
        <v>194416.8</v>
      </c>
      <c r="JO16" s="269">
        <f t="shared" si="1"/>
        <v>194416.8</v>
      </c>
      <c r="JP16" s="269"/>
    </row>
    <row r="17" spans="1:276" ht="18.75" x14ac:dyDescent="0.3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/>
      <c r="CF17" s="244"/>
      <c r="CG17" s="244"/>
      <c r="CH17" s="244"/>
      <c r="CI17" s="244"/>
      <c r="CJ17" s="244"/>
      <c r="CK17" s="244"/>
      <c r="CL17" s="244"/>
      <c r="CM17" s="244"/>
      <c r="CN17" s="244"/>
      <c r="CO17" s="244"/>
      <c r="CP17" s="244"/>
      <c r="CQ17" s="244"/>
      <c r="CR17" s="244"/>
      <c r="CS17" s="244"/>
      <c r="CT17" s="244"/>
      <c r="CU17" s="244"/>
      <c r="CV17" s="244"/>
      <c r="CW17" s="244"/>
      <c r="CX17" s="244"/>
      <c r="CY17" s="244"/>
      <c r="CZ17" s="244"/>
      <c r="DA17" s="244"/>
      <c r="DB17" s="244"/>
      <c r="DC17" s="244"/>
      <c r="DD17" s="244"/>
      <c r="DE17" s="244"/>
      <c r="DF17" s="244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4"/>
      <c r="DU17" s="244"/>
      <c r="DV17" s="244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4">
        <v>19068.8</v>
      </c>
      <c r="EP17" s="244">
        <v>16518.82</v>
      </c>
      <c r="EQ17" s="244"/>
      <c r="ER17" s="244">
        <v>2725.8</v>
      </c>
      <c r="ES17" s="244"/>
      <c r="ET17" s="244"/>
      <c r="EU17" s="244"/>
      <c r="EV17" s="244"/>
      <c r="EW17" s="244"/>
      <c r="EX17" s="244"/>
      <c r="EY17" s="244"/>
      <c r="EZ17" s="244"/>
      <c r="FA17" s="244"/>
      <c r="FB17" s="244"/>
      <c r="FC17" s="244"/>
      <c r="FD17" s="244"/>
      <c r="FE17" s="244"/>
      <c r="FF17" s="244"/>
      <c r="FG17" s="244"/>
      <c r="FH17" s="244"/>
      <c r="FI17" s="244"/>
      <c r="FJ17" s="244"/>
      <c r="FK17" s="244"/>
      <c r="FL17" s="244"/>
      <c r="FM17" s="244"/>
      <c r="FN17" s="244"/>
      <c r="FO17" s="244"/>
      <c r="FP17" s="244"/>
      <c r="FQ17" s="244"/>
      <c r="FR17" s="244"/>
      <c r="FS17" s="244"/>
      <c r="FT17" s="244"/>
      <c r="FU17" s="244"/>
      <c r="FV17" s="244"/>
      <c r="FW17" s="244"/>
      <c r="FX17" s="244"/>
      <c r="FY17" s="244"/>
      <c r="FZ17" s="244"/>
      <c r="GA17" s="244"/>
      <c r="GB17" s="244"/>
      <c r="GC17" s="244"/>
      <c r="GD17" s="244"/>
      <c r="GE17" s="244"/>
      <c r="GF17" s="244"/>
      <c r="GG17" s="244"/>
      <c r="GH17" s="244"/>
      <c r="GI17" s="244"/>
      <c r="GJ17" s="244"/>
      <c r="GK17" s="244"/>
      <c r="GL17" s="244"/>
      <c r="GM17" s="244"/>
      <c r="GN17" s="244"/>
      <c r="GO17" s="244"/>
      <c r="GP17" s="244"/>
      <c r="GQ17" s="244"/>
      <c r="GR17" s="244"/>
      <c r="GS17" s="244"/>
      <c r="GT17" s="244"/>
      <c r="GU17" s="244"/>
      <c r="GV17" s="244"/>
      <c r="GW17" s="244"/>
      <c r="GX17" s="244"/>
      <c r="GY17" s="244"/>
      <c r="GZ17" s="244"/>
      <c r="HA17" s="244"/>
      <c r="HB17" s="244"/>
      <c r="HC17" s="244"/>
      <c r="HD17" s="244"/>
      <c r="HE17" s="244"/>
      <c r="HF17" s="244"/>
      <c r="HG17" s="244"/>
      <c r="HH17" s="244"/>
      <c r="HI17" s="244"/>
      <c r="HJ17" s="244"/>
      <c r="HK17" s="244"/>
      <c r="HL17" s="244"/>
      <c r="HM17" s="244"/>
      <c r="HN17" s="244"/>
      <c r="HO17" s="244"/>
      <c r="HP17" s="244"/>
      <c r="HQ17" s="244"/>
      <c r="HR17" s="244"/>
      <c r="HS17" s="244"/>
      <c r="HT17" s="244"/>
      <c r="HU17" s="244"/>
      <c r="HV17" s="244"/>
      <c r="HW17" s="244"/>
      <c r="HX17" s="244"/>
      <c r="HY17" s="244"/>
      <c r="HZ17" s="244"/>
      <c r="IA17" s="244"/>
      <c r="IB17" s="244"/>
      <c r="IC17" s="244"/>
      <c r="ID17" s="244"/>
      <c r="IE17" s="244"/>
      <c r="IF17" s="244"/>
      <c r="IG17" s="244"/>
      <c r="IH17" s="244"/>
      <c r="II17" s="244"/>
      <c r="IJ17" s="244"/>
      <c r="IK17" s="244"/>
      <c r="IL17" s="244"/>
      <c r="IM17" s="244"/>
      <c r="IN17" s="244"/>
      <c r="IO17" s="244"/>
      <c r="IP17" s="244"/>
      <c r="IQ17" s="244"/>
      <c r="IR17" s="244"/>
      <c r="IS17" s="244"/>
      <c r="IT17" s="244"/>
      <c r="IU17" s="244"/>
      <c r="IV17" s="244"/>
      <c r="IW17" s="244"/>
      <c r="IX17" s="244"/>
      <c r="IY17" s="244"/>
      <c r="IZ17" s="244"/>
      <c r="JA17" s="244"/>
      <c r="JB17" s="244"/>
      <c r="JC17" s="244"/>
      <c r="JD17" s="244"/>
      <c r="JE17" s="244"/>
      <c r="JF17" s="244"/>
      <c r="JG17" s="244"/>
      <c r="JH17" s="244"/>
      <c r="JI17" s="219">
        <f t="shared" si="0"/>
        <v>38313.42</v>
      </c>
      <c r="JJ17" s="265">
        <v>42735706868</v>
      </c>
      <c r="JK17" s="269">
        <v>38313.42</v>
      </c>
      <c r="JL17" s="269">
        <v>1623.45</v>
      </c>
      <c r="JM17" s="269"/>
      <c r="JN17" s="269">
        <v>38313.42</v>
      </c>
      <c r="JO17" s="269">
        <f t="shared" si="1"/>
        <v>38313.42</v>
      </c>
      <c r="JP17" s="269"/>
    </row>
    <row r="18" spans="1:276" ht="18.75" x14ac:dyDescent="0.3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4"/>
      <c r="CT18" s="244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4"/>
      <c r="DV18" s="244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4"/>
      <c r="EJ18" s="244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4"/>
      <c r="FB18" s="244"/>
      <c r="FC18" s="244"/>
      <c r="FD18" s="244"/>
      <c r="FE18" s="244"/>
      <c r="FF18" s="244"/>
      <c r="FG18" s="244"/>
      <c r="FH18" s="244"/>
      <c r="FI18" s="244"/>
      <c r="FJ18" s="244"/>
      <c r="FK18" s="244"/>
      <c r="FL18" s="244"/>
      <c r="FM18" s="244"/>
      <c r="FN18" s="244"/>
      <c r="FO18" s="244"/>
      <c r="FP18" s="244"/>
      <c r="FQ18" s="244"/>
      <c r="FR18" s="244"/>
      <c r="FS18" s="244"/>
      <c r="FT18" s="244"/>
      <c r="FU18" s="244"/>
      <c r="FV18" s="244"/>
      <c r="FW18" s="244"/>
      <c r="FX18" s="244"/>
      <c r="FY18" s="244"/>
      <c r="FZ18" s="244"/>
      <c r="GA18" s="244"/>
      <c r="GB18" s="244"/>
      <c r="GC18" s="244"/>
      <c r="GD18" s="244"/>
      <c r="GE18" s="244"/>
      <c r="GF18" s="244"/>
      <c r="GG18" s="244"/>
      <c r="GH18" s="244">
        <v>49044.42</v>
      </c>
      <c r="GI18" s="244"/>
      <c r="GJ18" s="244"/>
      <c r="GK18" s="244"/>
      <c r="GL18" s="244"/>
      <c r="GM18" s="244"/>
      <c r="GN18" s="244"/>
      <c r="GO18" s="244"/>
      <c r="GP18" s="244"/>
      <c r="GQ18" s="244"/>
      <c r="GR18" s="244"/>
      <c r="GS18" s="244"/>
      <c r="GT18" s="244"/>
      <c r="GU18" s="244"/>
      <c r="GV18" s="244"/>
      <c r="GW18" s="244"/>
      <c r="GX18" s="244"/>
      <c r="GY18" s="244"/>
      <c r="GZ18" s="244"/>
      <c r="HA18" s="244"/>
      <c r="HB18" s="244"/>
      <c r="HC18" s="244"/>
      <c r="HD18" s="244"/>
      <c r="HE18" s="244"/>
      <c r="HF18" s="244"/>
      <c r="HG18" s="244"/>
      <c r="HH18" s="244"/>
      <c r="HI18" s="244"/>
      <c r="HJ18" s="244"/>
      <c r="HK18" s="244"/>
      <c r="HL18" s="244"/>
      <c r="HM18" s="244"/>
      <c r="HN18" s="244"/>
      <c r="HO18" s="244"/>
      <c r="HP18" s="244"/>
      <c r="HQ18" s="244"/>
      <c r="HR18" s="244"/>
      <c r="HS18" s="244"/>
      <c r="HT18" s="244"/>
      <c r="HU18" s="244"/>
      <c r="HV18" s="244"/>
      <c r="HW18" s="244"/>
      <c r="HX18" s="244"/>
      <c r="HY18" s="244"/>
      <c r="HZ18" s="244"/>
      <c r="IA18" s="244"/>
      <c r="IB18" s="244"/>
      <c r="IC18" s="244"/>
      <c r="ID18" s="244"/>
      <c r="IE18" s="244"/>
      <c r="IF18" s="244"/>
      <c r="IG18" s="244"/>
      <c r="IH18" s="244"/>
      <c r="II18" s="244"/>
      <c r="IJ18" s="244"/>
      <c r="IK18" s="244"/>
      <c r="IL18" s="244"/>
      <c r="IM18" s="244"/>
      <c r="IN18" s="244"/>
      <c r="IO18" s="244"/>
      <c r="IP18" s="244"/>
      <c r="IQ18" s="244"/>
      <c r="IR18" s="244"/>
      <c r="IS18" s="244"/>
      <c r="IT18" s="244"/>
      <c r="IU18" s="244"/>
      <c r="IV18" s="244"/>
      <c r="IW18" s="244"/>
      <c r="IX18" s="244"/>
      <c r="IY18" s="244"/>
      <c r="IZ18" s="244"/>
      <c r="JA18" s="244"/>
      <c r="JB18" s="244"/>
      <c r="JC18" s="244"/>
      <c r="JD18" s="244"/>
      <c r="JE18" s="244"/>
      <c r="JF18" s="244"/>
      <c r="JG18" s="244"/>
      <c r="JH18" s="244"/>
      <c r="JI18" s="219">
        <f t="shared" si="0"/>
        <v>49044.42</v>
      </c>
      <c r="JJ18" s="265">
        <v>42735734282</v>
      </c>
      <c r="JK18" s="269">
        <v>49044.42</v>
      </c>
      <c r="JL18" s="269">
        <v>0</v>
      </c>
      <c r="JM18" s="269"/>
      <c r="JN18" s="269">
        <v>49044.42</v>
      </c>
      <c r="JO18" s="269">
        <f t="shared" si="1"/>
        <v>49044.42</v>
      </c>
      <c r="JP18" s="269"/>
    </row>
    <row r="19" spans="1:276" ht="18.75" x14ac:dyDescent="0.3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4"/>
      <c r="CT19" s="244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4"/>
      <c r="DH19" s="244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4"/>
      <c r="DV19" s="244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4"/>
      <c r="EJ19" s="244"/>
      <c r="EK19" s="244"/>
      <c r="EL19" s="244"/>
      <c r="EM19" s="244"/>
      <c r="EN19" s="244"/>
      <c r="EO19" s="244">
        <v>19068.8</v>
      </c>
      <c r="EP19" s="244">
        <v>16518.82</v>
      </c>
      <c r="EQ19" s="244"/>
      <c r="ER19" s="244">
        <v>5451.6</v>
      </c>
      <c r="ES19" s="244"/>
      <c r="ET19" s="244"/>
      <c r="EU19" s="244"/>
      <c r="EV19" s="244"/>
      <c r="EW19" s="244"/>
      <c r="EX19" s="244"/>
      <c r="EY19" s="244"/>
      <c r="EZ19" s="244"/>
      <c r="FA19" s="244"/>
      <c r="FB19" s="244"/>
      <c r="FC19" s="244"/>
      <c r="FD19" s="244"/>
      <c r="FE19" s="244"/>
      <c r="FF19" s="244"/>
      <c r="FG19" s="244"/>
      <c r="FH19" s="244"/>
      <c r="FI19" s="244"/>
      <c r="FJ19" s="244"/>
      <c r="FK19" s="244"/>
      <c r="FL19" s="244"/>
      <c r="FM19" s="244"/>
      <c r="FN19" s="244"/>
      <c r="FO19" s="244"/>
      <c r="FP19" s="244"/>
      <c r="FQ19" s="244"/>
      <c r="FR19" s="244"/>
      <c r="FS19" s="244"/>
      <c r="FT19" s="244"/>
      <c r="FU19" s="244"/>
      <c r="FV19" s="244"/>
      <c r="FW19" s="244"/>
      <c r="FX19" s="244"/>
      <c r="FY19" s="244"/>
      <c r="FZ19" s="244"/>
      <c r="GA19" s="244"/>
      <c r="GB19" s="244"/>
      <c r="GC19" s="244"/>
      <c r="GD19" s="244"/>
      <c r="GE19" s="244"/>
      <c r="GF19" s="244"/>
      <c r="GG19" s="244"/>
      <c r="GH19" s="244"/>
      <c r="GI19" s="244"/>
      <c r="GJ19" s="244"/>
      <c r="GK19" s="244"/>
      <c r="GL19" s="244"/>
      <c r="GM19" s="244"/>
      <c r="GN19" s="244"/>
      <c r="GO19" s="244"/>
      <c r="GP19" s="244"/>
      <c r="GQ19" s="244"/>
      <c r="GR19" s="244"/>
      <c r="GS19" s="244"/>
      <c r="GT19" s="244"/>
      <c r="GU19" s="244"/>
      <c r="GV19" s="244"/>
      <c r="GW19" s="244"/>
      <c r="GX19" s="244"/>
      <c r="GY19" s="244"/>
      <c r="GZ19" s="244"/>
      <c r="HA19" s="244"/>
      <c r="HB19" s="244"/>
      <c r="HC19" s="244"/>
      <c r="HD19" s="244"/>
      <c r="HE19" s="244"/>
      <c r="HF19" s="244"/>
      <c r="HG19" s="244"/>
      <c r="HH19" s="244"/>
      <c r="HI19" s="244"/>
      <c r="HJ19" s="244"/>
      <c r="HK19" s="244"/>
      <c r="HL19" s="244"/>
      <c r="HM19" s="244"/>
      <c r="HN19" s="244"/>
      <c r="HO19" s="244"/>
      <c r="HP19" s="244"/>
      <c r="HQ19" s="244"/>
      <c r="HR19" s="244"/>
      <c r="HS19" s="244"/>
      <c r="HT19" s="244"/>
      <c r="HU19" s="244"/>
      <c r="HV19" s="244"/>
      <c r="HW19" s="244"/>
      <c r="HX19" s="244"/>
      <c r="HY19" s="244"/>
      <c r="HZ19" s="244"/>
      <c r="IA19" s="244"/>
      <c r="IB19" s="244"/>
      <c r="IC19" s="244"/>
      <c r="ID19" s="244"/>
      <c r="IE19" s="244"/>
      <c r="IF19" s="244"/>
      <c r="IG19" s="244"/>
      <c r="IH19" s="244"/>
      <c r="II19" s="244"/>
      <c r="IJ19" s="244"/>
      <c r="IK19" s="244"/>
      <c r="IL19" s="244"/>
      <c r="IM19" s="244"/>
      <c r="IN19" s="244"/>
      <c r="IO19" s="244"/>
      <c r="IP19" s="244"/>
      <c r="IQ19" s="244"/>
      <c r="IR19" s="244"/>
      <c r="IS19" s="244"/>
      <c r="IT19" s="244"/>
      <c r="IU19" s="244"/>
      <c r="IV19" s="244"/>
      <c r="IW19" s="244"/>
      <c r="IX19" s="244"/>
      <c r="IY19" s="244"/>
      <c r="IZ19" s="244"/>
      <c r="JA19" s="244"/>
      <c r="JB19" s="244"/>
      <c r="JC19" s="244"/>
      <c r="JD19" s="244"/>
      <c r="JE19" s="244"/>
      <c r="JF19" s="244"/>
      <c r="JG19" s="244"/>
      <c r="JH19" s="244"/>
      <c r="JI19" s="219">
        <f t="shared" si="0"/>
        <v>41039.219999999994</v>
      </c>
      <c r="JJ19" s="265">
        <v>42737168415</v>
      </c>
      <c r="JK19" s="269">
        <v>41039.22</v>
      </c>
      <c r="JL19" s="269">
        <v>1738.95</v>
      </c>
      <c r="JM19" s="269"/>
      <c r="JN19" s="269">
        <v>41039.22</v>
      </c>
      <c r="JO19" s="269">
        <f t="shared" si="1"/>
        <v>41039.22</v>
      </c>
      <c r="JP19" s="269"/>
    </row>
    <row r="20" spans="1:276" ht="18.75" x14ac:dyDescent="0.3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  <c r="BB20" s="244"/>
      <c r="BC20" s="244"/>
      <c r="BD20" s="244"/>
      <c r="BE20" s="244"/>
      <c r="BF20" s="244"/>
      <c r="BG20" s="244"/>
      <c r="BH20" s="244"/>
      <c r="BI20" s="244"/>
      <c r="BJ20" s="244"/>
      <c r="BK20" s="244"/>
      <c r="BL20" s="244"/>
      <c r="BM20" s="244"/>
      <c r="BN20" s="244"/>
      <c r="BO20" s="244"/>
      <c r="BP20" s="244"/>
      <c r="BQ20" s="244"/>
      <c r="BR20" s="244"/>
      <c r="BS20" s="244"/>
      <c r="BT20" s="244"/>
      <c r="BU20" s="244"/>
      <c r="BV20" s="244"/>
      <c r="BW20" s="244"/>
      <c r="BX20" s="244"/>
      <c r="BY20" s="244"/>
      <c r="BZ20" s="244"/>
      <c r="CA20" s="244"/>
      <c r="CB20" s="244"/>
      <c r="CC20" s="244"/>
      <c r="CD20" s="244"/>
      <c r="CE20" s="244"/>
      <c r="CF20" s="244"/>
      <c r="CG20" s="244"/>
      <c r="CH20" s="244"/>
      <c r="CI20" s="244"/>
      <c r="CJ20" s="244"/>
      <c r="CK20" s="244"/>
      <c r="CL20" s="244"/>
      <c r="CM20" s="244">
        <v>31820</v>
      </c>
      <c r="CN20" s="244"/>
      <c r="CO20" s="244"/>
      <c r="CP20" s="244"/>
      <c r="CQ20" s="244"/>
      <c r="CR20" s="244"/>
      <c r="CS20" s="244"/>
      <c r="CT20" s="244"/>
      <c r="CU20" s="244"/>
      <c r="CV20" s="244"/>
      <c r="CW20" s="244"/>
      <c r="CX20" s="244"/>
      <c r="CY20" s="244"/>
      <c r="CZ20" s="244"/>
      <c r="DA20" s="244"/>
      <c r="DB20" s="244"/>
      <c r="DC20" s="244"/>
      <c r="DD20" s="244"/>
      <c r="DE20" s="244"/>
      <c r="DF20" s="244"/>
      <c r="DG20" s="244"/>
      <c r="DH20" s="244"/>
      <c r="DI20" s="244"/>
      <c r="DJ20" s="244"/>
      <c r="DK20" s="244"/>
      <c r="DL20" s="244"/>
      <c r="DM20" s="244"/>
      <c r="DN20" s="244"/>
      <c r="DO20" s="244"/>
      <c r="DP20" s="244"/>
      <c r="DQ20" s="244"/>
      <c r="DR20" s="244"/>
      <c r="DS20" s="244"/>
      <c r="DT20" s="244"/>
      <c r="DU20" s="244"/>
      <c r="DV20" s="244"/>
      <c r="DW20" s="244"/>
      <c r="DX20" s="244"/>
      <c r="DY20" s="244"/>
      <c r="DZ20" s="244"/>
      <c r="EA20" s="244"/>
      <c r="EB20" s="244"/>
      <c r="EC20" s="244"/>
      <c r="ED20" s="244"/>
      <c r="EE20" s="244"/>
      <c r="EF20" s="244"/>
      <c r="EG20" s="244"/>
      <c r="EH20" s="244"/>
      <c r="EI20" s="244"/>
      <c r="EJ20" s="244"/>
      <c r="EK20" s="244"/>
      <c r="EL20" s="244"/>
      <c r="EM20" s="244"/>
      <c r="EN20" s="244"/>
      <c r="EO20" s="244"/>
      <c r="EP20" s="244"/>
      <c r="EQ20" s="244"/>
      <c r="ER20" s="244"/>
      <c r="ES20" s="244"/>
      <c r="ET20" s="244"/>
      <c r="EU20" s="244"/>
      <c r="EV20" s="244"/>
      <c r="EW20" s="244"/>
      <c r="EX20" s="244"/>
      <c r="EY20" s="244"/>
      <c r="EZ20" s="244"/>
      <c r="FA20" s="244"/>
      <c r="FB20" s="244"/>
      <c r="FC20" s="244"/>
      <c r="FD20" s="244"/>
      <c r="FE20" s="244"/>
      <c r="FF20" s="244"/>
      <c r="FG20" s="244"/>
      <c r="FH20" s="244"/>
      <c r="FI20" s="244"/>
      <c r="FJ20" s="244"/>
      <c r="FK20" s="244"/>
      <c r="FL20" s="244"/>
      <c r="FM20" s="244"/>
      <c r="FN20" s="244"/>
      <c r="FO20" s="244"/>
      <c r="FP20" s="244"/>
      <c r="FQ20" s="244"/>
      <c r="FR20" s="244"/>
      <c r="FS20" s="244"/>
      <c r="FT20" s="244"/>
      <c r="FU20" s="244"/>
      <c r="FV20" s="244"/>
      <c r="FW20" s="244"/>
      <c r="FX20" s="244"/>
      <c r="FY20" s="244"/>
      <c r="FZ20" s="244"/>
      <c r="GA20" s="244"/>
      <c r="GB20" s="244"/>
      <c r="GC20" s="244"/>
      <c r="GD20" s="244"/>
      <c r="GE20" s="244"/>
      <c r="GF20" s="244"/>
      <c r="GG20" s="244"/>
      <c r="GH20" s="244"/>
      <c r="GI20" s="244"/>
      <c r="GJ20" s="244"/>
      <c r="GK20" s="244"/>
      <c r="GL20" s="244"/>
      <c r="GM20" s="244"/>
      <c r="GN20" s="244"/>
      <c r="GO20" s="244"/>
      <c r="GP20" s="244"/>
      <c r="GQ20" s="244"/>
      <c r="GR20" s="244"/>
      <c r="GS20" s="244"/>
      <c r="GT20" s="244"/>
      <c r="GU20" s="244"/>
      <c r="GV20" s="244"/>
      <c r="GW20" s="244"/>
      <c r="GX20" s="244"/>
      <c r="GY20" s="244"/>
      <c r="GZ20" s="244"/>
      <c r="HA20" s="244"/>
      <c r="HB20" s="244"/>
      <c r="HC20" s="244"/>
      <c r="HD20" s="244"/>
      <c r="HE20" s="244"/>
      <c r="HF20" s="244"/>
      <c r="HG20" s="244"/>
      <c r="HH20" s="244"/>
      <c r="HI20" s="244"/>
      <c r="HJ20" s="244"/>
      <c r="HK20" s="244"/>
      <c r="HL20" s="244"/>
      <c r="HM20" s="244"/>
      <c r="HN20" s="244"/>
      <c r="HO20" s="244"/>
      <c r="HP20" s="244"/>
      <c r="HQ20" s="244"/>
      <c r="HR20" s="244"/>
      <c r="HS20" s="244"/>
      <c r="HT20" s="244"/>
      <c r="HU20" s="244"/>
      <c r="HV20" s="244"/>
      <c r="HW20" s="244"/>
      <c r="HX20" s="244"/>
      <c r="HY20" s="244"/>
      <c r="HZ20" s="244"/>
      <c r="IA20" s="244"/>
      <c r="IB20" s="244"/>
      <c r="IC20" s="244"/>
      <c r="ID20" s="244"/>
      <c r="IE20" s="244"/>
      <c r="IF20" s="244"/>
      <c r="IG20" s="244"/>
      <c r="IH20" s="244"/>
      <c r="II20" s="244"/>
      <c r="IJ20" s="244"/>
      <c r="IK20" s="244"/>
      <c r="IL20" s="244"/>
      <c r="IM20" s="244"/>
      <c r="IN20" s="244"/>
      <c r="IO20" s="244"/>
      <c r="IP20" s="244"/>
      <c r="IQ20" s="244"/>
      <c r="IR20" s="244"/>
      <c r="IS20" s="244"/>
      <c r="IT20" s="244"/>
      <c r="IU20" s="244"/>
      <c r="IV20" s="244"/>
      <c r="IW20" s="244"/>
      <c r="IX20" s="244"/>
      <c r="IY20" s="244"/>
      <c r="IZ20" s="244"/>
      <c r="JA20" s="244"/>
      <c r="JB20" s="244"/>
      <c r="JC20" s="244"/>
      <c r="JD20" s="244"/>
      <c r="JE20" s="244"/>
      <c r="JF20" s="244"/>
      <c r="JG20" s="244"/>
      <c r="JH20" s="244"/>
      <c r="JI20" s="219">
        <f t="shared" si="0"/>
        <v>31820</v>
      </c>
      <c r="JJ20" s="265">
        <v>42737168614</v>
      </c>
      <c r="JK20" s="269">
        <v>31820</v>
      </c>
      <c r="JL20" s="269">
        <v>1591</v>
      </c>
      <c r="JM20" s="269"/>
      <c r="JN20" s="269">
        <v>31820</v>
      </c>
      <c r="JO20" s="269">
        <f t="shared" si="1"/>
        <v>31820</v>
      </c>
      <c r="JP20" s="269"/>
    </row>
    <row r="21" spans="1:276" ht="18.75" x14ac:dyDescent="0.3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>
        <v>0</v>
      </c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>
        <v>25204.799999999999</v>
      </c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  <c r="BW21" s="244"/>
      <c r="BX21" s="244"/>
      <c r="BY21" s="244"/>
      <c r="BZ21" s="244"/>
      <c r="CA21" s="244"/>
      <c r="CB21" s="244"/>
      <c r="CC21" s="244"/>
      <c r="CD21" s="244"/>
      <c r="CE21" s="244"/>
      <c r="CF21" s="244"/>
      <c r="CG21" s="244"/>
      <c r="CH21" s="244"/>
      <c r="CI21" s="244"/>
      <c r="CJ21" s="244"/>
      <c r="CK21" s="244"/>
      <c r="CL21" s="244"/>
      <c r="CM21" s="244"/>
      <c r="CN21" s="244"/>
      <c r="CO21" s="244"/>
      <c r="CP21" s="244"/>
      <c r="CQ21" s="244"/>
      <c r="CR21" s="244"/>
      <c r="CS21" s="244"/>
      <c r="CT21" s="244"/>
      <c r="CU21" s="244"/>
      <c r="CV21" s="244"/>
      <c r="CW21" s="244"/>
      <c r="CX21" s="244"/>
      <c r="CY21" s="244"/>
      <c r="CZ21" s="244"/>
      <c r="DA21" s="244"/>
      <c r="DB21" s="244"/>
      <c r="DC21" s="244"/>
      <c r="DD21" s="244"/>
      <c r="DE21" s="244"/>
      <c r="DF21" s="244"/>
      <c r="DG21" s="244"/>
      <c r="DH21" s="244"/>
      <c r="DI21" s="244"/>
      <c r="DJ21" s="244"/>
      <c r="DK21" s="244"/>
      <c r="DL21" s="244"/>
      <c r="DM21" s="244"/>
      <c r="DN21" s="244"/>
      <c r="DO21" s="244"/>
      <c r="DP21" s="244"/>
      <c r="DQ21" s="244"/>
      <c r="DR21" s="244"/>
      <c r="DS21" s="244"/>
      <c r="DT21" s="244"/>
      <c r="DU21" s="244"/>
      <c r="DV21" s="244"/>
      <c r="DW21" s="244"/>
      <c r="DX21" s="244"/>
      <c r="DY21" s="244"/>
      <c r="DZ21" s="244"/>
      <c r="EA21" s="244"/>
      <c r="EB21" s="244"/>
      <c r="EC21" s="244"/>
      <c r="ED21" s="244"/>
      <c r="EE21" s="244"/>
      <c r="EF21" s="244"/>
      <c r="EG21" s="244"/>
      <c r="EH21" s="244"/>
      <c r="EI21" s="244"/>
      <c r="EJ21" s="244"/>
      <c r="EK21" s="244"/>
      <c r="EL21" s="244"/>
      <c r="EM21" s="244"/>
      <c r="EN21" s="244"/>
      <c r="EO21" s="244"/>
      <c r="EP21" s="244"/>
      <c r="EQ21" s="244"/>
      <c r="ER21" s="244"/>
      <c r="ES21" s="244"/>
      <c r="ET21" s="244"/>
      <c r="EU21" s="244"/>
      <c r="EV21" s="244"/>
      <c r="EW21" s="244"/>
      <c r="EX21" s="244"/>
      <c r="EY21" s="244"/>
      <c r="EZ21" s="244"/>
      <c r="FA21" s="244"/>
      <c r="FB21" s="244"/>
      <c r="FC21" s="244"/>
      <c r="FD21" s="244"/>
      <c r="FE21" s="244"/>
      <c r="FF21" s="244"/>
      <c r="FG21" s="244"/>
      <c r="FH21" s="244"/>
      <c r="FI21" s="244"/>
      <c r="FJ21" s="244"/>
      <c r="FK21" s="244"/>
      <c r="FL21" s="244"/>
      <c r="FM21" s="244"/>
      <c r="FN21" s="244"/>
      <c r="FO21" s="244"/>
      <c r="FP21" s="244"/>
      <c r="FQ21" s="244"/>
      <c r="FR21" s="244"/>
      <c r="FS21" s="244">
        <v>4130</v>
      </c>
      <c r="FT21" s="244"/>
      <c r="FU21" s="244"/>
      <c r="FV21" s="244"/>
      <c r="FW21" s="244"/>
      <c r="FX21" s="244"/>
      <c r="FY21" s="244"/>
      <c r="FZ21" s="244"/>
      <c r="GA21" s="244"/>
      <c r="GB21" s="244"/>
      <c r="GC21" s="244"/>
      <c r="GD21" s="244"/>
      <c r="GE21" s="244"/>
      <c r="GF21" s="244"/>
      <c r="GG21" s="244"/>
      <c r="GH21" s="244"/>
      <c r="GI21" s="244"/>
      <c r="GJ21" s="244"/>
      <c r="GK21" s="244"/>
      <c r="GL21" s="244"/>
      <c r="GM21" s="244"/>
      <c r="GN21" s="244"/>
      <c r="GO21" s="244"/>
      <c r="GP21" s="244"/>
      <c r="GQ21" s="244"/>
      <c r="GR21" s="244"/>
      <c r="GS21" s="244"/>
      <c r="GT21" s="244"/>
      <c r="GU21" s="244"/>
      <c r="GV21" s="244"/>
      <c r="GW21" s="244"/>
      <c r="GX21" s="244"/>
      <c r="GY21" s="244"/>
      <c r="GZ21" s="244"/>
      <c r="HA21" s="244"/>
      <c r="HB21" s="244"/>
      <c r="HC21" s="244"/>
      <c r="HD21" s="244"/>
      <c r="HE21" s="244"/>
      <c r="HF21" s="244"/>
      <c r="HG21" s="244"/>
      <c r="HH21" s="244"/>
      <c r="HI21" s="244"/>
      <c r="HJ21" s="244"/>
      <c r="HK21" s="244"/>
      <c r="HL21" s="244"/>
      <c r="HM21" s="244"/>
      <c r="HN21" s="244"/>
      <c r="HO21" s="244"/>
      <c r="HP21" s="244"/>
      <c r="HQ21" s="244"/>
      <c r="HR21" s="244"/>
      <c r="HS21" s="244"/>
      <c r="HT21" s="244"/>
      <c r="HU21" s="244"/>
      <c r="HV21" s="244"/>
      <c r="HW21" s="244"/>
      <c r="HX21" s="244"/>
      <c r="HY21" s="244"/>
      <c r="HZ21" s="244"/>
      <c r="IA21" s="244"/>
      <c r="IB21" s="244"/>
      <c r="IC21" s="244"/>
      <c r="ID21" s="244"/>
      <c r="IE21" s="244"/>
      <c r="IF21" s="244"/>
      <c r="IG21" s="244"/>
      <c r="IH21" s="244"/>
      <c r="II21" s="244"/>
      <c r="IJ21" s="244"/>
      <c r="IK21" s="244"/>
      <c r="IL21" s="244"/>
      <c r="IM21" s="244"/>
      <c r="IN21" s="244"/>
      <c r="IO21" s="244"/>
      <c r="IP21" s="244"/>
      <c r="IQ21" s="244"/>
      <c r="IR21" s="244"/>
      <c r="IS21" s="244"/>
      <c r="IT21" s="244"/>
      <c r="IU21" s="244"/>
      <c r="IV21" s="244"/>
      <c r="IW21" s="244"/>
      <c r="IX21" s="244"/>
      <c r="IY21" s="244"/>
      <c r="IZ21" s="244"/>
      <c r="JA21" s="244"/>
      <c r="JB21" s="244"/>
      <c r="JC21" s="244"/>
      <c r="JD21" s="244"/>
      <c r="JE21" s="244"/>
      <c r="JF21" s="244"/>
      <c r="JG21" s="244"/>
      <c r="JH21" s="244"/>
      <c r="JI21" s="219">
        <f t="shared" si="0"/>
        <v>29334.799999999999</v>
      </c>
      <c r="JJ21" s="353">
        <v>42737168785</v>
      </c>
      <c r="JK21" s="269">
        <v>29334.799999999999</v>
      </c>
      <c r="JL21" s="269">
        <v>1243</v>
      </c>
      <c r="JM21" s="269"/>
      <c r="JN21" s="269">
        <v>29334.799999999999</v>
      </c>
      <c r="JO21" s="269">
        <f t="shared" si="1"/>
        <v>29334.799999999999</v>
      </c>
      <c r="JP21" s="269"/>
    </row>
    <row r="22" spans="1:276" ht="18.75" x14ac:dyDescent="0.3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4"/>
      <c r="CF22" s="244"/>
      <c r="CG22" s="244"/>
      <c r="CH22" s="244"/>
      <c r="CI22" s="244"/>
      <c r="CJ22" s="244"/>
      <c r="CK22" s="244"/>
      <c r="CL22" s="244"/>
      <c r="CM22" s="244"/>
      <c r="CN22" s="244"/>
      <c r="CO22" s="244"/>
      <c r="CP22" s="244"/>
      <c r="CQ22" s="244"/>
      <c r="CR22" s="244"/>
      <c r="CS22" s="244"/>
      <c r="CT22" s="244"/>
      <c r="CU22" s="244"/>
      <c r="CV22" s="244"/>
      <c r="CW22" s="244"/>
      <c r="CX22" s="244"/>
      <c r="CY22" s="244"/>
      <c r="CZ22" s="244"/>
      <c r="DA22" s="244"/>
      <c r="DB22" s="244"/>
      <c r="DC22" s="244"/>
      <c r="DD22" s="244"/>
      <c r="DE22" s="244"/>
      <c r="DF22" s="244"/>
      <c r="DG22" s="244"/>
      <c r="DH22" s="244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4"/>
      <c r="DU22" s="244"/>
      <c r="DV22" s="244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/>
      <c r="FM22" s="244"/>
      <c r="FN22" s="244"/>
      <c r="FO22" s="244"/>
      <c r="FP22" s="244"/>
      <c r="FQ22" s="244"/>
      <c r="FR22" s="244"/>
      <c r="FS22" s="244"/>
      <c r="FT22" s="244"/>
      <c r="FU22" s="244"/>
      <c r="FV22" s="244"/>
      <c r="FW22" s="244"/>
      <c r="FX22" s="244"/>
      <c r="FY22" s="244"/>
      <c r="FZ22" s="244"/>
      <c r="GA22" s="244"/>
      <c r="GB22" s="244"/>
      <c r="GC22" s="244"/>
      <c r="GD22" s="244"/>
      <c r="GE22" s="244"/>
      <c r="GF22" s="244"/>
      <c r="GG22" s="244"/>
      <c r="GH22" s="244">
        <v>166600.07</v>
      </c>
      <c r="GI22" s="244">
        <v>72924</v>
      </c>
      <c r="GJ22" s="244"/>
      <c r="GK22" s="244"/>
      <c r="GL22" s="244"/>
      <c r="GM22" s="244"/>
      <c r="GN22" s="244"/>
      <c r="GO22" s="244"/>
      <c r="GP22" s="244"/>
      <c r="GQ22" s="244"/>
      <c r="GR22" s="244"/>
      <c r="GS22" s="244"/>
      <c r="GT22" s="244"/>
      <c r="GU22" s="244"/>
      <c r="GV22" s="244"/>
      <c r="GW22" s="244"/>
      <c r="GX22" s="244"/>
      <c r="GY22" s="244"/>
      <c r="GZ22" s="244"/>
      <c r="HA22" s="244"/>
      <c r="HB22" s="244"/>
      <c r="HC22" s="244"/>
      <c r="HD22" s="244"/>
      <c r="HE22" s="244"/>
      <c r="HF22" s="244"/>
      <c r="HG22" s="244"/>
      <c r="HH22" s="244"/>
      <c r="HI22" s="244"/>
      <c r="HJ22" s="244"/>
      <c r="HK22" s="244"/>
      <c r="HL22" s="244"/>
      <c r="HM22" s="244"/>
      <c r="HN22" s="244"/>
      <c r="HO22" s="244"/>
      <c r="HP22" s="244"/>
      <c r="HQ22" s="244"/>
      <c r="HR22" s="244"/>
      <c r="HS22" s="244"/>
      <c r="HT22" s="244"/>
      <c r="HU22" s="244"/>
      <c r="HV22" s="244"/>
      <c r="HW22" s="244"/>
      <c r="HX22" s="244"/>
      <c r="HY22" s="244"/>
      <c r="HZ22" s="244"/>
      <c r="IA22" s="244"/>
      <c r="IB22" s="244"/>
      <c r="IC22" s="244"/>
      <c r="ID22" s="244"/>
      <c r="IE22" s="244"/>
      <c r="IF22" s="244"/>
      <c r="IG22" s="244"/>
      <c r="IH22" s="244"/>
      <c r="II22" s="244"/>
      <c r="IJ22" s="244"/>
      <c r="IK22" s="244"/>
      <c r="IL22" s="244"/>
      <c r="IM22" s="244"/>
      <c r="IN22" s="244"/>
      <c r="IO22" s="244"/>
      <c r="IP22" s="244"/>
      <c r="IQ22" s="244"/>
      <c r="IR22" s="244"/>
      <c r="IS22" s="244"/>
      <c r="IT22" s="244"/>
      <c r="IU22" s="244"/>
      <c r="IV22" s="244"/>
      <c r="IW22" s="244"/>
      <c r="IX22" s="244"/>
      <c r="IY22" s="244"/>
      <c r="IZ22" s="244"/>
      <c r="JA22" s="244"/>
      <c r="JB22" s="244"/>
      <c r="JC22" s="244"/>
      <c r="JD22" s="244"/>
      <c r="JE22" s="244"/>
      <c r="JF22" s="244"/>
      <c r="JG22" s="244"/>
      <c r="JH22" s="244"/>
      <c r="JI22" s="219">
        <f t="shared" si="0"/>
        <v>239524.07</v>
      </c>
      <c r="JJ22" s="265">
        <v>42740930160</v>
      </c>
      <c r="JK22" s="269">
        <v>239524.07</v>
      </c>
      <c r="JL22" s="269">
        <v>0</v>
      </c>
      <c r="JM22" s="249"/>
      <c r="JN22" s="269">
        <v>239524.07</v>
      </c>
      <c r="JO22" s="269">
        <f t="shared" si="1"/>
        <v>239524.07</v>
      </c>
      <c r="JP22" s="249"/>
    </row>
    <row r="23" spans="1:276" ht="18.75" x14ac:dyDescent="0.3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4"/>
      <c r="CG23" s="244"/>
      <c r="CH23" s="244">
        <v>169212</v>
      </c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4"/>
      <c r="CT23" s="244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4"/>
      <c r="DH23" s="244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4"/>
      <c r="DU23" s="244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4"/>
      <c r="FF23" s="244"/>
      <c r="FG23" s="244"/>
      <c r="FH23" s="244"/>
      <c r="FI23" s="244"/>
      <c r="FJ23" s="244"/>
      <c r="FK23" s="244"/>
      <c r="FL23" s="244"/>
      <c r="FM23" s="244"/>
      <c r="FN23" s="244"/>
      <c r="FO23" s="244"/>
      <c r="FP23" s="244"/>
      <c r="FQ23" s="244"/>
      <c r="FR23" s="244"/>
      <c r="FS23" s="244"/>
      <c r="FT23" s="244"/>
      <c r="FU23" s="244"/>
      <c r="FV23" s="244"/>
      <c r="FW23" s="244"/>
      <c r="FX23" s="244"/>
      <c r="FY23" s="244"/>
      <c r="FZ23" s="244"/>
      <c r="GA23" s="244"/>
      <c r="GB23" s="244"/>
      <c r="GC23" s="244"/>
      <c r="GD23" s="244"/>
      <c r="GE23" s="244"/>
      <c r="GF23" s="244"/>
      <c r="GG23" s="244"/>
      <c r="GH23" s="244"/>
      <c r="GI23" s="244"/>
      <c r="GJ23" s="244"/>
      <c r="GK23" s="244"/>
      <c r="GL23" s="244"/>
      <c r="GM23" s="244"/>
      <c r="GN23" s="244"/>
      <c r="GO23" s="244"/>
      <c r="GP23" s="244"/>
      <c r="GQ23" s="244"/>
      <c r="GR23" s="244"/>
      <c r="GS23" s="244"/>
      <c r="GT23" s="244"/>
      <c r="GU23" s="244"/>
      <c r="GV23" s="244"/>
      <c r="GW23" s="244"/>
      <c r="GX23" s="244"/>
      <c r="GY23" s="244"/>
      <c r="GZ23" s="244"/>
      <c r="HA23" s="244"/>
      <c r="HB23" s="244"/>
      <c r="HC23" s="244"/>
      <c r="HD23" s="244"/>
      <c r="HE23" s="244"/>
      <c r="HF23" s="244"/>
      <c r="HG23" s="244"/>
      <c r="HH23" s="244"/>
      <c r="HI23" s="244"/>
      <c r="HJ23" s="244"/>
      <c r="HK23" s="244"/>
      <c r="HL23" s="244"/>
      <c r="HM23" s="244"/>
      <c r="HN23" s="244"/>
      <c r="HO23" s="244"/>
      <c r="HP23" s="244"/>
      <c r="HQ23" s="244"/>
      <c r="HR23" s="244"/>
      <c r="HS23" s="244"/>
      <c r="HT23" s="244"/>
      <c r="HU23" s="244"/>
      <c r="HV23" s="244"/>
      <c r="HW23" s="244"/>
      <c r="HX23" s="244"/>
      <c r="HY23" s="244"/>
      <c r="HZ23" s="244"/>
      <c r="IA23" s="244"/>
      <c r="IB23" s="244"/>
      <c r="IC23" s="244"/>
      <c r="ID23" s="244"/>
      <c r="IE23" s="244"/>
      <c r="IF23" s="244"/>
      <c r="IG23" s="244"/>
      <c r="IH23" s="244"/>
      <c r="II23" s="244"/>
      <c r="IJ23" s="244"/>
      <c r="IK23" s="244"/>
      <c r="IL23" s="244"/>
      <c r="IM23" s="244"/>
      <c r="IN23" s="244"/>
      <c r="IO23" s="244"/>
      <c r="IP23" s="244"/>
      <c r="IQ23" s="244"/>
      <c r="IR23" s="244"/>
      <c r="IS23" s="244"/>
      <c r="IT23" s="244"/>
      <c r="IU23" s="244"/>
      <c r="IV23" s="244"/>
      <c r="IW23" s="244"/>
      <c r="IX23" s="244"/>
      <c r="IY23" s="244"/>
      <c r="IZ23" s="244"/>
      <c r="JA23" s="244"/>
      <c r="JB23" s="244"/>
      <c r="JC23" s="244"/>
      <c r="JD23" s="244"/>
      <c r="JE23" s="244"/>
      <c r="JF23" s="244"/>
      <c r="JG23" s="244"/>
      <c r="JH23" s="244"/>
      <c r="JI23" s="219">
        <f t="shared" si="0"/>
        <v>169212</v>
      </c>
      <c r="JJ23" s="265">
        <v>42742458155</v>
      </c>
      <c r="JK23" s="269">
        <v>169212</v>
      </c>
      <c r="JL23" s="269">
        <v>7170</v>
      </c>
      <c r="JM23" s="249"/>
      <c r="JN23" s="269">
        <v>169212</v>
      </c>
      <c r="JO23" s="269">
        <f t="shared" si="1"/>
        <v>169212</v>
      </c>
      <c r="JP23" s="249"/>
    </row>
    <row r="24" spans="1:276" ht="18.75" x14ac:dyDescent="0.3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/>
      <c r="CF24" s="244">
        <v>18408</v>
      </c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4"/>
      <c r="CT24" s="244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4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44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4"/>
      <c r="FF24" s="244"/>
      <c r="FG24" s="244"/>
      <c r="FH24" s="244"/>
      <c r="FI24" s="244"/>
      <c r="FJ24" s="244"/>
      <c r="FK24" s="244"/>
      <c r="FL24" s="244"/>
      <c r="FM24" s="244"/>
      <c r="FN24" s="244"/>
      <c r="FO24" s="244"/>
      <c r="FP24" s="244"/>
      <c r="FQ24" s="244"/>
      <c r="FR24" s="244"/>
      <c r="FS24" s="244"/>
      <c r="FT24" s="244"/>
      <c r="FU24" s="244"/>
      <c r="FV24" s="244"/>
      <c r="FW24" s="244"/>
      <c r="FX24" s="244"/>
      <c r="FY24" s="244"/>
      <c r="FZ24" s="244"/>
      <c r="GA24" s="244"/>
      <c r="GB24" s="244"/>
      <c r="GC24" s="244"/>
      <c r="GD24" s="244"/>
      <c r="GE24" s="244"/>
      <c r="GF24" s="244"/>
      <c r="GG24" s="244"/>
      <c r="GH24" s="244"/>
      <c r="GI24" s="244"/>
      <c r="GJ24" s="244"/>
      <c r="GK24" s="244"/>
      <c r="GL24" s="244"/>
      <c r="GM24" s="244"/>
      <c r="GN24" s="244"/>
      <c r="GO24" s="244"/>
      <c r="GP24" s="244"/>
      <c r="GQ24" s="244"/>
      <c r="GR24" s="244"/>
      <c r="GS24" s="244"/>
      <c r="GT24" s="244"/>
      <c r="GU24" s="244"/>
      <c r="GV24" s="244"/>
      <c r="GW24" s="244"/>
      <c r="GX24" s="244"/>
      <c r="GY24" s="244"/>
      <c r="GZ24" s="244"/>
      <c r="HA24" s="244"/>
      <c r="HB24" s="244"/>
      <c r="HC24" s="244"/>
      <c r="HD24" s="244"/>
      <c r="HE24" s="244"/>
      <c r="HF24" s="244"/>
      <c r="HG24" s="244"/>
      <c r="HH24" s="244"/>
      <c r="HI24" s="244"/>
      <c r="HJ24" s="244"/>
      <c r="HK24" s="244"/>
      <c r="HL24" s="244"/>
      <c r="HM24" s="244"/>
      <c r="HN24" s="244"/>
      <c r="HO24" s="244"/>
      <c r="HP24" s="244"/>
      <c r="HQ24" s="244"/>
      <c r="HR24" s="244"/>
      <c r="HS24" s="244"/>
      <c r="HT24" s="244"/>
      <c r="HU24" s="244"/>
      <c r="HV24" s="244"/>
      <c r="HW24" s="244"/>
      <c r="HX24" s="244"/>
      <c r="HY24" s="244"/>
      <c r="HZ24" s="244"/>
      <c r="IA24" s="244"/>
      <c r="IB24" s="244"/>
      <c r="IC24" s="244"/>
      <c r="ID24" s="244"/>
      <c r="IE24" s="244"/>
      <c r="IF24" s="244"/>
      <c r="IG24" s="244"/>
      <c r="IH24" s="244"/>
      <c r="II24" s="244"/>
      <c r="IJ24" s="244"/>
      <c r="IK24" s="244"/>
      <c r="IL24" s="244"/>
      <c r="IM24" s="244"/>
      <c r="IN24" s="244"/>
      <c r="IO24" s="244"/>
      <c r="IP24" s="244"/>
      <c r="IQ24" s="244"/>
      <c r="IR24" s="244"/>
      <c r="IS24" s="244"/>
      <c r="IT24" s="244"/>
      <c r="IU24" s="244"/>
      <c r="IV24" s="244"/>
      <c r="IW24" s="244"/>
      <c r="IX24" s="244"/>
      <c r="IY24" s="244"/>
      <c r="IZ24" s="244"/>
      <c r="JA24" s="244"/>
      <c r="JB24" s="244"/>
      <c r="JC24" s="244"/>
      <c r="JD24" s="244"/>
      <c r="JE24" s="244"/>
      <c r="JF24" s="244"/>
      <c r="JG24" s="244"/>
      <c r="JH24" s="244"/>
      <c r="JI24" s="219">
        <f t="shared" si="0"/>
        <v>18408</v>
      </c>
      <c r="JJ24" s="265">
        <v>42762994012</v>
      </c>
      <c r="JK24" s="269">
        <v>18408</v>
      </c>
      <c r="JL24" s="269">
        <v>780</v>
      </c>
      <c r="JM24" s="269"/>
      <c r="JN24" s="269">
        <v>18408</v>
      </c>
      <c r="JO24" s="269">
        <f t="shared" si="1"/>
        <v>18408</v>
      </c>
      <c r="JP24" s="249"/>
    </row>
    <row r="25" spans="1:276" ht="18.75" x14ac:dyDescent="0.3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/>
      <c r="CQ25" s="244"/>
      <c r="CR25" s="244"/>
      <c r="CS25" s="244"/>
      <c r="CT25" s="244"/>
      <c r="CU25" s="244"/>
      <c r="CV25" s="244"/>
      <c r="CW25" s="244"/>
      <c r="CX25" s="244"/>
      <c r="CY25" s="244"/>
      <c r="CZ25" s="244"/>
      <c r="DA25" s="244"/>
      <c r="DB25" s="244"/>
      <c r="DC25" s="244"/>
      <c r="DD25" s="244">
        <v>118590</v>
      </c>
      <c r="DE25" s="244"/>
      <c r="DF25" s="244"/>
      <c r="DG25" s="244"/>
      <c r="DH25" s="244"/>
      <c r="DI25" s="244"/>
      <c r="DJ25" s="244"/>
      <c r="DK25" s="244"/>
      <c r="DL25" s="244"/>
      <c r="DM25" s="244"/>
      <c r="DN25" s="244"/>
      <c r="DO25" s="244"/>
      <c r="DP25" s="244"/>
      <c r="DQ25" s="244"/>
      <c r="DR25" s="244"/>
      <c r="DS25" s="244"/>
      <c r="DT25" s="244"/>
      <c r="DU25" s="244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4"/>
      <c r="FF25" s="244"/>
      <c r="FG25" s="244"/>
      <c r="FH25" s="244"/>
      <c r="FI25" s="244"/>
      <c r="FJ25" s="244"/>
      <c r="FK25" s="244"/>
      <c r="FL25" s="244"/>
      <c r="FM25" s="244"/>
      <c r="FN25" s="244"/>
      <c r="FO25" s="244"/>
      <c r="FP25" s="244"/>
      <c r="FQ25" s="244"/>
      <c r="FR25" s="244"/>
      <c r="FS25" s="244"/>
      <c r="FT25" s="244"/>
      <c r="FU25" s="244"/>
      <c r="FV25" s="244"/>
      <c r="FW25" s="244"/>
      <c r="FX25" s="244"/>
      <c r="FY25" s="244"/>
      <c r="FZ25" s="244"/>
      <c r="GA25" s="244"/>
      <c r="GB25" s="244"/>
      <c r="GC25" s="244"/>
      <c r="GD25" s="244"/>
      <c r="GE25" s="244"/>
      <c r="GF25" s="244"/>
      <c r="GG25" s="244"/>
      <c r="GH25" s="244"/>
      <c r="GI25" s="244"/>
      <c r="GJ25" s="244"/>
      <c r="GK25" s="244"/>
      <c r="GL25" s="244"/>
      <c r="GM25" s="244"/>
      <c r="GN25" s="244"/>
      <c r="GO25" s="244"/>
      <c r="GP25" s="244"/>
      <c r="GQ25" s="244"/>
      <c r="GR25" s="244"/>
      <c r="GS25" s="244"/>
      <c r="GT25" s="244"/>
      <c r="GU25" s="244"/>
      <c r="GV25" s="244"/>
      <c r="GW25" s="244"/>
      <c r="GX25" s="244"/>
      <c r="GY25" s="244"/>
      <c r="GZ25" s="244"/>
      <c r="HA25" s="244"/>
      <c r="HB25" s="244"/>
      <c r="HC25" s="244"/>
      <c r="HD25" s="244"/>
      <c r="HE25" s="244"/>
      <c r="HF25" s="244"/>
      <c r="HG25" s="244"/>
      <c r="HH25" s="244"/>
      <c r="HI25" s="244"/>
      <c r="HJ25" s="244"/>
      <c r="HK25" s="244"/>
      <c r="HL25" s="244"/>
      <c r="HM25" s="244"/>
      <c r="HN25" s="244"/>
      <c r="HO25" s="244"/>
      <c r="HP25" s="244"/>
      <c r="HQ25" s="244"/>
      <c r="HR25" s="244"/>
      <c r="HS25" s="244"/>
      <c r="HT25" s="244"/>
      <c r="HU25" s="244"/>
      <c r="HV25" s="244"/>
      <c r="HW25" s="244"/>
      <c r="HX25" s="244"/>
      <c r="HY25" s="244"/>
      <c r="HZ25" s="244"/>
      <c r="IA25" s="244"/>
      <c r="IB25" s="244"/>
      <c r="IC25" s="244"/>
      <c r="ID25" s="244"/>
      <c r="IE25" s="244"/>
      <c r="IF25" s="244"/>
      <c r="IG25" s="244"/>
      <c r="IH25" s="244"/>
      <c r="II25" s="244"/>
      <c r="IJ25" s="244"/>
      <c r="IK25" s="244"/>
      <c r="IL25" s="244"/>
      <c r="IM25" s="244"/>
      <c r="IN25" s="244"/>
      <c r="IO25" s="244"/>
      <c r="IP25" s="244"/>
      <c r="IQ25" s="244"/>
      <c r="IR25" s="244"/>
      <c r="IS25" s="244"/>
      <c r="IT25" s="244"/>
      <c r="IU25" s="244"/>
      <c r="IV25" s="244"/>
      <c r="IW25" s="244"/>
      <c r="IX25" s="244"/>
      <c r="IY25" s="244"/>
      <c r="IZ25" s="244"/>
      <c r="JA25" s="244"/>
      <c r="JB25" s="244"/>
      <c r="JC25" s="244"/>
      <c r="JD25" s="244"/>
      <c r="JE25" s="244"/>
      <c r="JF25" s="244"/>
      <c r="JG25" s="244"/>
      <c r="JH25" s="244"/>
      <c r="JI25" s="219">
        <f t="shared" si="0"/>
        <v>118590</v>
      </c>
      <c r="JJ25" s="265">
        <v>42768973454</v>
      </c>
      <c r="JK25" s="269">
        <v>118590</v>
      </c>
      <c r="JL25" s="269">
        <v>5025</v>
      </c>
      <c r="JM25" s="249"/>
      <c r="JN25" s="269">
        <v>118590</v>
      </c>
      <c r="JO25" s="269">
        <f t="shared" si="1"/>
        <v>118590</v>
      </c>
      <c r="JP25" s="249"/>
    </row>
    <row r="26" spans="1:276" ht="18.75" x14ac:dyDescent="0.3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>
        <v>79060</v>
      </c>
      <c r="CM26" s="244"/>
      <c r="CN26" s="244"/>
      <c r="CO26" s="244"/>
      <c r="CP26" s="244"/>
      <c r="CQ26" s="244"/>
      <c r="CR26" s="244"/>
      <c r="CS26" s="244"/>
      <c r="CT26" s="244"/>
      <c r="CU26" s="244"/>
      <c r="CV26" s="244"/>
      <c r="CW26" s="244"/>
      <c r="CX26" s="244"/>
      <c r="CY26" s="244"/>
      <c r="CZ26" s="244"/>
      <c r="DA26" s="244"/>
      <c r="DB26" s="244"/>
      <c r="DC26" s="244"/>
      <c r="DD26" s="244"/>
      <c r="DE26" s="244"/>
      <c r="DF26" s="244"/>
      <c r="DG26" s="244"/>
      <c r="DH26" s="244"/>
      <c r="DI26" s="244"/>
      <c r="DJ26" s="244"/>
      <c r="DK26" s="244"/>
      <c r="DL26" s="244"/>
      <c r="DM26" s="244"/>
      <c r="DN26" s="244"/>
      <c r="DO26" s="244"/>
      <c r="DP26" s="244"/>
      <c r="DQ26" s="244"/>
      <c r="DR26" s="244"/>
      <c r="DS26" s="244"/>
      <c r="DT26" s="244"/>
      <c r="DU26" s="244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4"/>
      <c r="FF26" s="244"/>
      <c r="FG26" s="244"/>
      <c r="FH26" s="244"/>
      <c r="FI26" s="244"/>
      <c r="FJ26" s="244"/>
      <c r="FK26" s="244"/>
      <c r="FL26" s="244"/>
      <c r="FM26" s="244"/>
      <c r="FN26" s="244"/>
      <c r="FO26" s="244"/>
      <c r="FP26" s="244"/>
      <c r="FQ26" s="244"/>
      <c r="FR26" s="244"/>
      <c r="FS26" s="244"/>
      <c r="FT26" s="244"/>
      <c r="FU26" s="244"/>
      <c r="FV26" s="244"/>
      <c r="FW26" s="244"/>
      <c r="FX26" s="244"/>
      <c r="FY26" s="244"/>
      <c r="FZ26" s="244"/>
      <c r="GA26" s="244"/>
      <c r="GB26" s="244"/>
      <c r="GC26" s="244"/>
      <c r="GD26" s="244"/>
      <c r="GE26" s="244"/>
      <c r="GF26" s="244"/>
      <c r="GG26" s="244"/>
      <c r="GH26" s="244"/>
      <c r="GI26" s="244"/>
      <c r="GJ26" s="244"/>
      <c r="GK26" s="244"/>
      <c r="GL26" s="244"/>
      <c r="GM26" s="244"/>
      <c r="GN26" s="244"/>
      <c r="GO26" s="244"/>
      <c r="GP26" s="244"/>
      <c r="GQ26" s="244"/>
      <c r="GR26" s="244"/>
      <c r="GS26" s="244"/>
      <c r="GT26" s="244"/>
      <c r="GU26" s="244"/>
      <c r="GV26" s="244"/>
      <c r="GW26" s="244"/>
      <c r="GX26" s="244"/>
      <c r="GY26" s="244"/>
      <c r="GZ26" s="244"/>
      <c r="HA26" s="244"/>
      <c r="HB26" s="244"/>
      <c r="HC26" s="244"/>
      <c r="HD26" s="244"/>
      <c r="HE26" s="244"/>
      <c r="HF26" s="244"/>
      <c r="HG26" s="244"/>
      <c r="HH26" s="244"/>
      <c r="HI26" s="244"/>
      <c r="HJ26" s="244"/>
      <c r="HK26" s="244"/>
      <c r="HL26" s="244"/>
      <c r="HM26" s="244"/>
      <c r="HN26" s="244"/>
      <c r="HO26" s="244"/>
      <c r="HP26" s="244"/>
      <c r="HQ26" s="244"/>
      <c r="HR26" s="244"/>
      <c r="HS26" s="244"/>
      <c r="HT26" s="244"/>
      <c r="HU26" s="244"/>
      <c r="HV26" s="244"/>
      <c r="HW26" s="244"/>
      <c r="HX26" s="244"/>
      <c r="HY26" s="244"/>
      <c r="HZ26" s="244"/>
      <c r="IA26" s="244"/>
      <c r="IB26" s="244"/>
      <c r="IC26" s="244"/>
      <c r="ID26" s="244"/>
      <c r="IE26" s="244"/>
      <c r="IF26" s="244"/>
      <c r="IG26" s="244"/>
      <c r="IH26" s="244"/>
      <c r="II26" s="244"/>
      <c r="IJ26" s="244"/>
      <c r="IK26" s="244"/>
      <c r="IL26" s="244"/>
      <c r="IM26" s="244"/>
      <c r="IN26" s="244"/>
      <c r="IO26" s="244"/>
      <c r="IP26" s="244"/>
      <c r="IQ26" s="244"/>
      <c r="IR26" s="244"/>
      <c r="IS26" s="244"/>
      <c r="IT26" s="244"/>
      <c r="IU26" s="244"/>
      <c r="IV26" s="244"/>
      <c r="IW26" s="244"/>
      <c r="IX26" s="244"/>
      <c r="IY26" s="244"/>
      <c r="IZ26" s="244"/>
      <c r="JA26" s="244"/>
      <c r="JB26" s="244"/>
      <c r="JC26" s="244"/>
      <c r="JD26" s="244"/>
      <c r="JE26" s="244"/>
      <c r="JF26" s="244"/>
      <c r="JG26" s="244"/>
      <c r="JH26" s="244"/>
      <c r="JI26" s="219">
        <f t="shared" si="0"/>
        <v>79060</v>
      </c>
      <c r="JJ26" s="265">
        <v>42781585599</v>
      </c>
      <c r="JK26" s="269">
        <v>79060</v>
      </c>
      <c r="JL26" s="269">
        <v>6700</v>
      </c>
      <c r="JM26" s="269"/>
      <c r="JN26" s="269">
        <v>79060</v>
      </c>
      <c r="JO26" s="269">
        <f t="shared" si="1"/>
        <v>79060</v>
      </c>
      <c r="JP26" s="249"/>
    </row>
    <row r="27" spans="1:276" ht="18.75" x14ac:dyDescent="0.3">
      <c r="A27" s="244"/>
      <c r="B27" s="244"/>
      <c r="C27" s="244"/>
      <c r="D27" s="244"/>
      <c r="E27" s="244"/>
      <c r="F27" s="244"/>
      <c r="G27" s="244"/>
      <c r="H27" s="244"/>
      <c r="I27" s="244"/>
      <c r="J27" s="244">
        <v>31990.6</v>
      </c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4"/>
      <c r="CF27" s="244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4"/>
      <c r="CT27" s="244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  <c r="DE27" s="244"/>
      <c r="DF27" s="244"/>
      <c r="DG27" s="244"/>
      <c r="DH27" s="244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4"/>
      <c r="DU27" s="244"/>
      <c r="DV27" s="244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4"/>
      <c r="FF27" s="244"/>
      <c r="FG27" s="244"/>
      <c r="FH27" s="244"/>
      <c r="FI27" s="244"/>
      <c r="FJ27" s="244"/>
      <c r="FK27" s="244"/>
      <c r="FL27" s="244"/>
      <c r="FM27" s="244"/>
      <c r="FN27" s="244"/>
      <c r="FO27" s="244"/>
      <c r="FP27" s="244"/>
      <c r="FQ27" s="244"/>
      <c r="FR27" s="244"/>
      <c r="FS27" s="244"/>
      <c r="FT27" s="244"/>
      <c r="FU27" s="244"/>
      <c r="FV27" s="244"/>
      <c r="FW27" s="244"/>
      <c r="FX27" s="244"/>
      <c r="FY27" s="244"/>
      <c r="FZ27" s="244"/>
      <c r="GA27" s="244"/>
      <c r="GB27" s="244"/>
      <c r="GC27" s="244"/>
      <c r="GD27" s="244"/>
      <c r="GE27" s="244"/>
      <c r="GF27" s="244"/>
      <c r="GG27" s="244"/>
      <c r="GH27" s="244"/>
      <c r="GI27" s="244"/>
      <c r="GJ27" s="244"/>
      <c r="GK27" s="244"/>
      <c r="GL27" s="244"/>
      <c r="GM27" s="244"/>
      <c r="GN27" s="244"/>
      <c r="GO27" s="244"/>
      <c r="GP27" s="244"/>
      <c r="GQ27" s="244"/>
      <c r="GR27" s="244"/>
      <c r="GS27" s="244"/>
      <c r="GT27" s="244"/>
      <c r="GU27" s="244"/>
      <c r="GV27" s="244"/>
      <c r="GW27" s="244"/>
      <c r="GX27" s="244"/>
      <c r="GY27" s="244"/>
      <c r="GZ27" s="244"/>
      <c r="HA27" s="244"/>
      <c r="HB27" s="244"/>
      <c r="HC27" s="244"/>
      <c r="HD27" s="244"/>
      <c r="HE27" s="244"/>
      <c r="HF27" s="244"/>
      <c r="HG27" s="244"/>
      <c r="HH27" s="244"/>
      <c r="HI27" s="244"/>
      <c r="HJ27" s="244"/>
      <c r="HK27" s="244"/>
      <c r="HL27" s="244"/>
      <c r="HM27" s="244"/>
      <c r="HN27" s="244"/>
      <c r="HO27" s="244"/>
      <c r="HP27" s="244"/>
      <c r="HQ27" s="244"/>
      <c r="HR27" s="244"/>
      <c r="HS27" s="244"/>
      <c r="HT27" s="244"/>
      <c r="HU27" s="244"/>
      <c r="HV27" s="244"/>
      <c r="HW27" s="244"/>
      <c r="HX27" s="244"/>
      <c r="HY27" s="244"/>
      <c r="HZ27" s="244"/>
      <c r="IA27" s="244"/>
      <c r="IB27" s="244"/>
      <c r="IC27" s="244"/>
      <c r="ID27" s="244"/>
      <c r="IE27" s="244"/>
      <c r="IF27" s="244"/>
      <c r="IG27" s="244"/>
      <c r="IH27" s="244"/>
      <c r="II27" s="244"/>
      <c r="IJ27" s="244"/>
      <c r="IK27" s="244"/>
      <c r="IL27" s="244"/>
      <c r="IM27" s="244"/>
      <c r="IN27" s="244"/>
      <c r="IO27" s="244"/>
      <c r="IP27" s="244"/>
      <c r="IQ27" s="244"/>
      <c r="IR27" s="244"/>
      <c r="IS27" s="244"/>
      <c r="IT27" s="244"/>
      <c r="IU27" s="244"/>
      <c r="IV27" s="244"/>
      <c r="IW27" s="244"/>
      <c r="IX27" s="244"/>
      <c r="IY27" s="244"/>
      <c r="IZ27" s="244"/>
      <c r="JA27" s="244"/>
      <c r="JB27" s="244"/>
      <c r="JC27" s="244"/>
      <c r="JD27" s="244"/>
      <c r="JE27" s="244"/>
      <c r="JF27" s="244"/>
      <c r="JG27" s="244"/>
      <c r="JH27" s="244"/>
      <c r="JI27" s="219">
        <f t="shared" si="0"/>
        <v>31990.6</v>
      </c>
      <c r="JJ27" s="265">
        <v>45240000004</v>
      </c>
      <c r="JK27" s="269">
        <v>31990.6</v>
      </c>
      <c r="JL27" s="249"/>
      <c r="JM27" s="269"/>
      <c r="JN27" s="269">
        <v>31990.6</v>
      </c>
      <c r="JO27" s="269">
        <f t="shared" si="1"/>
        <v>31990.6</v>
      </c>
      <c r="JP27" s="249"/>
    </row>
    <row r="28" spans="1:276" ht="18.75" x14ac:dyDescent="0.3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>
        <v>3926.66</v>
      </c>
      <c r="CQ28" s="244"/>
      <c r="CR28" s="244"/>
      <c r="CS28" s="244"/>
      <c r="CT28" s="244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  <c r="DE28" s="244"/>
      <c r="DF28" s="244"/>
      <c r="DG28" s="244"/>
      <c r="DH28" s="244"/>
      <c r="DI28" s="244"/>
      <c r="DJ28" s="244"/>
      <c r="DK28" s="244"/>
      <c r="DL28" s="244"/>
      <c r="DM28" s="244"/>
      <c r="DN28" s="244"/>
      <c r="DO28" s="244"/>
      <c r="DP28" s="244"/>
      <c r="DQ28" s="244"/>
      <c r="DR28" s="244"/>
      <c r="DS28" s="244"/>
      <c r="DT28" s="244"/>
      <c r="DU28" s="244"/>
      <c r="DV28" s="244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4"/>
      <c r="FF28" s="244"/>
      <c r="FG28" s="244"/>
      <c r="FH28" s="244"/>
      <c r="FI28" s="244"/>
      <c r="FJ28" s="244"/>
      <c r="FK28" s="244"/>
      <c r="FL28" s="244"/>
      <c r="FM28" s="244"/>
      <c r="FN28" s="244"/>
      <c r="FO28" s="244"/>
      <c r="FP28" s="244"/>
      <c r="FQ28" s="244"/>
      <c r="FR28" s="244"/>
      <c r="FS28" s="244"/>
      <c r="FT28" s="244"/>
      <c r="FU28" s="244"/>
      <c r="FV28" s="244"/>
      <c r="FW28" s="244"/>
      <c r="FX28" s="244"/>
      <c r="FY28" s="244"/>
      <c r="FZ28" s="244"/>
      <c r="GA28" s="244"/>
      <c r="GB28" s="244"/>
      <c r="GC28" s="244"/>
      <c r="GD28" s="244"/>
      <c r="GE28" s="244"/>
      <c r="GF28" s="244"/>
      <c r="GG28" s="244"/>
      <c r="GH28" s="244"/>
      <c r="GI28" s="244"/>
      <c r="GJ28" s="244"/>
      <c r="GK28" s="244"/>
      <c r="GL28" s="244"/>
      <c r="GM28" s="244"/>
      <c r="GN28" s="244"/>
      <c r="GO28" s="244"/>
      <c r="GP28" s="244"/>
      <c r="GQ28" s="244"/>
      <c r="GR28" s="244"/>
      <c r="GS28" s="244"/>
      <c r="GT28" s="244"/>
      <c r="GU28" s="244"/>
      <c r="GV28" s="244"/>
      <c r="GW28" s="244"/>
      <c r="GX28" s="244"/>
      <c r="GY28" s="244"/>
      <c r="GZ28" s="244"/>
      <c r="HA28" s="244"/>
      <c r="HB28" s="244"/>
      <c r="HC28" s="244"/>
      <c r="HD28" s="244"/>
      <c r="HE28" s="244"/>
      <c r="HF28" s="244"/>
      <c r="HG28" s="244"/>
      <c r="HH28" s="244"/>
      <c r="HI28" s="244"/>
      <c r="HJ28" s="244"/>
      <c r="HK28" s="244"/>
      <c r="HL28" s="244"/>
      <c r="HM28" s="244"/>
      <c r="HN28" s="244"/>
      <c r="HO28" s="244"/>
      <c r="HP28" s="244"/>
      <c r="HQ28" s="244"/>
      <c r="HR28" s="244"/>
      <c r="HS28" s="244"/>
      <c r="HT28" s="244"/>
      <c r="HU28" s="244"/>
      <c r="HV28" s="244"/>
      <c r="HW28" s="244"/>
      <c r="HX28" s="244"/>
      <c r="HY28" s="244"/>
      <c r="HZ28" s="244"/>
      <c r="IA28" s="244"/>
      <c r="IB28" s="244"/>
      <c r="IC28" s="244"/>
      <c r="ID28" s="244"/>
      <c r="IE28" s="244"/>
      <c r="IF28" s="244"/>
      <c r="IG28" s="244"/>
      <c r="IH28" s="244"/>
      <c r="II28" s="244"/>
      <c r="IJ28" s="244"/>
      <c r="IK28" s="244"/>
      <c r="IL28" s="244"/>
      <c r="IM28" s="244"/>
      <c r="IN28" s="244"/>
      <c r="IO28" s="244"/>
      <c r="IP28" s="244"/>
      <c r="IQ28" s="244"/>
      <c r="IR28" s="244"/>
      <c r="IS28" s="244"/>
      <c r="IT28" s="244"/>
      <c r="IU28" s="244"/>
      <c r="IV28" s="244"/>
      <c r="IW28" s="244"/>
      <c r="IX28" s="244"/>
      <c r="IY28" s="244"/>
      <c r="IZ28" s="244"/>
      <c r="JA28" s="244"/>
      <c r="JB28" s="244"/>
      <c r="JC28" s="244"/>
      <c r="JD28" s="244"/>
      <c r="JE28" s="244"/>
      <c r="JF28" s="244"/>
      <c r="JG28" s="244"/>
      <c r="JH28" s="244"/>
      <c r="JI28" s="219">
        <f t="shared" si="0"/>
        <v>3926.66</v>
      </c>
      <c r="JJ28" s="260"/>
      <c r="JK28" s="269"/>
      <c r="JL28" s="249"/>
      <c r="JM28" s="249"/>
      <c r="JN28" s="269"/>
      <c r="JO28" s="269">
        <f t="shared" ref="JO28" si="2">+JM28+JN28</f>
        <v>0</v>
      </c>
      <c r="JP28" s="249"/>
    </row>
    <row r="29" spans="1:276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  <c r="CO29" s="244"/>
      <c r="CP29" s="244"/>
      <c r="CQ29" s="244"/>
      <c r="CR29" s="244"/>
      <c r="CS29" s="244"/>
      <c r="CT29" s="244"/>
      <c r="CU29" s="244"/>
      <c r="CV29" s="244"/>
      <c r="CW29" s="244"/>
      <c r="CX29" s="244"/>
      <c r="CY29" s="244"/>
      <c r="CZ29" s="244"/>
      <c r="DA29" s="244"/>
      <c r="DB29" s="244"/>
      <c r="DC29" s="244"/>
      <c r="DD29" s="244"/>
      <c r="DE29" s="244"/>
      <c r="DF29" s="244"/>
      <c r="DG29" s="244"/>
      <c r="DH29" s="244"/>
      <c r="DI29" s="244"/>
      <c r="DJ29" s="244"/>
      <c r="DK29" s="244"/>
      <c r="DL29" s="244"/>
      <c r="DM29" s="244"/>
      <c r="DN29" s="244"/>
      <c r="DO29" s="244"/>
      <c r="DP29" s="244"/>
      <c r="DQ29" s="244"/>
      <c r="DR29" s="244"/>
      <c r="DS29" s="244"/>
      <c r="DT29" s="244"/>
      <c r="DU29" s="244"/>
      <c r="DV29" s="244"/>
      <c r="DW29" s="244"/>
      <c r="DX29" s="244"/>
      <c r="DY29" s="244"/>
      <c r="DZ29" s="244"/>
      <c r="EA29" s="244"/>
      <c r="EB29" s="244"/>
      <c r="EC29" s="244"/>
      <c r="ED29" s="244"/>
      <c r="EE29" s="244"/>
      <c r="EF29" s="244"/>
      <c r="EG29" s="244"/>
      <c r="EH29" s="244"/>
      <c r="EI29" s="244"/>
      <c r="EJ29" s="244"/>
      <c r="EK29" s="244"/>
      <c r="EL29" s="244"/>
      <c r="EM29" s="244"/>
      <c r="EN29" s="244"/>
      <c r="EO29" s="244"/>
      <c r="EP29" s="244"/>
      <c r="EQ29" s="244"/>
      <c r="ER29" s="244"/>
      <c r="ES29" s="244"/>
      <c r="ET29" s="244"/>
      <c r="EU29" s="244"/>
      <c r="EV29" s="244"/>
      <c r="EW29" s="244"/>
      <c r="EX29" s="244"/>
      <c r="EY29" s="244"/>
      <c r="EZ29" s="244"/>
      <c r="FA29" s="244"/>
      <c r="FB29" s="244"/>
      <c r="FC29" s="244"/>
      <c r="FD29" s="244"/>
      <c r="FE29" s="244"/>
      <c r="FF29" s="244"/>
      <c r="FG29" s="244"/>
      <c r="FH29" s="244"/>
      <c r="FI29" s="244"/>
      <c r="FJ29" s="244"/>
      <c r="FK29" s="244"/>
      <c r="FL29" s="244"/>
      <c r="FM29" s="244"/>
      <c r="FN29" s="244"/>
      <c r="FO29" s="244"/>
      <c r="FP29" s="244"/>
      <c r="FQ29" s="244"/>
      <c r="FR29" s="244"/>
      <c r="FS29" s="244"/>
      <c r="FT29" s="244"/>
      <c r="FU29" s="244"/>
      <c r="FV29" s="244"/>
      <c r="FW29" s="244"/>
      <c r="FX29" s="244"/>
      <c r="FY29" s="244"/>
      <c r="FZ29" s="244"/>
      <c r="GA29" s="244"/>
      <c r="GB29" s="244"/>
      <c r="GC29" s="244"/>
      <c r="GD29" s="244"/>
      <c r="GE29" s="244"/>
      <c r="GF29" s="244"/>
      <c r="GG29" s="244"/>
      <c r="GH29" s="244"/>
      <c r="GI29" s="244"/>
      <c r="GJ29" s="244"/>
      <c r="GK29" s="244"/>
      <c r="GL29" s="244"/>
      <c r="GM29" s="244"/>
      <c r="GN29" s="244"/>
      <c r="GO29" s="244"/>
      <c r="GP29" s="244"/>
      <c r="GQ29" s="244"/>
      <c r="GR29" s="244"/>
      <c r="GS29" s="244"/>
      <c r="GT29" s="244"/>
      <c r="GU29" s="244"/>
      <c r="GV29" s="244"/>
      <c r="GW29" s="244"/>
      <c r="GX29" s="244"/>
      <c r="GY29" s="244"/>
      <c r="GZ29" s="244"/>
      <c r="HA29" s="244"/>
      <c r="HB29" s="244"/>
      <c r="HC29" s="244"/>
      <c r="HD29" s="244"/>
      <c r="HE29" s="244"/>
      <c r="HF29" s="244"/>
      <c r="HG29" s="244"/>
      <c r="HH29" s="244"/>
      <c r="HI29" s="244"/>
      <c r="HJ29" s="244"/>
      <c r="HK29" s="244"/>
      <c r="HL29" s="244"/>
      <c r="HM29" s="244"/>
      <c r="HN29" s="244"/>
      <c r="HO29" s="244"/>
      <c r="HP29" s="244"/>
      <c r="HQ29" s="244"/>
      <c r="HR29" s="244"/>
      <c r="HS29" s="244"/>
      <c r="HT29" s="244"/>
      <c r="HU29" s="244"/>
      <c r="HV29" s="244"/>
      <c r="HW29" s="244"/>
      <c r="HX29" s="244"/>
      <c r="HY29" s="244"/>
      <c r="HZ29" s="244"/>
      <c r="IA29" s="244"/>
      <c r="IB29" s="244"/>
      <c r="IC29" s="244"/>
      <c r="ID29" s="244"/>
      <c r="IE29" s="244"/>
      <c r="IF29" s="244"/>
      <c r="IG29" s="244"/>
      <c r="IH29" s="244"/>
      <c r="II29" s="244"/>
      <c r="IJ29" s="244"/>
      <c r="IK29" s="244"/>
      <c r="IL29" s="244"/>
      <c r="IM29" s="244"/>
      <c r="IN29" s="244"/>
      <c r="IO29" s="244"/>
      <c r="IP29" s="244"/>
      <c r="IQ29" s="244"/>
      <c r="IR29" s="244"/>
      <c r="IS29" s="244"/>
      <c r="IT29" s="244"/>
      <c r="IU29" s="244"/>
      <c r="IV29" s="244"/>
      <c r="IW29" s="244"/>
      <c r="IX29" s="244"/>
      <c r="IY29" s="244"/>
      <c r="IZ29" s="244"/>
      <c r="JA29" s="244"/>
      <c r="JB29" s="244"/>
      <c r="JC29" s="244"/>
      <c r="JD29" s="244"/>
      <c r="JE29" s="244"/>
      <c r="JF29" s="244"/>
      <c r="JG29" s="244"/>
      <c r="JH29" s="244"/>
      <c r="JI29" s="219">
        <f t="shared" si="0"/>
        <v>0</v>
      </c>
      <c r="JJ29" s="260"/>
      <c r="JK29" s="244"/>
      <c r="JL29" s="249"/>
      <c r="JM29" s="249"/>
      <c r="JN29" s="249"/>
      <c r="JO29" s="249"/>
      <c r="JP29" s="249"/>
    </row>
    <row r="30" spans="1:276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4"/>
      <c r="BT30" s="244"/>
      <c r="BU30" s="244"/>
      <c r="BV30" s="244"/>
      <c r="BW30" s="244"/>
      <c r="BX30" s="244"/>
      <c r="BY30" s="244"/>
      <c r="BZ30" s="244"/>
      <c r="CA30" s="244"/>
      <c r="CB30" s="244"/>
      <c r="CC30" s="244"/>
      <c r="CD30" s="244"/>
      <c r="CE30" s="244"/>
      <c r="CF30" s="244"/>
      <c r="CG30" s="244"/>
      <c r="CH30" s="244"/>
      <c r="CI30" s="244"/>
      <c r="CJ30" s="244"/>
      <c r="CK30" s="244"/>
      <c r="CL30" s="244"/>
      <c r="CM30" s="244"/>
      <c r="CN30" s="244"/>
      <c r="CO30" s="244"/>
      <c r="CP30" s="244"/>
      <c r="CQ30" s="244"/>
      <c r="CR30" s="244"/>
      <c r="CS30" s="244"/>
      <c r="CT30" s="244"/>
      <c r="CU30" s="244"/>
      <c r="CV30" s="244"/>
      <c r="CW30" s="244"/>
      <c r="CX30" s="244"/>
      <c r="CY30" s="244"/>
      <c r="CZ30" s="244"/>
      <c r="DA30" s="244"/>
      <c r="DB30" s="244"/>
      <c r="DC30" s="244"/>
      <c r="DD30" s="244"/>
      <c r="DE30" s="244"/>
      <c r="DF30" s="244"/>
      <c r="DG30" s="244"/>
      <c r="DH30" s="244"/>
      <c r="DI30" s="244"/>
      <c r="DJ30" s="244"/>
      <c r="DK30" s="244"/>
      <c r="DL30" s="244"/>
      <c r="DM30" s="244"/>
      <c r="DN30" s="244"/>
      <c r="DO30" s="244"/>
      <c r="DP30" s="244"/>
      <c r="DQ30" s="244"/>
      <c r="DR30" s="244"/>
      <c r="DS30" s="244"/>
      <c r="DT30" s="244"/>
      <c r="DU30" s="244"/>
      <c r="DV30" s="244"/>
      <c r="DW30" s="244"/>
      <c r="DX30" s="244"/>
      <c r="DY30" s="244"/>
      <c r="DZ30" s="244"/>
      <c r="EA30" s="244"/>
      <c r="EB30" s="244"/>
      <c r="EC30" s="244"/>
      <c r="ED30" s="244"/>
      <c r="EE30" s="244"/>
      <c r="EF30" s="244"/>
      <c r="EG30" s="244"/>
      <c r="EH30" s="244"/>
      <c r="EI30" s="244"/>
      <c r="EJ30" s="244"/>
      <c r="EK30" s="244"/>
      <c r="EL30" s="244"/>
      <c r="EM30" s="244"/>
      <c r="EN30" s="244"/>
      <c r="EO30" s="244"/>
      <c r="EP30" s="244"/>
      <c r="EQ30" s="244"/>
      <c r="ER30" s="244"/>
      <c r="ES30" s="244"/>
      <c r="ET30" s="244"/>
      <c r="EU30" s="244"/>
      <c r="EV30" s="244"/>
      <c r="EW30" s="244"/>
      <c r="EX30" s="244"/>
      <c r="EY30" s="244"/>
      <c r="EZ30" s="244"/>
      <c r="FA30" s="244"/>
      <c r="FB30" s="244"/>
      <c r="FC30" s="244"/>
      <c r="FD30" s="244"/>
      <c r="FE30" s="244"/>
      <c r="FF30" s="244"/>
      <c r="FG30" s="244"/>
      <c r="FH30" s="244"/>
      <c r="FI30" s="244"/>
      <c r="FJ30" s="244"/>
      <c r="FK30" s="244"/>
      <c r="FL30" s="244"/>
      <c r="FM30" s="244"/>
      <c r="FN30" s="244"/>
      <c r="FO30" s="244"/>
      <c r="FP30" s="244"/>
      <c r="FQ30" s="244"/>
      <c r="FR30" s="244"/>
      <c r="FS30" s="244"/>
      <c r="FT30" s="244"/>
      <c r="FU30" s="244"/>
      <c r="FV30" s="244"/>
      <c r="FW30" s="244"/>
      <c r="FX30" s="244"/>
      <c r="FY30" s="244"/>
      <c r="FZ30" s="244"/>
      <c r="GA30" s="244"/>
      <c r="GB30" s="244"/>
      <c r="GC30" s="244"/>
      <c r="GD30" s="244"/>
      <c r="GE30" s="244"/>
      <c r="GF30" s="244"/>
      <c r="GG30" s="244"/>
      <c r="GH30" s="244"/>
      <c r="GI30" s="244"/>
      <c r="GJ30" s="244"/>
      <c r="GK30" s="244"/>
      <c r="GL30" s="244"/>
      <c r="GM30" s="244"/>
      <c r="GN30" s="244"/>
      <c r="GO30" s="244"/>
      <c r="GP30" s="244"/>
      <c r="GQ30" s="244"/>
      <c r="GR30" s="244"/>
      <c r="GS30" s="244"/>
      <c r="GT30" s="244"/>
      <c r="GU30" s="244"/>
      <c r="GV30" s="244"/>
      <c r="GW30" s="244"/>
      <c r="GX30" s="244"/>
      <c r="GY30" s="244"/>
      <c r="GZ30" s="244"/>
      <c r="HA30" s="244"/>
      <c r="HB30" s="244"/>
      <c r="HC30" s="244"/>
      <c r="HD30" s="244"/>
      <c r="HE30" s="244"/>
      <c r="HF30" s="244"/>
      <c r="HG30" s="244"/>
      <c r="HH30" s="244"/>
      <c r="HI30" s="244"/>
      <c r="HJ30" s="244"/>
      <c r="HK30" s="244"/>
      <c r="HL30" s="244"/>
      <c r="HM30" s="244"/>
      <c r="HN30" s="244"/>
      <c r="HO30" s="244"/>
      <c r="HP30" s="244"/>
      <c r="HQ30" s="244"/>
      <c r="HR30" s="244"/>
      <c r="HS30" s="244"/>
      <c r="HT30" s="244"/>
      <c r="HU30" s="244"/>
      <c r="HV30" s="244"/>
      <c r="HW30" s="244"/>
      <c r="HX30" s="244"/>
      <c r="HY30" s="244"/>
      <c r="HZ30" s="244"/>
      <c r="IA30" s="244"/>
      <c r="IB30" s="244"/>
      <c r="IC30" s="244"/>
      <c r="ID30" s="244"/>
      <c r="IE30" s="244"/>
      <c r="IF30" s="244"/>
      <c r="IG30" s="244"/>
      <c r="IH30" s="244"/>
      <c r="II30" s="244"/>
      <c r="IJ30" s="244"/>
      <c r="IK30" s="244"/>
      <c r="IL30" s="244"/>
      <c r="IM30" s="244"/>
      <c r="IN30" s="244"/>
      <c r="IO30" s="244"/>
      <c r="IP30" s="244"/>
      <c r="IQ30" s="244"/>
      <c r="IR30" s="244"/>
      <c r="IS30" s="244"/>
      <c r="IT30" s="244"/>
      <c r="IU30" s="244"/>
      <c r="IV30" s="244"/>
      <c r="IW30" s="244"/>
      <c r="IX30" s="244"/>
      <c r="IY30" s="244"/>
      <c r="IZ30" s="244"/>
      <c r="JA30" s="244"/>
      <c r="JB30" s="244"/>
      <c r="JC30" s="244"/>
      <c r="JD30" s="244"/>
      <c r="JE30" s="244"/>
      <c r="JF30" s="244"/>
      <c r="JG30" s="244"/>
      <c r="JH30" s="244"/>
      <c r="JI30" s="219">
        <f t="shared" si="0"/>
        <v>0</v>
      </c>
      <c r="JJ30" s="260"/>
      <c r="JK30" s="244"/>
      <c r="JL30" s="249"/>
      <c r="JM30" s="249"/>
      <c r="JN30" s="249"/>
      <c r="JO30" s="249"/>
      <c r="JP30" s="249"/>
    </row>
    <row r="31" spans="1:276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4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4"/>
      <c r="CS31" s="244"/>
      <c r="CT31" s="244"/>
      <c r="CU31" s="244"/>
      <c r="CV31" s="244"/>
      <c r="CW31" s="244"/>
      <c r="CX31" s="244"/>
      <c r="CY31" s="244"/>
      <c r="CZ31" s="244"/>
      <c r="DA31" s="244"/>
      <c r="DB31" s="244"/>
      <c r="DC31" s="244"/>
      <c r="DD31" s="244"/>
      <c r="DE31" s="244"/>
      <c r="DF31" s="244"/>
      <c r="DG31" s="244"/>
      <c r="DH31" s="244"/>
      <c r="DI31" s="244"/>
      <c r="DJ31" s="244"/>
      <c r="DK31" s="244"/>
      <c r="DL31" s="244"/>
      <c r="DM31" s="244"/>
      <c r="DN31" s="244"/>
      <c r="DO31" s="244"/>
      <c r="DP31" s="244"/>
      <c r="DQ31" s="244"/>
      <c r="DR31" s="244"/>
      <c r="DS31" s="244"/>
      <c r="DT31" s="244"/>
      <c r="DU31" s="244"/>
      <c r="DV31" s="244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4"/>
      <c r="EJ31" s="244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4"/>
      <c r="FB31" s="244"/>
      <c r="FC31" s="244"/>
      <c r="FD31" s="244"/>
      <c r="FE31" s="244"/>
      <c r="FF31" s="244"/>
      <c r="FG31" s="244"/>
      <c r="FH31" s="244"/>
      <c r="FI31" s="244"/>
      <c r="FJ31" s="244"/>
      <c r="FK31" s="244"/>
      <c r="FL31" s="244"/>
      <c r="FM31" s="244"/>
      <c r="FN31" s="244"/>
      <c r="FO31" s="244"/>
      <c r="FP31" s="244"/>
      <c r="FQ31" s="244"/>
      <c r="FR31" s="244"/>
      <c r="FS31" s="244"/>
      <c r="FT31" s="244"/>
      <c r="FU31" s="244"/>
      <c r="FV31" s="244"/>
      <c r="FW31" s="244"/>
      <c r="FX31" s="244"/>
      <c r="FY31" s="244"/>
      <c r="FZ31" s="244"/>
      <c r="GA31" s="244"/>
      <c r="GB31" s="244"/>
      <c r="GC31" s="244"/>
      <c r="GD31" s="244"/>
      <c r="GE31" s="244"/>
      <c r="GF31" s="244"/>
      <c r="GG31" s="244"/>
      <c r="GH31" s="244"/>
      <c r="GI31" s="244"/>
      <c r="GJ31" s="244"/>
      <c r="GK31" s="244"/>
      <c r="GL31" s="244"/>
      <c r="GM31" s="244"/>
      <c r="GN31" s="244"/>
      <c r="GO31" s="244"/>
      <c r="GP31" s="244"/>
      <c r="GQ31" s="244"/>
      <c r="GR31" s="244"/>
      <c r="GS31" s="244"/>
      <c r="GT31" s="244"/>
      <c r="GU31" s="244"/>
      <c r="GV31" s="244"/>
      <c r="GW31" s="244"/>
      <c r="GX31" s="244"/>
      <c r="GY31" s="244"/>
      <c r="GZ31" s="244"/>
      <c r="HA31" s="244"/>
      <c r="HB31" s="244"/>
      <c r="HC31" s="244"/>
      <c r="HD31" s="244"/>
      <c r="HE31" s="244"/>
      <c r="HF31" s="244"/>
      <c r="HG31" s="244"/>
      <c r="HH31" s="244"/>
      <c r="HI31" s="244"/>
      <c r="HJ31" s="244"/>
      <c r="HK31" s="244"/>
      <c r="HL31" s="244"/>
      <c r="HM31" s="244"/>
      <c r="HN31" s="244"/>
      <c r="HO31" s="244"/>
      <c r="HP31" s="244"/>
      <c r="HQ31" s="244"/>
      <c r="HR31" s="244"/>
      <c r="HS31" s="244"/>
      <c r="HT31" s="244"/>
      <c r="HU31" s="244"/>
      <c r="HV31" s="244"/>
      <c r="HW31" s="244"/>
      <c r="HX31" s="244"/>
      <c r="HY31" s="244"/>
      <c r="HZ31" s="244"/>
      <c r="IA31" s="244"/>
      <c r="IB31" s="244"/>
      <c r="IC31" s="244"/>
      <c r="ID31" s="244"/>
      <c r="IE31" s="244"/>
      <c r="IF31" s="244"/>
      <c r="IG31" s="244"/>
      <c r="IH31" s="244"/>
      <c r="II31" s="244"/>
      <c r="IJ31" s="244"/>
      <c r="IK31" s="244"/>
      <c r="IL31" s="244"/>
      <c r="IM31" s="244"/>
      <c r="IN31" s="244"/>
      <c r="IO31" s="244"/>
      <c r="IP31" s="244"/>
      <c r="IQ31" s="244"/>
      <c r="IR31" s="244"/>
      <c r="IS31" s="244"/>
      <c r="IT31" s="244"/>
      <c r="IU31" s="244"/>
      <c r="IV31" s="244"/>
      <c r="IW31" s="244"/>
      <c r="IX31" s="244"/>
      <c r="IY31" s="244"/>
      <c r="IZ31" s="244"/>
      <c r="JA31" s="244"/>
      <c r="JB31" s="244"/>
      <c r="JC31" s="244"/>
      <c r="JD31" s="244"/>
      <c r="JE31" s="244"/>
      <c r="JF31" s="244"/>
      <c r="JG31" s="244"/>
      <c r="JH31" s="244"/>
      <c r="JI31" s="219">
        <f t="shared" si="0"/>
        <v>0</v>
      </c>
      <c r="JJ31" s="260"/>
      <c r="JK31" s="244"/>
      <c r="JL31" s="249"/>
      <c r="JM31" s="249"/>
      <c r="JN31" s="249"/>
      <c r="JO31" s="249"/>
      <c r="JP31" s="249"/>
    </row>
    <row r="32" spans="1:276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  <c r="BL32" s="244"/>
      <c r="BM32" s="244"/>
      <c r="BN32" s="244"/>
      <c r="BO32" s="244"/>
      <c r="BP32" s="244"/>
      <c r="BQ32" s="244"/>
      <c r="BR32" s="244"/>
      <c r="BS32" s="244"/>
      <c r="BT32" s="244"/>
      <c r="BU32" s="244"/>
      <c r="BV32" s="244"/>
      <c r="BW32" s="244"/>
      <c r="BX32" s="244"/>
      <c r="BY32" s="244"/>
      <c r="BZ32" s="244"/>
      <c r="CA32" s="244"/>
      <c r="CB32" s="244"/>
      <c r="CC32" s="244"/>
      <c r="CD32" s="244"/>
      <c r="CE32" s="244"/>
      <c r="CF32" s="244"/>
      <c r="CG32" s="244"/>
      <c r="CH32" s="244"/>
      <c r="CI32" s="244"/>
      <c r="CJ32" s="244"/>
      <c r="CK32" s="244"/>
      <c r="CL32" s="244"/>
      <c r="CM32" s="244"/>
      <c r="CN32" s="244"/>
      <c r="CO32" s="244"/>
      <c r="CP32" s="244"/>
      <c r="CQ32" s="244"/>
      <c r="CR32" s="244"/>
      <c r="CS32" s="244"/>
      <c r="CT32" s="244"/>
      <c r="CU32" s="244"/>
      <c r="CV32" s="244"/>
      <c r="CW32" s="244"/>
      <c r="CX32" s="244"/>
      <c r="CY32" s="244"/>
      <c r="CZ32" s="244"/>
      <c r="DA32" s="244"/>
      <c r="DB32" s="244"/>
      <c r="DC32" s="244"/>
      <c r="DD32" s="244"/>
      <c r="DE32" s="244"/>
      <c r="DF32" s="244"/>
      <c r="DG32" s="244"/>
      <c r="DH32" s="244"/>
      <c r="DI32" s="244"/>
      <c r="DJ32" s="244"/>
      <c r="DK32" s="244"/>
      <c r="DL32" s="244"/>
      <c r="DM32" s="244"/>
      <c r="DN32" s="244"/>
      <c r="DO32" s="244"/>
      <c r="DP32" s="244"/>
      <c r="DQ32" s="244"/>
      <c r="DR32" s="244"/>
      <c r="DS32" s="244"/>
      <c r="DT32" s="244"/>
      <c r="DU32" s="244"/>
      <c r="DV32" s="244"/>
      <c r="DW32" s="244"/>
      <c r="DX32" s="244"/>
      <c r="DY32" s="244"/>
      <c r="DZ32" s="244"/>
      <c r="EA32" s="244"/>
      <c r="EB32" s="244"/>
      <c r="EC32" s="244"/>
      <c r="ED32" s="244"/>
      <c r="EE32" s="244"/>
      <c r="EF32" s="244"/>
      <c r="EG32" s="244"/>
      <c r="EH32" s="244"/>
      <c r="EI32" s="244"/>
      <c r="EJ32" s="244"/>
      <c r="EK32" s="244"/>
      <c r="EL32" s="244"/>
      <c r="EM32" s="244"/>
      <c r="EN32" s="244"/>
      <c r="EO32" s="244"/>
      <c r="EP32" s="244"/>
      <c r="EQ32" s="244"/>
      <c r="ER32" s="244"/>
      <c r="ES32" s="244"/>
      <c r="ET32" s="244"/>
      <c r="EU32" s="244"/>
      <c r="EV32" s="244"/>
      <c r="EW32" s="244"/>
      <c r="EX32" s="244"/>
      <c r="EY32" s="244"/>
      <c r="EZ32" s="244"/>
      <c r="FA32" s="244"/>
      <c r="FB32" s="244"/>
      <c r="FC32" s="244"/>
      <c r="FD32" s="244"/>
      <c r="FE32" s="244"/>
      <c r="FF32" s="244"/>
      <c r="FG32" s="244"/>
      <c r="FH32" s="244"/>
      <c r="FI32" s="244"/>
      <c r="FJ32" s="244"/>
      <c r="FK32" s="244"/>
      <c r="FL32" s="244"/>
      <c r="FM32" s="244"/>
      <c r="FN32" s="244"/>
      <c r="FO32" s="244"/>
      <c r="FP32" s="244"/>
      <c r="FQ32" s="244"/>
      <c r="FR32" s="244"/>
      <c r="FS32" s="244"/>
      <c r="FT32" s="244"/>
      <c r="FU32" s="244"/>
      <c r="FV32" s="244"/>
      <c r="FW32" s="244"/>
      <c r="FX32" s="244"/>
      <c r="FY32" s="244"/>
      <c r="FZ32" s="244"/>
      <c r="GA32" s="244"/>
      <c r="GB32" s="244"/>
      <c r="GC32" s="244"/>
      <c r="GD32" s="244"/>
      <c r="GE32" s="244"/>
      <c r="GF32" s="244"/>
      <c r="GG32" s="244"/>
      <c r="GH32" s="244"/>
      <c r="GI32" s="244"/>
      <c r="GJ32" s="244"/>
      <c r="GK32" s="244"/>
      <c r="GL32" s="244"/>
      <c r="GM32" s="244"/>
      <c r="GN32" s="244"/>
      <c r="GO32" s="244"/>
      <c r="GP32" s="244"/>
      <c r="GQ32" s="244"/>
      <c r="GR32" s="244"/>
      <c r="GS32" s="244"/>
      <c r="GT32" s="244"/>
      <c r="GU32" s="244"/>
      <c r="GV32" s="244"/>
      <c r="GW32" s="244"/>
      <c r="GX32" s="244"/>
      <c r="GY32" s="244"/>
      <c r="GZ32" s="244"/>
      <c r="HA32" s="244"/>
      <c r="HB32" s="244"/>
      <c r="HC32" s="244"/>
      <c r="HD32" s="244"/>
      <c r="HE32" s="244"/>
      <c r="HF32" s="244"/>
      <c r="HG32" s="244"/>
      <c r="HH32" s="244"/>
      <c r="HI32" s="244"/>
      <c r="HJ32" s="244"/>
      <c r="HK32" s="244"/>
      <c r="HL32" s="244"/>
      <c r="HM32" s="244"/>
      <c r="HN32" s="244"/>
      <c r="HO32" s="244"/>
      <c r="HP32" s="244"/>
      <c r="HQ32" s="244"/>
      <c r="HR32" s="244"/>
      <c r="HS32" s="244"/>
      <c r="HT32" s="244"/>
      <c r="HU32" s="244"/>
      <c r="HV32" s="244"/>
      <c r="HW32" s="244"/>
      <c r="HX32" s="244"/>
      <c r="HY32" s="244"/>
      <c r="HZ32" s="244"/>
      <c r="IA32" s="244"/>
      <c r="IB32" s="244"/>
      <c r="IC32" s="244"/>
      <c r="ID32" s="244"/>
      <c r="IE32" s="244"/>
      <c r="IF32" s="244"/>
      <c r="IG32" s="244"/>
      <c r="IH32" s="244"/>
      <c r="II32" s="244"/>
      <c r="IJ32" s="244"/>
      <c r="IK32" s="244"/>
      <c r="IL32" s="244"/>
      <c r="IM32" s="244"/>
      <c r="IN32" s="244"/>
      <c r="IO32" s="244"/>
      <c r="IP32" s="244"/>
      <c r="IQ32" s="244"/>
      <c r="IR32" s="244"/>
      <c r="IS32" s="244"/>
      <c r="IT32" s="244"/>
      <c r="IU32" s="244"/>
      <c r="IV32" s="244"/>
      <c r="IW32" s="244"/>
      <c r="IX32" s="244"/>
      <c r="IY32" s="244"/>
      <c r="IZ32" s="244"/>
      <c r="JA32" s="244"/>
      <c r="JB32" s="244"/>
      <c r="JC32" s="244"/>
      <c r="JD32" s="244"/>
      <c r="JE32" s="244"/>
      <c r="JF32" s="244"/>
      <c r="JG32" s="244"/>
      <c r="JH32" s="244"/>
      <c r="JI32" s="219">
        <f t="shared" si="0"/>
        <v>0</v>
      </c>
      <c r="JJ32" s="261"/>
      <c r="JK32" s="244"/>
      <c r="JL32" s="249"/>
      <c r="JM32" s="249"/>
      <c r="JN32" s="249"/>
      <c r="JO32" s="249"/>
      <c r="JP32" s="249"/>
    </row>
    <row r="33" spans="1:276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4"/>
      <c r="CA33" s="244"/>
      <c r="CB33" s="244"/>
      <c r="CC33" s="244"/>
      <c r="CD33" s="244"/>
      <c r="CE33" s="244"/>
      <c r="CF33" s="244"/>
      <c r="CG33" s="244"/>
      <c r="CH33" s="244"/>
      <c r="CI33" s="244"/>
      <c r="CJ33" s="244"/>
      <c r="CK33" s="244"/>
      <c r="CL33" s="244"/>
      <c r="CM33" s="244"/>
      <c r="CN33" s="244"/>
      <c r="CO33" s="244"/>
      <c r="CP33" s="244"/>
      <c r="CQ33" s="244"/>
      <c r="CR33" s="244"/>
      <c r="CS33" s="244"/>
      <c r="CT33" s="244"/>
      <c r="CU33" s="244"/>
      <c r="CV33" s="244"/>
      <c r="CW33" s="244"/>
      <c r="CX33" s="244"/>
      <c r="CY33" s="244"/>
      <c r="CZ33" s="244"/>
      <c r="DA33" s="244"/>
      <c r="DB33" s="244"/>
      <c r="DC33" s="244"/>
      <c r="DD33" s="244"/>
      <c r="DE33" s="244"/>
      <c r="DF33" s="244"/>
      <c r="DG33" s="244"/>
      <c r="DH33" s="244"/>
      <c r="DI33" s="244"/>
      <c r="DJ33" s="244"/>
      <c r="DK33" s="244"/>
      <c r="DL33" s="244"/>
      <c r="DM33" s="244"/>
      <c r="DN33" s="244"/>
      <c r="DO33" s="244"/>
      <c r="DP33" s="244"/>
      <c r="DQ33" s="244"/>
      <c r="DR33" s="244"/>
      <c r="DS33" s="244"/>
      <c r="DT33" s="244"/>
      <c r="DU33" s="244"/>
      <c r="DV33" s="244"/>
      <c r="DW33" s="244"/>
      <c r="DX33" s="244"/>
      <c r="DY33" s="244"/>
      <c r="DZ33" s="244"/>
      <c r="EA33" s="244"/>
      <c r="EB33" s="244"/>
      <c r="EC33" s="244"/>
      <c r="ED33" s="244"/>
      <c r="EE33" s="244"/>
      <c r="EF33" s="244"/>
      <c r="EG33" s="244"/>
      <c r="EH33" s="244"/>
      <c r="EI33" s="244"/>
      <c r="EJ33" s="244"/>
      <c r="EK33" s="244"/>
      <c r="EL33" s="244"/>
      <c r="EM33" s="244"/>
      <c r="EN33" s="244"/>
      <c r="EO33" s="244"/>
      <c r="EP33" s="244"/>
      <c r="EQ33" s="244"/>
      <c r="ER33" s="244"/>
      <c r="ES33" s="244"/>
      <c r="ET33" s="244"/>
      <c r="EU33" s="244"/>
      <c r="EV33" s="244"/>
      <c r="EW33" s="244"/>
      <c r="EX33" s="244"/>
      <c r="EY33" s="244"/>
      <c r="EZ33" s="244"/>
      <c r="FA33" s="244"/>
      <c r="FB33" s="244"/>
      <c r="FC33" s="244"/>
      <c r="FD33" s="244"/>
      <c r="FE33" s="244"/>
      <c r="FF33" s="244"/>
      <c r="FG33" s="244"/>
      <c r="FH33" s="244"/>
      <c r="FI33" s="244"/>
      <c r="FJ33" s="244"/>
      <c r="FK33" s="244"/>
      <c r="FL33" s="244"/>
      <c r="FM33" s="244"/>
      <c r="FN33" s="244"/>
      <c r="FO33" s="244"/>
      <c r="FP33" s="244"/>
      <c r="FQ33" s="244"/>
      <c r="FR33" s="244"/>
      <c r="FS33" s="244"/>
      <c r="FT33" s="244"/>
      <c r="FU33" s="244"/>
      <c r="FV33" s="244"/>
      <c r="FW33" s="244"/>
      <c r="FX33" s="244"/>
      <c r="FY33" s="244"/>
      <c r="FZ33" s="244"/>
      <c r="GA33" s="244"/>
      <c r="GB33" s="244"/>
      <c r="GC33" s="244"/>
      <c r="GD33" s="244"/>
      <c r="GE33" s="244"/>
      <c r="GF33" s="244"/>
      <c r="GG33" s="244"/>
      <c r="GH33" s="244"/>
      <c r="GI33" s="244"/>
      <c r="GJ33" s="244"/>
      <c r="GK33" s="244"/>
      <c r="GL33" s="244"/>
      <c r="GM33" s="244"/>
      <c r="GN33" s="244"/>
      <c r="GO33" s="244"/>
      <c r="GP33" s="244"/>
      <c r="GQ33" s="244"/>
      <c r="GR33" s="244"/>
      <c r="GS33" s="244"/>
      <c r="GT33" s="244"/>
      <c r="GU33" s="244"/>
      <c r="GV33" s="244"/>
      <c r="GW33" s="244"/>
      <c r="GX33" s="244"/>
      <c r="GY33" s="244"/>
      <c r="GZ33" s="244"/>
      <c r="HA33" s="244"/>
      <c r="HB33" s="244"/>
      <c r="HC33" s="244"/>
      <c r="HD33" s="244"/>
      <c r="HE33" s="244"/>
      <c r="HF33" s="244"/>
      <c r="HG33" s="244"/>
      <c r="HH33" s="244"/>
      <c r="HI33" s="244"/>
      <c r="HJ33" s="244"/>
      <c r="HK33" s="244"/>
      <c r="HL33" s="244"/>
      <c r="HM33" s="244"/>
      <c r="HN33" s="244"/>
      <c r="HO33" s="244"/>
      <c r="HP33" s="244"/>
      <c r="HQ33" s="244"/>
      <c r="HR33" s="244"/>
      <c r="HS33" s="244"/>
      <c r="HT33" s="244"/>
      <c r="HU33" s="244"/>
      <c r="HV33" s="244"/>
      <c r="HW33" s="244"/>
      <c r="HX33" s="244"/>
      <c r="HY33" s="244"/>
      <c r="HZ33" s="244"/>
      <c r="IA33" s="244"/>
      <c r="IB33" s="244"/>
      <c r="IC33" s="244"/>
      <c r="ID33" s="244"/>
      <c r="IE33" s="244"/>
      <c r="IF33" s="244"/>
      <c r="IG33" s="244"/>
      <c r="IH33" s="244"/>
      <c r="II33" s="244"/>
      <c r="IJ33" s="244"/>
      <c r="IK33" s="244"/>
      <c r="IL33" s="244"/>
      <c r="IM33" s="244"/>
      <c r="IN33" s="244"/>
      <c r="IO33" s="244"/>
      <c r="IP33" s="244"/>
      <c r="IQ33" s="244"/>
      <c r="IR33" s="244"/>
      <c r="IS33" s="244"/>
      <c r="IT33" s="244"/>
      <c r="IU33" s="244"/>
      <c r="IV33" s="244"/>
      <c r="IW33" s="244"/>
      <c r="IX33" s="244"/>
      <c r="IY33" s="244"/>
      <c r="IZ33" s="244"/>
      <c r="JA33" s="244"/>
      <c r="JB33" s="244"/>
      <c r="JC33" s="244"/>
      <c r="JD33" s="244"/>
      <c r="JE33" s="244"/>
      <c r="JF33" s="244"/>
      <c r="JG33" s="244"/>
      <c r="JH33" s="244"/>
      <c r="JI33" s="219">
        <f t="shared" si="0"/>
        <v>0</v>
      </c>
      <c r="JJ33" s="262"/>
      <c r="JK33" s="244"/>
      <c r="JL33" s="249"/>
      <c r="JM33" s="249"/>
      <c r="JN33" s="249"/>
      <c r="JO33" s="249"/>
      <c r="JP33" s="249"/>
    </row>
    <row r="34" spans="1:276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4"/>
      <c r="CF34" s="244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4"/>
      <c r="CT34" s="244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4"/>
      <c r="DH34" s="244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4"/>
      <c r="DV34" s="244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4"/>
      <c r="EJ34" s="244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4"/>
      <c r="FB34" s="244"/>
      <c r="FC34" s="244"/>
      <c r="FD34" s="244"/>
      <c r="FE34" s="244"/>
      <c r="FF34" s="244"/>
      <c r="FG34" s="244"/>
      <c r="FH34" s="244"/>
      <c r="FI34" s="244"/>
      <c r="FJ34" s="244"/>
      <c r="FK34" s="244"/>
      <c r="FL34" s="244"/>
      <c r="FM34" s="244"/>
      <c r="FN34" s="244"/>
      <c r="FO34" s="244"/>
      <c r="FP34" s="244"/>
      <c r="FQ34" s="244"/>
      <c r="FR34" s="244"/>
      <c r="FS34" s="244"/>
      <c r="FT34" s="244"/>
      <c r="FU34" s="244"/>
      <c r="FV34" s="244"/>
      <c r="FW34" s="244"/>
      <c r="FX34" s="244"/>
      <c r="FY34" s="244"/>
      <c r="FZ34" s="244"/>
      <c r="GA34" s="244"/>
      <c r="GB34" s="244"/>
      <c r="GC34" s="244"/>
      <c r="GD34" s="244"/>
      <c r="GE34" s="244"/>
      <c r="GF34" s="244"/>
      <c r="GG34" s="244"/>
      <c r="GH34" s="244"/>
      <c r="GI34" s="244"/>
      <c r="GJ34" s="244"/>
      <c r="GK34" s="244"/>
      <c r="GL34" s="244"/>
      <c r="GM34" s="244"/>
      <c r="GN34" s="244"/>
      <c r="GO34" s="244"/>
      <c r="GP34" s="244"/>
      <c r="GQ34" s="244"/>
      <c r="GR34" s="244"/>
      <c r="GS34" s="244"/>
      <c r="GT34" s="244"/>
      <c r="GU34" s="244"/>
      <c r="GV34" s="244"/>
      <c r="GW34" s="244"/>
      <c r="GX34" s="244"/>
      <c r="GY34" s="244"/>
      <c r="GZ34" s="244"/>
      <c r="HA34" s="244"/>
      <c r="HB34" s="244"/>
      <c r="HC34" s="244"/>
      <c r="HD34" s="244"/>
      <c r="HE34" s="244"/>
      <c r="HF34" s="244"/>
      <c r="HG34" s="244"/>
      <c r="HH34" s="244"/>
      <c r="HI34" s="244"/>
      <c r="HJ34" s="244"/>
      <c r="HK34" s="244"/>
      <c r="HL34" s="244"/>
      <c r="HM34" s="244"/>
      <c r="HN34" s="244"/>
      <c r="HO34" s="244"/>
      <c r="HP34" s="244"/>
      <c r="HQ34" s="244"/>
      <c r="HR34" s="244"/>
      <c r="HS34" s="244"/>
      <c r="HT34" s="244"/>
      <c r="HU34" s="244"/>
      <c r="HV34" s="244"/>
      <c r="HW34" s="244"/>
      <c r="HX34" s="244"/>
      <c r="HY34" s="244"/>
      <c r="HZ34" s="244"/>
      <c r="IA34" s="244"/>
      <c r="IB34" s="244"/>
      <c r="IC34" s="244"/>
      <c r="ID34" s="244"/>
      <c r="IE34" s="244"/>
      <c r="IF34" s="244"/>
      <c r="IG34" s="244"/>
      <c r="IH34" s="244"/>
      <c r="II34" s="244"/>
      <c r="IJ34" s="244"/>
      <c r="IK34" s="244"/>
      <c r="IL34" s="244"/>
      <c r="IM34" s="244"/>
      <c r="IN34" s="244"/>
      <c r="IO34" s="244"/>
      <c r="IP34" s="244"/>
      <c r="IQ34" s="244"/>
      <c r="IR34" s="244"/>
      <c r="IS34" s="244"/>
      <c r="IT34" s="244"/>
      <c r="IU34" s="244"/>
      <c r="IV34" s="244"/>
      <c r="IW34" s="244"/>
      <c r="IX34" s="244"/>
      <c r="IY34" s="244"/>
      <c r="IZ34" s="244"/>
      <c r="JA34" s="244"/>
      <c r="JB34" s="244"/>
      <c r="JC34" s="244"/>
      <c r="JD34" s="244"/>
      <c r="JE34" s="244"/>
      <c r="JF34" s="244"/>
      <c r="JG34" s="244"/>
      <c r="JH34" s="244"/>
      <c r="JI34" s="219">
        <f t="shared" si="0"/>
        <v>0</v>
      </c>
      <c r="JJ34" s="262"/>
      <c r="JK34" s="244"/>
      <c r="JL34" s="249"/>
      <c r="JM34" s="249"/>
      <c r="JN34" s="249"/>
      <c r="JO34" s="249"/>
      <c r="JP34" s="249"/>
    </row>
    <row r="35" spans="1:276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4"/>
      <c r="BF35" s="244"/>
      <c r="BG35" s="244"/>
      <c r="BH35" s="244"/>
      <c r="BI35" s="244"/>
      <c r="BJ35" s="244"/>
      <c r="BK35" s="244"/>
      <c r="BL35" s="244"/>
      <c r="BM35" s="244"/>
      <c r="BN35" s="244"/>
      <c r="BO35" s="244"/>
      <c r="BP35" s="244"/>
      <c r="BQ35" s="244"/>
      <c r="BR35" s="244"/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4"/>
      <c r="CF35" s="244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4"/>
      <c r="CR35" s="244"/>
      <c r="CS35" s="244"/>
      <c r="CT35" s="244"/>
      <c r="CU35" s="244"/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  <c r="DF35" s="244"/>
      <c r="DG35" s="244"/>
      <c r="DH35" s="244"/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4"/>
      <c r="EJ35" s="244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4"/>
      <c r="FB35" s="244"/>
      <c r="FC35" s="244"/>
      <c r="FD35" s="244"/>
      <c r="FE35" s="244"/>
      <c r="FF35" s="244"/>
      <c r="FG35" s="244"/>
      <c r="FH35" s="244"/>
      <c r="FI35" s="244"/>
      <c r="FJ35" s="244"/>
      <c r="FK35" s="244"/>
      <c r="FL35" s="244"/>
      <c r="FM35" s="244"/>
      <c r="FN35" s="244"/>
      <c r="FO35" s="244"/>
      <c r="FP35" s="244"/>
      <c r="FQ35" s="244"/>
      <c r="FR35" s="244"/>
      <c r="FS35" s="244"/>
      <c r="FT35" s="244"/>
      <c r="FU35" s="244"/>
      <c r="FV35" s="244"/>
      <c r="FW35" s="244"/>
      <c r="FX35" s="244"/>
      <c r="FY35" s="244"/>
      <c r="FZ35" s="244"/>
      <c r="GA35" s="244"/>
      <c r="GB35" s="244"/>
      <c r="GC35" s="244"/>
      <c r="GD35" s="244"/>
      <c r="GE35" s="244"/>
      <c r="GF35" s="244"/>
      <c r="GG35" s="244"/>
      <c r="GH35" s="244"/>
      <c r="GI35" s="244"/>
      <c r="GJ35" s="244"/>
      <c r="GK35" s="244"/>
      <c r="GL35" s="244"/>
      <c r="GM35" s="244"/>
      <c r="GN35" s="244"/>
      <c r="GO35" s="244"/>
      <c r="GP35" s="244"/>
      <c r="GQ35" s="244"/>
      <c r="GR35" s="244"/>
      <c r="GS35" s="244"/>
      <c r="GT35" s="244"/>
      <c r="GU35" s="244"/>
      <c r="GV35" s="244"/>
      <c r="GW35" s="244"/>
      <c r="GX35" s="244"/>
      <c r="GY35" s="244"/>
      <c r="GZ35" s="244"/>
      <c r="HA35" s="244"/>
      <c r="HB35" s="244"/>
      <c r="HC35" s="244"/>
      <c r="HD35" s="244"/>
      <c r="HE35" s="244"/>
      <c r="HF35" s="244"/>
      <c r="HG35" s="244"/>
      <c r="HH35" s="244"/>
      <c r="HI35" s="244"/>
      <c r="HJ35" s="244"/>
      <c r="HK35" s="244"/>
      <c r="HL35" s="244"/>
      <c r="HM35" s="244"/>
      <c r="HN35" s="244"/>
      <c r="HO35" s="244"/>
      <c r="HP35" s="244"/>
      <c r="HQ35" s="244"/>
      <c r="HR35" s="244"/>
      <c r="HS35" s="244"/>
      <c r="HT35" s="244"/>
      <c r="HU35" s="244"/>
      <c r="HV35" s="244"/>
      <c r="HW35" s="244"/>
      <c r="HX35" s="244"/>
      <c r="HY35" s="244"/>
      <c r="HZ35" s="244"/>
      <c r="IA35" s="244"/>
      <c r="IB35" s="244"/>
      <c r="IC35" s="244"/>
      <c r="ID35" s="244"/>
      <c r="IE35" s="244"/>
      <c r="IF35" s="244"/>
      <c r="IG35" s="244"/>
      <c r="IH35" s="244"/>
      <c r="II35" s="244"/>
      <c r="IJ35" s="244"/>
      <c r="IK35" s="244"/>
      <c r="IL35" s="244"/>
      <c r="IM35" s="244"/>
      <c r="IN35" s="244"/>
      <c r="IO35" s="244"/>
      <c r="IP35" s="244"/>
      <c r="IQ35" s="244"/>
      <c r="IR35" s="244"/>
      <c r="IS35" s="244"/>
      <c r="IT35" s="244"/>
      <c r="IU35" s="244"/>
      <c r="IV35" s="244"/>
      <c r="IW35" s="244"/>
      <c r="IX35" s="244"/>
      <c r="IY35" s="244"/>
      <c r="IZ35" s="244"/>
      <c r="JA35" s="244"/>
      <c r="JB35" s="244"/>
      <c r="JC35" s="244"/>
      <c r="JD35" s="244"/>
      <c r="JE35" s="244"/>
      <c r="JF35" s="244"/>
      <c r="JG35" s="244"/>
      <c r="JH35" s="244"/>
      <c r="JI35" s="219">
        <f t="shared" si="0"/>
        <v>0</v>
      </c>
      <c r="JJ35" s="262"/>
      <c r="JK35" s="244"/>
      <c r="JL35" s="249"/>
      <c r="JM35" s="249"/>
      <c r="JN35" s="249"/>
      <c r="JO35" s="249"/>
      <c r="JP35" s="249"/>
    </row>
    <row r="36" spans="1:276" x14ac:dyDescent="0.25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4"/>
      <c r="BM36" s="244"/>
      <c r="BN36" s="244"/>
      <c r="BO36" s="244"/>
      <c r="BP36" s="244"/>
      <c r="BQ36" s="244"/>
      <c r="BR36" s="244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4"/>
      <c r="CF36" s="244"/>
      <c r="CG36" s="244"/>
      <c r="CH36" s="244"/>
      <c r="CI36" s="244"/>
      <c r="CJ36" s="244"/>
      <c r="CK36" s="244"/>
      <c r="CL36" s="244"/>
      <c r="CM36" s="244"/>
      <c r="CN36" s="244"/>
      <c r="CO36" s="244"/>
      <c r="CP36" s="244"/>
      <c r="CQ36" s="244"/>
      <c r="CR36" s="244"/>
      <c r="CS36" s="244"/>
      <c r="CT36" s="244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4"/>
      <c r="DH36" s="244"/>
      <c r="DI36" s="244"/>
      <c r="DJ36" s="244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4"/>
      <c r="FB36" s="244"/>
      <c r="FC36" s="244"/>
      <c r="FD36" s="244"/>
      <c r="FE36" s="244"/>
      <c r="FF36" s="244"/>
      <c r="FG36" s="244"/>
      <c r="FH36" s="244"/>
      <c r="FI36" s="244"/>
      <c r="FJ36" s="244"/>
      <c r="FK36" s="244"/>
      <c r="FL36" s="244"/>
      <c r="FM36" s="244"/>
      <c r="FN36" s="244"/>
      <c r="FO36" s="244"/>
      <c r="FP36" s="244"/>
      <c r="FQ36" s="244"/>
      <c r="FR36" s="244"/>
      <c r="FS36" s="244"/>
      <c r="FT36" s="244"/>
      <c r="FU36" s="244"/>
      <c r="FV36" s="244"/>
      <c r="FW36" s="244"/>
      <c r="FX36" s="244"/>
      <c r="FY36" s="244"/>
      <c r="FZ36" s="244"/>
      <c r="GA36" s="244"/>
      <c r="GB36" s="244"/>
      <c r="GC36" s="244"/>
      <c r="GD36" s="244"/>
      <c r="GE36" s="244"/>
      <c r="GF36" s="244"/>
      <c r="GG36" s="244"/>
      <c r="GH36" s="244"/>
      <c r="GI36" s="244"/>
      <c r="GJ36" s="244"/>
      <c r="GK36" s="244"/>
      <c r="GL36" s="244"/>
      <c r="GM36" s="244"/>
      <c r="GN36" s="244"/>
      <c r="GO36" s="244"/>
      <c r="GP36" s="244"/>
      <c r="GQ36" s="244"/>
      <c r="GR36" s="244"/>
      <c r="GS36" s="244"/>
      <c r="GT36" s="244"/>
      <c r="GU36" s="244"/>
      <c r="GV36" s="244"/>
      <c r="GW36" s="244"/>
      <c r="GX36" s="244"/>
      <c r="GY36" s="244"/>
      <c r="GZ36" s="244"/>
      <c r="HA36" s="244"/>
      <c r="HB36" s="244"/>
      <c r="HC36" s="244"/>
      <c r="HD36" s="244"/>
      <c r="HE36" s="244"/>
      <c r="HF36" s="244"/>
      <c r="HG36" s="244"/>
      <c r="HH36" s="244"/>
      <c r="HI36" s="244"/>
      <c r="HJ36" s="244"/>
      <c r="HK36" s="244"/>
      <c r="HL36" s="244"/>
      <c r="HM36" s="244"/>
      <c r="HN36" s="244"/>
      <c r="HO36" s="244"/>
      <c r="HP36" s="244"/>
      <c r="HQ36" s="244"/>
      <c r="HR36" s="244"/>
      <c r="HS36" s="244"/>
      <c r="HT36" s="244"/>
      <c r="HU36" s="244"/>
      <c r="HV36" s="244"/>
      <c r="HW36" s="244"/>
      <c r="HX36" s="244"/>
      <c r="HY36" s="244"/>
      <c r="HZ36" s="244"/>
      <c r="IA36" s="244"/>
      <c r="IB36" s="244"/>
      <c r="IC36" s="244"/>
      <c r="ID36" s="244"/>
      <c r="IE36" s="244"/>
      <c r="IF36" s="244"/>
      <c r="IG36" s="244"/>
      <c r="IH36" s="244"/>
      <c r="II36" s="244"/>
      <c r="IJ36" s="244"/>
      <c r="IK36" s="244"/>
      <c r="IL36" s="244"/>
      <c r="IM36" s="244"/>
      <c r="IN36" s="244"/>
      <c r="IO36" s="244"/>
      <c r="IP36" s="244"/>
      <c r="IQ36" s="244"/>
      <c r="IR36" s="244"/>
      <c r="IS36" s="244"/>
      <c r="IT36" s="244"/>
      <c r="IU36" s="244"/>
      <c r="IV36" s="244"/>
      <c r="IW36" s="244"/>
      <c r="IX36" s="244"/>
      <c r="IY36" s="244"/>
      <c r="IZ36" s="244"/>
      <c r="JA36" s="244"/>
      <c r="JB36" s="244"/>
      <c r="JC36" s="244"/>
      <c r="JD36" s="244"/>
      <c r="JE36" s="244"/>
      <c r="JF36" s="244"/>
      <c r="JG36" s="244"/>
      <c r="JH36" s="244"/>
      <c r="JI36" s="219">
        <f t="shared" si="0"/>
        <v>0</v>
      </c>
      <c r="JJ36" s="263"/>
      <c r="JK36" s="244"/>
      <c r="JL36" s="249"/>
      <c r="JM36" s="249"/>
      <c r="JN36" s="249"/>
      <c r="JO36" s="249"/>
      <c r="JP36" s="249"/>
    </row>
    <row r="37" spans="1:276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4"/>
      <c r="BQ37" s="244"/>
      <c r="BR37" s="244"/>
      <c r="BS37" s="244"/>
      <c r="BT37" s="244"/>
      <c r="BU37" s="244"/>
      <c r="BV37" s="244"/>
      <c r="BW37" s="244"/>
      <c r="BX37" s="244"/>
      <c r="BY37" s="244"/>
      <c r="BZ37" s="244"/>
      <c r="CA37" s="244"/>
      <c r="CB37" s="244"/>
      <c r="CC37" s="244"/>
      <c r="CD37" s="244"/>
      <c r="CE37" s="244"/>
      <c r="CF37" s="244"/>
      <c r="CG37" s="244"/>
      <c r="CH37" s="244"/>
      <c r="CI37" s="244"/>
      <c r="CJ37" s="244"/>
      <c r="CK37" s="244"/>
      <c r="CL37" s="244"/>
      <c r="CM37" s="244"/>
      <c r="CN37" s="244"/>
      <c r="CO37" s="244"/>
      <c r="CP37" s="244"/>
      <c r="CQ37" s="244"/>
      <c r="CR37" s="244"/>
      <c r="CS37" s="244"/>
      <c r="CT37" s="244"/>
      <c r="CU37" s="244"/>
      <c r="CV37" s="244"/>
      <c r="CW37" s="244"/>
      <c r="CX37" s="244"/>
      <c r="CY37" s="244"/>
      <c r="CZ37" s="244"/>
      <c r="DA37" s="244"/>
      <c r="DB37" s="244"/>
      <c r="DC37" s="244"/>
      <c r="DD37" s="244"/>
      <c r="DE37" s="244"/>
      <c r="DF37" s="244"/>
      <c r="DG37" s="244"/>
      <c r="DH37" s="244"/>
      <c r="DI37" s="244"/>
      <c r="DJ37" s="244"/>
      <c r="DK37" s="244"/>
      <c r="DL37" s="244"/>
      <c r="DM37" s="244"/>
      <c r="DN37" s="244"/>
      <c r="DO37" s="244"/>
      <c r="DP37" s="244"/>
      <c r="DQ37" s="244"/>
      <c r="DR37" s="244"/>
      <c r="DS37" s="244"/>
      <c r="DT37" s="244"/>
      <c r="DU37" s="244"/>
      <c r="DV37" s="244"/>
      <c r="DW37" s="244"/>
      <c r="DX37" s="244"/>
      <c r="DY37" s="244"/>
      <c r="DZ37" s="244"/>
      <c r="EA37" s="244"/>
      <c r="EB37" s="244"/>
      <c r="EC37" s="244"/>
      <c r="ED37" s="244"/>
      <c r="EE37" s="244"/>
      <c r="EF37" s="244"/>
      <c r="EG37" s="244"/>
      <c r="EH37" s="244"/>
      <c r="EI37" s="244"/>
      <c r="EJ37" s="244"/>
      <c r="EK37" s="244"/>
      <c r="EL37" s="244"/>
      <c r="EM37" s="244"/>
      <c r="EN37" s="244"/>
      <c r="EO37" s="244"/>
      <c r="EP37" s="244"/>
      <c r="EQ37" s="244"/>
      <c r="ER37" s="244"/>
      <c r="ES37" s="244"/>
      <c r="ET37" s="244"/>
      <c r="EU37" s="244"/>
      <c r="EV37" s="244"/>
      <c r="EW37" s="244"/>
      <c r="EX37" s="244"/>
      <c r="EY37" s="244"/>
      <c r="EZ37" s="244"/>
      <c r="FA37" s="244"/>
      <c r="FB37" s="244"/>
      <c r="FC37" s="244"/>
      <c r="FD37" s="244"/>
      <c r="FE37" s="244"/>
      <c r="FF37" s="244"/>
      <c r="FG37" s="244"/>
      <c r="FH37" s="244"/>
      <c r="FI37" s="244"/>
      <c r="FJ37" s="244"/>
      <c r="FK37" s="244"/>
      <c r="FL37" s="244"/>
      <c r="FM37" s="244"/>
      <c r="FN37" s="244"/>
      <c r="FO37" s="244"/>
      <c r="FP37" s="244"/>
      <c r="FQ37" s="244"/>
      <c r="FR37" s="244"/>
      <c r="FS37" s="244"/>
      <c r="FT37" s="244"/>
      <c r="FU37" s="244"/>
      <c r="FV37" s="244"/>
      <c r="FW37" s="244"/>
      <c r="FX37" s="244"/>
      <c r="FY37" s="244"/>
      <c r="FZ37" s="244"/>
      <c r="GA37" s="244"/>
      <c r="GB37" s="244"/>
      <c r="GC37" s="244"/>
      <c r="GD37" s="244"/>
      <c r="GE37" s="244"/>
      <c r="GF37" s="244"/>
      <c r="GG37" s="244"/>
      <c r="GH37" s="244"/>
      <c r="GI37" s="244"/>
      <c r="GJ37" s="244"/>
      <c r="GK37" s="244"/>
      <c r="GL37" s="244"/>
      <c r="GM37" s="244"/>
      <c r="GN37" s="244"/>
      <c r="GO37" s="244"/>
      <c r="GP37" s="244"/>
      <c r="GQ37" s="244"/>
      <c r="GR37" s="244"/>
      <c r="GS37" s="244"/>
      <c r="GT37" s="244"/>
      <c r="GU37" s="244"/>
      <c r="GV37" s="244"/>
      <c r="GW37" s="244"/>
      <c r="GX37" s="244"/>
      <c r="GY37" s="244"/>
      <c r="GZ37" s="244"/>
      <c r="HA37" s="244"/>
      <c r="HB37" s="244"/>
      <c r="HC37" s="244"/>
      <c r="HD37" s="244"/>
      <c r="HE37" s="244"/>
      <c r="HF37" s="244"/>
      <c r="HG37" s="244"/>
      <c r="HH37" s="244"/>
      <c r="HI37" s="244"/>
      <c r="HJ37" s="244"/>
      <c r="HK37" s="244"/>
      <c r="HL37" s="244"/>
      <c r="HM37" s="244"/>
      <c r="HN37" s="244"/>
      <c r="HO37" s="244"/>
      <c r="HP37" s="244"/>
      <c r="HQ37" s="244"/>
      <c r="HR37" s="244"/>
      <c r="HS37" s="244"/>
      <c r="HT37" s="244"/>
      <c r="HU37" s="244"/>
      <c r="HV37" s="244"/>
      <c r="HW37" s="244"/>
      <c r="HX37" s="244"/>
      <c r="HY37" s="244"/>
      <c r="HZ37" s="244"/>
      <c r="IA37" s="244"/>
      <c r="IB37" s="244"/>
      <c r="IC37" s="244"/>
      <c r="ID37" s="244"/>
      <c r="IE37" s="244"/>
      <c r="IF37" s="244"/>
      <c r="IG37" s="244"/>
      <c r="IH37" s="244"/>
      <c r="II37" s="244"/>
      <c r="IJ37" s="244"/>
      <c r="IK37" s="244"/>
      <c r="IL37" s="244"/>
      <c r="IM37" s="244"/>
      <c r="IN37" s="244"/>
      <c r="IO37" s="244"/>
      <c r="IP37" s="244"/>
      <c r="IQ37" s="244"/>
      <c r="IR37" s="244"/>
      <c r="IS37" s="244"/>
      <c r="IT37" s="244"/>
      <c r="IU37" s="244"/>
      <c r="IV37" s="244"/>
      <c r="IW37" s="244"/>
      <c r="IX37" s="244"/>
      <c r="IY37" s="244"/>
      <c r="IZ37" s="244"/>
      <c r="JA37" s="244"/>
      <c r="JB37" s="244"/>
      <c r="JC37" s="244"/>
      <c r="JD37" s="244"/>
      <c r="JE37" s="244"/>
      <c r="JF37" s="244"/>
      <c r="JG37" s="244"/>
      <c r="JH37" s="244"/>
      <c r="JI37" s="219">
        <f t="shared" si="0"/>
        <v>0</v>
      </c>
      <c r="JJ37" s="2"/>
      <c r="JK37" s="244"/>
      <c r="JL37" s="249"/>
      <c r="JM37" s="249"/>
      <c r="JN37" s="249"/>
      <c r="JO37" s="249"/>
      <c r="JP37" s="249"/>
    </row>
    <row r="38" spans="1:276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  <c r="CO38" s="244"/>
      <c r="CP38" s="244"/>
      <c r="CQ38" s="244"/>
      <c r="CR38" s="244"/>
      <c r="CS38" s="244"/>
      <c r="CT38" s="244"/>
      <c r="CU38" s="244"/>
      <c r="CV38" s="244"/>
      <c r="CW38" s="244"/>
      <c r="CX38" s="244"/>
      <c r="CY38" s="244"/>
      <c r="CZ38" s="244"/>
      <c r="DA38" s="244"/>
      <c r="DB38" s="244"/>
      <c r="DC38" s="244"/>
      <c r="DD38" s="244"/>
      <c r="DE38" s="244"/>
      <c r="DF38" s="244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4"/>
      <c r="DU38" s="244"/>
      <c r="DV38" s="244"/>
      <c r="DW38" s="244"/>
      <c r="DX38" s="244"/>
      <c r="DY38" s="244"/>
      <c r="DZ38" s="244"/>
      <c r="EA38" s="244"/>
      <c r="EB38" s="244"/>
      <c r="EC38" s="244"/>
      <c r="ED38" s="244"/>
      <c r="EE38" s="244"/>
      <c r="EF38" s="244"/>
      <c r="EG38" s="244"/>
      <c r="EH38" s="244"/>
      <c r="EI38" s="244"/>
      <c r="EJ38" s="244"/>
      <c r="EK38" s="244"/>
      <c r="EL38" s="244"/>
      <c r="EM38" s="244"/>
      <c r="EN38" s="244"/>
      <c r="EO38" s="244"/>
      <c r="EP38" s="244"/>
      <c r="EQ38" s="244"/>
      <c r="ER38" s="244"/>
      <c r="ES38" s="244"/>
      <c r="ET38" s="244"/>
      <c r="EU38" s="244"/>
      <c r="EV38" s="244"/>
      <c r="EW38" s="244"/>
      <c r="EX38" s="244"/>
      <c r="EY38" s="244"/>
      <c r="EZ38" s="244"/>
      <c r="FA38" s="244"/>
      <c r="FB38" s="244"/>
      <c r="FC38" s="244"/>
      <c r="FD38" s="244"/>
      <c r="FE38" s="244"/>
      <c r="FF38" s="244"/>
      <c r="FG38" s="244"/>
      <c r="FH38" s="244"/>
      <c r="FI38" s="244"/>
      <c r="FJ38" s="244"/>
      <c r="FK38" s="244"/>
      <c r="FL38" s="244"/>
      <c r="FM38" s="244"/>
      <c r="FN38" s="244"/>
      <c r="FO38" s="244"/>
      <c r="FP38" s="244"/>
      <c r="FQ38" s="244"/>
      <c r="FR38" s="244"/>
      <c r="FS38" s="244"/>
      <c r="FT38" s="244"/>
      <c r="FU38" s="244"/>
      <c r="FV38" s="244"/>
      <c r="FW38" s="244"/>
      <c r="FX38" s="244"/>
      <c r="FY38" s="244"/>
      <c r="FZ38" s="244"/>
      <c r="GA38" s="244"/>
      <c r="GB38" s="244"/>
      <c r="GC38" s="244"/>
      <c r="GD38" s="244"/>
      <c r="GE38" s="244"/>
      <c r="GF38" s="244"/>
      <c r="GG38" s="244"/>
      <c r="GH38" s="244"/>
      <c r="GI38" s="244"/>
      <c r="GJ38" s="244"/>
      <c r="GK38" s="244"/>
      <c r="GL38" s="244"/>
      <c r="GM38" s="244"/>
      <c r="GN38" s="244"/>
      <c r="GO38" s="244"/>
      <c r="GP38" s="244"/>
      <c r="GQ38" s="244"/>
      <c r="GR38" s="244"/>
      <c r="GS38" s="244"/>
      <c r="GT38" s="244"/>
      <c r="GU38" s="244"/>
      <c r="GV38" s="244"/>
      <c r="GW38" s="244"/>
      <c r="GX38" s="244"/>
      <c r="GY38" s="244"/>
      <c r="GZ38" s="244"/>
      <c r="HA38" s="244"/>
      <c r="HB38" s="244"/>
      <c r="HC38" s="244"/>
      <c r="HD38" s="244"/>
      <c r="HE38" s="244"/>
      <c r="HF38" s="244"/>
      <c r="HG38" s="244"/>
      <c r="HH38" s="244"/>
      <c r="HI38" s="244"/>
      <c r="HJ38" s="244"/>
      <c r="HK38" s="244"/>
      <c r="HL38" s="244"/>
      <c r="HM38" s="244"/>
      <c r="HN38" s="244"/>
      <c r="HO38" s="244"/>
      <c r="HP38" s="244"/>
      <c r="HQ38" s="244"/>
      <c r="HR38" s="244"/>
      <c r="HS38" s="244"/>
      <c r="HT38" s="244"/>
      <c r="HU38" s="244"/>
      <c r="HV38" s="244"/>
      <c r="HW38" s="244"/>
      <c r="HX38" s="244"/>
      <c r="HY38" s="244"/>
      <c r="HZ38" s="244"/>
      <c r="IA38" s="244"/>
      <c r="IB38" s="244"/>
      <c r="IC38" s="244"/>
      <c r="ID38" s="244"/>
      <c r="IE38" s="244"/>
      <c r="IF38" s="244"/>
      <c r="IG38" s="244"/>
      <c r="IH38" s="244"/>
      <c r="II38" s="244"/>
      <c r="IJ38" s="244"/>
      <c r="IK38" s="244"/>
      <c r="IL38" s="244"/>
      <c r="IM38" s="244"/>
      <c r="IN38" s="244"/>
      <c r="IO38" s="244"/>
      <c r="IP38" s="244"/>
      <c r="IQ38" s="244"/>
      <c r="IR38" s="244"/>
      <c r="IS38" s="244"/>
      <c r="IT38" s="244"/>
      <c r="IU38" s="244"/>
      <c r="IV38" s="244"/>
      <c r="IW38" s="244"/>
      <c r="IX38" s="244"/>
      <c r="IY38" s="244"/>
      <c r="IZ38" s="244"/>
      <c r="JA38" s="244"/>
      <c r="JB38" s="244"/>
      <c r="JC38" s="244"/>
      <c r="JD38" s="244"/>
      <c r="JE38" s="244"/>
      <c r="JF38" s="244"/>
      <c r="JG38" s="244"/>
      <c r="JH38" s="244"/>
      <c r="JI38" s="219">
        <f t="shared" si="0"/>
        <v>0</v>
      </c>
      <c r="JJ38" s="2"/>
      <c r="JK38" s="244"/>
      <c r="JL38" s="249"/>
      <c r="JM38" s="249"/>
      <c r="JN38" s="249"/>
      <c r="JO38" s="249"/>
      <c r="JP38" s="249"/>
    </row>
    <row r="39" spans="1:276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4"/>
      <c r="BF39" s="244"/>
      <c r="BG39" s="244"/>
      <c r="BH39" s="244"/>
      <c r="BI39" s="244"/>
      <c r="BJ39" s="244"/>
      <c r="BK39" s="244"/>
      <c r="BL39" s="244"/>
      <c r="BM39" s="244"/>
      <c r="BN39" s="244"/>
      <c r="BO39" s="244"/>
      <c r="BP39" s="244"/>
      <c r="BQ39" s="244"/>
      <c r="BR39" s="244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4"/>
      <c r="CF39" s="244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4"/>
      <c r="CT39" s="244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4"/>
      <c r="DH39" s="244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4"/>
      <c r="DV39" s="244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4"/>
      <c r="EJ39" s="244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4"/>
      <c r="FB39" s="244"/>
      <c r="FC39" s="244"/>
      <c r="FD39" s="244"/>
      <c r="FE39" s="244"/>
      <c r="FF39" s="244"/>
      <c r="FG39" s="244"/>
      <c r="FH39" s="244"/>
      <c r="FI39" s="244"/>
      <c r="FJ39" s="244"/>
      <c r="FK39" s="244"/>
      <c r="FL39" s="244"/>
      <c r="FM39" s="244"/>
      <c r="FN39" s="244"/>
      <c r="FO39" s="244"/>
      <c r="FP39" s="244"/>
      <c r="FQ39" s="244"/>
      <c r="FR39" s="244"/>
      <c r="FS39" s="244"/>
      <c r="FT39" s="244"/>
      <c r="FU39" s="244"/>
      <c r="FV39" s="244"/>
      <c r="FW39" s="244"/>
      <c r="FX39" s="244"/>
      <c r="FY39" s="244"/>
      <c r="FZ39" s="244"/>
      <c r="GA39" s="244"/>
      <c r="GB39" s="244"/>
      <c r="GC39" s="244"/>
      <c r="GD39" s="244"/>
      <c r="GE39" s="244"/>
      <c r="GF39" s="244"/>
      <c r="GG39" s="244"/>
      <c r="GH39" s="244"/>
      <c r="GI39" s="244"/>
      <c r="GJ39" s="244"/>
      <c r="GK39" s="244"/>
      <c r="GL39" s="244"/>
      <c r="GM39" s="244"/>
      <c r="GN39" s="244"/>
      <c r="GO39" s="244"/>
      <c r="GP39" s="244"/>
      <c r="GQ39" s="244"/>
      <c r="GR39" s="244"/>
      <c r="GS39" s="244"/>
      <c r="GT39" s="244"/>
      <c r="GU39" s="244"/>
      <c r="GV39" s="244"/>
      <c r="GW39" s="244"/>
      <c r="GX39" s="244"/>
      <c r="GY39" s="244"/>
      <c r="GZ39" s="244"/>
      <c r="HA39" s="244"/>
      <c r="HB39" s="244"/>
      <c r="HC39" s="244"/>
      <c r="HD39" s="244"/>
      <c r="HE39" s="244"/>
      <c r="HF39" s="244"/>
      <c r="HG39" s="244"/>
      <c r="HH39" s="244"/>
      <c r="HI39" s="244"/>
      <c r="HJ39" s="244"/>
      <c r="HK39" s="244"/>
      <c r="HL39" s="244"/>
      <c r="HM39" s="244"/>
      <c r="HN39" s="244"/>
      <c r="HO39" s="244"/>
      <c r="HP39" s="244"/>
      <c r="HQ39" s="244"/>
      <c r="HR39" s="244"/>
      <c r="HS39" s="244"/>
      <c r="HT39" s="244"/>
      <c r="HU39" s="244"/>
      <c r="HV39" s="244"/>
      <c r="HW39" s="244"/>
      <c r="HX39" s="244"/>
      <c r="HY39" s="244"/>
      <c r="HZ39" s="244"/>
      <c r="IA39" s="244"/>
      <c r="IB39" s="244"/>
      <c r="IC39" s="244"/>
      <c r="ID39" s="244"/>
      <c r="IE39" s="244"/>
      <c r="IF39" s="244"/>
      <c r="IG39" s="244"/>
      <c r="IH39" s="244"/>
      <c r="II39" s="244"/>
      <c r="IJ39" s="244"/>
      <c r="IK39" s="244"/>
      <c r="IL39" s="244"/>
      <c r="IM39" s="244"/>
      <c r="IN39" s="244"/>
      <c r="IO39" s="244"/>
      <c r="IP39" s="244"/>
      <c r="IQ39" s="244"/>
      <c r="IR39" s="244"/>
      <c r="IS39" s="244"/>
      <c r="IT39" s="244"/>
      <c r="IU39" s="244"/>
      <c r="IV39" s="244"/>
      <c r="IW39" s="244"/>
      <c r="IX39" s="244"/>
      <c r="IY39" s="244"/>
      <c r="IZ39" s="244"/>
      <c r="JA39" s="244"/>
      <c r="JB39" s="244"/>
      <c r="JC39" s="244"/>
      <c r="JD39" s="244"/>
      <c r="JE39" s="244"/>
      <c r="JF39" s="244"/>
      <c r="JG39" s="244"/>
      <c r="JH39" s="244"/>
      <c r="JI39" s="219">
        <f t="shared" si="0"/>
        <v>0</v>
      </c>
      <c r="JJ39" s="2"/>
      <c r="JK39" s="244"/>
      <c r="JL39" s="249"/>
      <c r="JM39" s="249"/>
      <c r="JN39" s="249"/>
      <c r="JO39" s="249"/>
      <c r="JP39" s="249"/>
    </row>
    <row r="40" spans="1:276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  <c r="BL40" s="244"/>
      <c r="BM40" s="244"/>
      <c r="BN40" s="244"/>
      <c r="BO40" s="244"/>
      <c r="BP40" s="244"/>
      <c r="BQ40" s="244"/>
      <c r="BR40" s="244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4"/>
      <c r="CT40" s="244"/>
      <c r="CU40" s="244"/>
      <c r="CV40" s="244"/>
      <c r="CW40" s="244"/>
      <c r="CX40" s="244"/>
      <c r="CY40" s="244"/>
      <c r="CZ40" s="244"/>
      <c r="DA40" s="244"/>
      <c r="DB40" s="244"/>
      <c r="DC40" s="244"/>
      <c r="DD40" s="244"/>
      <c r="DE40" s="244"/>
      <c r="DF40" s="244"/>
      <c r="DG40" s="244"/>
      <c r="DH40" s="244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4"/>
      <c r="DU40" s="244"/>
      <c r="DV40" s="244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4"/>
      <c r="EJ40" s="244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4"/>
      <c r="FB40" s="244"/>
      <c r="FC40" s="244"/>
      <c r="FD40" s="244"/>
      <c r="FE40" s="244"/>
      <c r="FF40" s="244"/>
      <c r="FG40" s="244"/>
      <c r="FH40" s="244"/>
      <c r="FI40" s="244"/>
      <c r="FJ40" s="244"/>
      <c r="FK40" s="244"/>
      <c r="FL40" s="244"/>
      <c r="FM40" s="244"/>
      <c r="FN40" s="244"/>
      <c r="FO40" s="244"/>
      <c r="FP40" s="244"/>
      <c r="FQ40" s="244"/>
      <c r="FR40" s="244"/>
      <c r="FS40" s="244"/>
      <c r="FT40" s="244"/>
      <c r="FU40" s="244"/>
      <c r="FV40" s="244"/>
      <c r="FW40" s="244"/>
      <c r="FX40" s="244"/>
      <c r="FY40" s="244"/>
      <c r="FZ40" s="244"/>
      <c r="GA40" s="244"/>
      <c r="GB40" s="244"/>
      <c r="GC40" s="244"/>
      <c r="GD40" s="244"/>
      <c r="GE40" s="244"/>
      <c r="GF40" s="244"/>
      <c r="GG40" s="244"/>
      <c r="GH40" s="244"/>
      <c r="GI40" s="244"/>
      <c r="GJ40" s="244"/>
      <c r="GK40" s="244"/>
      <c r="GL40" s="244"/>
      <c r="GM40" s="244"/>
      <c r="GN40" s="244"/>
      <c r="GO40" s="244"/>
      <c r="GP40" s="244"/>
      <c r="GQ40" s="244"/>
      <c r="GR40" s="244"/>
      <c r="GS40" s="244"/>
      <c r="GT40" s="244"/>
      <c r="GU40" s="244"/>
      <c r="GV40" s="244"/>
      <c r="GW40" s="244"/>
      <c r="GX40" s="244"/>
      <c r="GY40" s="244"/>
      <c r="GZ40" s="244"/>
      <c r="HA40" s="244"/>
      <c r="HB40" s="244"/>
      <c r="HC40" s="244"/>
      <c r="HD40" s="244"/>
      <c r="HE40" s="244"/>
      <c r="HF40" s="244"/>
      <c r="HG40" s="244"/>
      <c r="HH40" s="244"/>
      <c r="HI40" s="244"/>
      <c r="HJ40" s="244"/>
      <c r="HK40" s="244"/>
      <c r="HL40" s="244"/>
      <c r="HM40" s="244"/>
      <c r="HN40" s="244"/>
      <c r="HO40" s="244"/>
      <c r="HP40" s="244"/>
      <c r="HQ40" s="244"/>
      <c r="HR40" s="244"/>
      <c r="HS40" s="244"/>
      <c r="HT40" s="244"/>
      <c r="HU40" s="244"/>
      <c r="HV40" s="244"/>
      <c r="HW40" s="244"/>
      <c r="HX40" s="244"/>
      <c r="HY40" s="244"/>
      <c r="HZ40" s="244"/>
      <c r="IA40" s="244"/>
      <c r="IB40" s="244"/>
      <c r="IC40" s="244"/>
      <c r="ID40" s="244"/>
      <c r="IE40" s="244"/>
      <c r="IF40" s="244"/>
      <c r="IG40" s="244"/>
      <c r="IH40" s="244"/>
      <c r="II40" s="244"/>
      <c r="IJ40" s="244"/>
      <c r="IK40" s="244"/>
      <c r="IL40" s="244"/>
      <c r="IM40" s="244"/>
      <c r="IN40" s="244"/>
      <c r="IO40" s="244"/>
      <c r="IP40" s="244"/>
      <c r="IQ40" s="244"/>
      <c r="IR40" s="244"/>
      <c r="IS40" s="244"/>
      <c r="IT40" s="244"/>
      <c r="IU40" s="244"/>
      <c r="IV40" s="244"/>
      <c r="IW40" s="244"/>
      <c r="IX40" s="244"/>
      <c r="IY40" s="244"/>
      <c r="IZ40" s="244"/>
      <c r="JA40" s="244"/>
      <c r="JB40" s="244"/>
      <c r="JC40" s="244"/>
      <c r="JD40" s="244"/>
      <c r="JE40" s="244"/>
      <c r="JF40" s="244"/>
      <c r="JG40" s="244"/>
      <c r="JH40" s="244"/>
      <c r="JI40" s="219">
        <f t="shared" si="0"/>
        <v>0</v>
      </c>
      <c r="JJ40" s="2"/>
      <c r="JK40" s="244"/>
      <c r="JL40" s="249"/>
      <c r="JM40" s="249"/>
      <c r="JN40" s="249"/>
      <c r="JO40" s="249"/>
      <c r="JP40" s="249"/>
    </row>
    <row r="41" spans="1:276" x14ac:dyDescent="0.25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/>
      <c r="CS41" s="244"/>
      <c r="CT41" s="244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4"/>
      <c r="DH41" s="244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4"/>
      <c r="DU41" s="244"/>
      <c r="DV41" s="244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4"/>
      <c r="EJ41" s="244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4"/>
      <c r="FB41" s="244"/>
      <c r="FC41" s="244"/>
      <c r="FD41" s="244"/>
      <c r="FE41" s="244"/>
      <c r="FF41" s="244"/>
      <c r="FG41" s="244"/>
      <c r="FH41" s="244"/>
      <c r="FI41" s="244"/>
      <c r="FJ41" s="244"/>
      <c r="FK41" s="244"/>
      <c r="FL41" s="244"/>
      <c r="FM41" s="244"/>
      <c r="FN41" s="244"/>
      <c r="FO41" s="244"/>
      <c r="FP41" s="244"/>
      <c r="FQ41" s="244"/>
      <c r="FR41" s="244"/>
      <c r="FS41" s="244"/>
      <c r="FT41" s="244"/>
      <c r="FU41" s="244"/>
      <c r="FV41" s="244"/>
      <c r="FW41" s="244"/>
      <c r="FX41" s="244"/>
      <c r="FY41" s="244"/>
      <c r="FZ41" s="244"/>
      <c r="GA41" s="244"/>
      <c r="GB41" s="244"/>
      <c r="GC41" s="244"/>
      <c r="GD41" s="244"/>
      <c r="GE41" s="244"/>
      <c r="GF41" s="244"/>
      <c r="GG41" s="244"/>
      <c r="GH41" s="244"/>
      <c r="GI41" s="244"/>
      <c r="GJ41" s="244"/>
      <c r="GK41" s="244"/>
      <c r="GL41" s="244"/>
      <c r="GM41" s="244"/>
      <c r="GN41" s="244"/>
      <c r="GO41" s="244"/>
      <c r="GP41" s="244"/>
      <c r="GQ41" s="244"/>
      <c r="GR41" s="244"/>
      <c r="GS41" s="244"/>
      <c r="GT41" s="244"/>
      <c r="GU41" s="244"/>
      <c r="GV41" s="244"/>
      <c r="GW41" s="244"/>
      <c r="GX41" s="244"/>
      <c r="GY41" s="244"/>
      <c r="GZ41" s="244"/>
      <c r="HA41" s="244"/>
      <c r="HB41" s="244"/>
      <c r="HC41" s="244"/>
      <c r="HD41" s="244"/>
      <c r="HE41" s="244"/>
      <c r="HF41" s="244"/>
      <c r="HG41" s="244"/>
      <c r="HH41" s="244"/>
      <c r="HI41" s="244"/>
      <c r="HJ41" s="244"/>
      <c r="HK41" s="244"/>
      <c r="HL41" s="244"/>
      <c r="HM41" s="244"/>
      <c r="HN41" s="244"/>
      <c r="HO41" s="244"/>
      <c r="HP41" s="244"/>
      <c r="HQ41" s="244"/>
      <c r="HR41" s="244"/>
      <c r="HS41" s="244"/>
      <c r="HT41" s="244"/>
      <c r="HU41" s="244"/>
      <c r="HV41" s="244"/>
      <c r="HW41" s="244"/>
      <c r="HX41" s="244"/>
      <c r="HY41" s="244"/>
      <c r="HZ41" s="244"/>
      <c r="IA41" s="244"/>
      <c r="IB41" s="244"/>
      <c r="IC41" s="244"/>
      <c r="ID41" s="244"/>
      <c r="IE41" s="244"/>
      <c r="IF41" s="244"/>
      <c r="IG41" s="244"/>
      <c r="IH41" s="244"/>
      <c r="II41" s="244"/>
      <c r="IJ41" s="244"/>
      <c r="IK41" s="244"/>
      <c r="IL41" s="244"/>
      <c r="IM41" s="244"/>
      <c r="IN41" s="244"/>
      <c r="IO41" s="244"/>
      <c r="IP41" s="244"/>
      <c r="IQ41" s="244"/>
      <c r="IR41" s="244"/>
      <c r="IS41" s="244"/>
      <c r="IT41" s="244"/>
      <c r="IU41" s="244"/>
      <c r="IV41" s="244"/>
      <c r="IW41" s="244"/>
      <c r="IX41" s="244"/>
      <c r="IY41" s="244"/>
      <c r="IZ41" s="244"/>
      <c r="JA41" s="244"/>
      <c r="JB41" s="244"/>
      <c r="JC41" s="244"/>
      <c r="JD41" s="244"/>
      <c r="JE41" s="244"/>
      <c r="JF41" s="244"/>
      <c r="JG41" s="244"/>
      <c r="JH41" s="244"/>
      <c r="JI41" s="219">
        <f t="shared" si="0"/>
        <v>0</v>
      </c>
      <c r="JJ41" s="2"/>
      <c r="JK41" s="244"/>
      <c r="JL41" s="249"/>
      <c r="JM41" s="249"/>
      <c r="JN41" s="249"/>
      <c r="JO41" s="249"/>
      <c r="JP41" s="249"/>
    </row>
    <row r="42" spans="1:276" x14ac:dyDescent="0.25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4"/>
      <c r="CF42" s="244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4"/>
      <c r="CT42" s="244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4"/>
      <c r="DH42" s="244"/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4"/>
      <c r="DV42" s="244"/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4"/>
      <c r="EJ42" s="244"/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4"/>
      <c r="FB42" s="244"/>
      <c r="FC42" s="244"/>
      <c r="FD42" s="244"/>
      <c r="FE42" s="244"/>
      <c r="FF42" s="244"/>
      <c r="FG42" s="244"/>
      <c r="FH42" s="244"/>
      <c r="FI42" s="244"/>
      <c r="FJ42" s="244"/>
      <c r="FK42" s="244"/>
      <c r="FL42" s="244"/>
      <c r="FM42" s="244"/>
      <c r="FN42" s="244"/>
      <c r="FO42" s="244"/>
      <c r="FP42" s="244"/>
      <c r="FQ42" s="244"/>
      <c r="FR42" s="244"/>
      <c r="FS42" s="244"/>
      <c r="FT42" s="244"/>
      <c r="FU42" s="244"/>
      <c r="FV42" s="244"/>
      <c r="FW42" s="244"/>
      <c r="FX42" s="244"/>
      <c r="FY42" s="244"/>
      <c r="FZ42" s="244"/>
      <c r="GA42" s="244"/>
      <c r="GB42" s="244"/>
      <c r="GC42" s="244"/>
      <c r="GD42" s="244"/>
      <c r="GE42" s="244"/>
      <c r="GF42" s="244"/>
      <c r="GG42" s="244"/>
      <c r="GH42" s="244"/>
      <c r="GI42" s="244"/>
      <c r="GJ42" s="244"/>
      <c r="GK42" s="244"/>
      <c r="GL42" s="244"/>
      <c r="GM42" s="244"/>
      <c r="GN42" s="244"/>
      <c r="GO42" s="244"/>
      <c r="GP42" s="244"/>
      <c r="GQ42" s="244"/>
      <c r="GR42" s="244"/>
      <c r="GS42" s="244"/>
      <c r="GT42" s="244"/>
      <c r="GU42" s="244"/>
      <c r="GV42" s="244"/>
      <c r="GW42" s="244"/>
      <c r="GX42" s="244"/>
      <c r="GY42" s="244"/>
      <c r="GZ42" s="244"/>
      <c r="HA42" s="244"/>
      <c r="HB42" s="244"/>
      <c r="HC42" s="244"/>
      <c r="HD42" s="244"/>
      <c r="HE42" s="244"/>
      <c r="HF42" s="244"/>
      <c r="HG42" s="244"/>
      <c r="HH42" s="244"/>
      <c r="HI42" s="244"/>
      <c r="HJ42" s="244"/>
      <c r="HK42" s="244"/>
      <c r="HL42" s="244"/>
      <c r="HM42" s="244"/>
      <c r="HN42" s="244"/>
      <c r="HO42" s="244"/>
      <c r="HP42" s="244"/>
      <c r="HQ42" s="244"/>
      <c r="HR42" s="244"/>
      <c r="HS42" s="244"/>
      <c r="HT42" s="244"/>
      <c r="HU42" s="244"/>
      <c r="HV42" s="244"/>
      <c r="HW42" s="244"/>
      <c r="HX42" s="244"/>
      <c r="HY42" s="244"/>
      <c r="HZ42" s="244"/>
      <c r="IA42" s="244"/>
      <c r="IB42" s="244"/>
      <c r="IC42" s="244"/>
      <c r="ID42" s="244"/>
      <c r="IE42" s="244"/>
      <c r="IF42" s="244"/>
      <c r="IG42" s="244"/>
      <c r="IH42" s="244"/>
      <c r="II42" s="244"/>
      <c r="IJ42" s="244"/>
      <c r="IK42" s="244"/>
      <c r="IL42" s="244"/>
      <c r="IM42" s="244"/>
      <c r="IN42" s="244"/>
      <c r="IO42" s="244"/>
      <c r="IP42" s="244"/>
      <c r="IQ42" s="244"/>
      <c r="IR42" s="244"/>
      <c r="IS42" s="244"/>
      <c r="IT42" s="244"/>
      <c r="IU42" s="244"/>
      <c r="IV42" s="244"/>
      <c r="IW42" s="244"/>
      <c r="IX42" s="244"/>
      <c r="IY42" s="244"/>
      <c r="IZ42" s="244"/>
      <c r="JA42" s="244"/>
      <c r="JB42" s="244"/>
      <c r="JC42" s="244"/>
      <c r="JD42" s="244"/>
      <c r="JE42" s="244"/>
      <c r="JF42" s="244"/>
      <c r="JG42" s="244"/>
      <c r="JH42" s="244"/>
      <c r="JI42" s="219">
        <f t="shared" si="0"/>
        <v>0</v>
      </c>
      <c r="JJ42" s="2"/>
      <c r="JK42" s="244"/>
      <c r="JL42" s="249"/>
      <c r="JM42" s="249"/>
      <c r="JN42" s="249"/>
      <c r="JO42" s="249"/>
      <c r="JP42" s="249"/>
    </row>
    <row r="43" spans="1:276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4"/>
      <c r="CT43" s="244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4"/>
      <c r="DV43" s="244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4"/>
      <c r="EJ43" s="244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4"/>
      <c r="FB43" s="244"/>
      <c r="FC43" s="244"/>
      <c r="FD43" s="244"/>
      <c r="FE43" s="244"/>
      <c r="FF43" s="244"/>
      <c r="FG43" s="244"/>
      <c r="FH43" s="244"/>
      <c r="FI43" s="244"/>
      <c r="FJ43" s="244"/>
      <c r="FK43" s="244"/>
      <c r="FL43" s="244"/>
      <c r="FM43" s="244"/>
      <c r="FN43" s="244"/>
      <c r="FO43" s="244"/>
      <c r="FP43" s="244"/>
      <c r="FQ43" s="244"/>
      <c r="FR43" s="244"/>
      <c r="FS43" s="244"/>
      <c r="FT43" s="244"/>
      <c r="FU43" s="244"/>
      <c r="FV43" s="244"/>
      <c r="FW43" s="244"/>
      <c r="FX43" s="244"/>
      <c r="FY43" s="244"/>
      <c r="FZ43" s="244"/>
      <c r="GA43" s="244"/>
      <c r="GB43" s="244"/>
      <c r="GC43" s="244"/>
      <c r="GD43" s="244"/>
      <c r="GE43" s="244"/>
      <c r="GF43" s="244"/>
      <c r="GG43" s="244"/>
      <c r="GH43" s="244"/>
      <c r="GI43" s="244"/>
      <c r="GJ43" s="244"/>
      <c r="GK43" s="244"/>
      <c r="GL43" s="244"/>
      <c r="GM43" s="244"/>
      <c r="GN43" s="244"/>
      <c r="GO43" s="244"/>
      <c r="GP43" s="244"/>
      <c r="GQ43" s="244"/>
      <c r="GR43" s="244"/>
      <c r="GS43" s="244"/>
      <c r="GT43" s="244"/>
      <c r="GU43" s="244"/>
      <c r="GV43" s="244"/>
      <c r="GW43" s="244"/>
      <c r="GX43" s="244"/>
      <c r="GY43" s="244"/>
      <c r="GZ43" s="244"/>
      <c r="HA43" s="244"/>
      <c r="HB43" s="244"/>
      <c r="HC43" s="244"/>
      <c r="HD43" s="244"/>
      <c r="HE43" s="244"/>
      <c r="HF43" s="244"/>
      <c r="HG43" s="244"/>
      <c r="HH43" s="244"/>
      <c r="HI43" s="244"/>
      <c r="HJ43" s="244"/>
      <c r="HK43" s="244"/>
      <c r="HL43" s="244"/>
      <c r="HM43" s="244"/>
      <c r="HN43" s="244"/>
      <c r="HO43" s="244"/>
      <c r="HP43" s="244"/>
      <c r="HQ43" s="244"/>
      <c r="HR43" s="244"/>
      <c r="HS43" s="244"/>
      <c r="HT43" s="244"/>
      <c r="HU43" s="244"/>
      <c r="HV43" s="244"/>
      <c r="HW43" s="244"/>
      <c r="HX43" s="244"/>
      <c r="HY43" s="244"/>
      <c r="HZ43" s="244"/>
      <c r="IA43" s="244"/>
      <c r="IB43" s="244"/>
      <c r="IC43" s="244"/>
      <c r="ID43" s="244"/>
      <c r="IE43" s="244"/>
      <c r="IF43" s="244"/>
      <c r="IG43" s="244"/>
      <c r="IH43" s="244"/>
      <c r="II43" s="244"/>
      <c r="IJ43" s="244"/>
      <c r="IK43" s="244"/>
      <c r="IL43" s="244"/>
      <c r="IM43" s="244"/>
      <c r="IN43" s="244"/>
      <c r="IO43" s="244"/>
      <c r="IP43" s="244"/>
      <c r="IQ43" s="244"/>
      <c r="IR43" s="244"/>
      <c r="IS43" s="244"/>
      <c r="IT43" s="244"/>
      <c r="IU43" s="244"/>
      <c r="IV43" s="244"/>
      <c r="IW43" s="244"/>
      <c r="IX43" s="244"/>
      <c r="IY43" s="244"/>
      <c r="IZ43" s="244"/>
      <c r="JA43" s="244"/>
      <c r="JB43" s="244"/>
      <c r="JC43" s="244"/>
      <c r="JD43" s="244"/>
      <c r="JE43" s="244"/>
      <c r="JF43" s="244"/>
      <c r="JG43" s="244"/>
      <c r="JH43" s="244"/>
      <c r="JI43" s="219">
        <f t="shared" si="0"/>
        <v>0</v>
      </c>
      <c r="JJ43" s="2"/>
      <c r="JK43" s="244"/>
      <c r="JL43" s="249"/>
      <c r="JM43" s="249"/>
      <c r="JN43" s="249"/>
      <c r="JO43" s="249"/>
      <c r="JP43" s="249"/>
    </row>
    <row r="44" spans="1:276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4"/>
      <c r="CF44" s="244"/>
      <c r="CG44" s="244"/>
      <c r="CH44" s="244"/>
      <c r="CI44" s="244"/>
      <c r="CJ44" s="244"/>
      <c r="CK44" s="244"/>
      <c r="CL44" s="244"/>
      <c r="CM44" s="244"/>
      <c r="CN44" s="244"/>
      <c r="CO44" s="244"/>
      <c r="CP44" s="244"/>
      <c r="CQ44" s="244"/>
      <c r="CR44" s="244"/>
      <c r="CS44" s="244"/>
      <c r="CT44" s="244"/>
      <c r="CU44" s="244"/>
      <c r="CV44" s="244"/>
      <c r="CW44" s="244"/>
      <c r="CX44" s="244"/>
      <c r="CY44" s="244"/>
      <c r="CZ44" s="244"/>
      <c r="DA44" s="244"/>
      <c r="DB44" s="244"/>
      <c r="DC44" s="244"/>
      <c r="DD44" s="244"/>
      <c r="DE44" s="244"/>
      <c r="DF44" s="244"/>
      <c r="DG44" s="244"/>
      <c r="DH44" s="244"/>
      <c r="DI44" s="244"/>
      <c r="DJ44" s="244"/>
      <c r="DK44" s="244"/>
      <c r="DL44" s="244"/>
      <c r="DM44" s="244"/>
      <c r="DN44" s="244"/>
      <c r="DO44" s="244"/>
      <c r="DP44" s="244"/>
      <c r="DQ44" s="244"/>
      <c r="DR44" s="244"/>
      <c r="DS44" s="244"/>
      <c r="DT44" s="244"/>
      <c r="DU44" s="244"/>
      <c r="DV44" s="244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4"/>
      <c r="EJ44" s="244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4"/>
      <c r="FB44" s="244"/>
      <c r="FC44" s="244"/>
      <c r="FD44" s="244"/>
      <c r="FE44" s="244"/>
      <c r="FF44" s="244"/>
      <c r="FG44" s="244"/>
      <c r="FH44" s="244"/>
      <c r="FI44" s="244"/>
      <c r="FJ44" s="244"/>
      <c r="FK44" s="244"/>
      <c r="FL44" s="244"/>
      <c r="FM44" s="244"/>
      <c r="FN44" s="244"/>
      <c r="FO44" s="244"/>
      <c r="FP44" s="244"/>
      <c r="FQ44" s="244"/>
      <c r="FR44" s="244"/>
      <c r="FS44" s="244"/>
      <c r="FT44" s="244"/>
      <c r="FU44" s="244"/>
      <c r="FV44" s="244"/>
      <c r="FW44" s="244"/>
      <c r="FX44" s="244"/>
      <c r="FY44" s="244"/>
      <c r="FZ44" s="244"/>
      <c r="GA44" s="244"/>
      <c r="GB44" s="244"/>
      <c r="GC44" s="244"/>
      <c r="GD44" s="244"/>
      <c r="GE44" s="244"/>
      <c r="GF44" s="244"/>
      <c r="GG44" s="244"/>
      <c r="GH44" s="244"/>
      <c r="GI44" s="244"/>
      <c r="GJ44" s="244"/>
      <c r="GK44" s="244"/>
      <c r="GL44" s="244"/>
      <c r="GM44" s="244"/>
      <c r="GN44" s="244"/>
      <c r="GO44" s="244"/>
      <c r="GP44" s="244"/>
      <c r="GQ44" s="244"/>
      <c r="GR44" s="244"/>
      <c r="GS44" s="244"/>
      <c r="GT44" s="244"/>
      <c r="GU44" s="244"/>
      <c r="GV44" s="244"/>
      <c r="GW44" s="244"/>
      <c r="GX44" s="244"/>
      <c r="GY44" s="244"/>
      <c r="GZ44" s="244"/>
      <c r="HA44" s="244"/>
      <c r="HB44" s="244"/>
      <c r="HC44" s="244"/>
      <c r="HD44" s="244"/>
      <c r="HE44" s="244"/>
      <c r="HF44" s="244"/>
      <c r="HG44" s="244"/>
      <c r="HH44" s="244"/>
      <c r="HI44" s="244"/>
      <c r="HJ44" s="244"/>
      <c r="HK44" s="244"/>
      <c r="HL44" s="244"/>
      <c r="HM44" s="244"/>
      <c r="HN44" s="244"/>
      <c r="HO44" s="244"/>
      <c r="HP44" s="244"/>
      <c r="HQ44" s="244"/>
      <c r="HR44" s="244"/>
      <c r="HS44" s="244"/>
      <c r="HT44" s="244"/>
      <c r="HU44" s="244"/>
      <c r="HV44" s="244"/>
      <c r="HW44" s="244"/>
      <c r="HX44" s="244"/>
      <c r="HY44" s="244"/>
      <c r="HZ44" s="244"/>
      <c r="IA44" s="244"/>
      <c r="IB44" s="244"/>
      <c r="IC44" s="244"/>
      <c r="ID44" s="244"/>
      <c r="IE44" s="244"/>
      <c r="IF44" s="244"/>
      <c r="IG44" s="244"/>
      <c r="IH44" s="244"/>
      <c r="II44" s="244"/>
      <c r="IJ44" s="244"/>
      <c r="IK44" s="244"/>
      <c r="IL44" s="244"/>
      <c r="IM44" s="244"/>
      <c r="IN44" s="244"/>
      <c r="IO44" s="244"/>
      <c r="IP44" s="244"/>
      <c r="IQ44" s="244"/>
      <c r="IR44" s="244"/>
      <c r="IS44" s="244"/>
      <c r="IT44" s="244"/>
      <c r="IU44" s="244"/>
      <c r="IV44" s="244"/>
      <c r="IW44" s="244"/>
      <c r="IX44" s="244"/>
      <c r="IY44" s="244"/>
      <c r="IZ44" s="244"/>
      <c r="JA44" s="244"/>
      <c r="JB44" s="244"/>
      <c r="JC44" s="244"/>
      <c r="JD44" s="244"/>
      <c r="JE44" s="244"/>
      <c r="JF44" s="244"/>
      <c r="JG44" s="244"/>
      <c r="JH44" s="244"/>
      <c r="JI44" s="219">
        <f t="shared" si="0"/>
        <v>0</v>
      </c>
      <c r="JJ44" s="2"/>
      <c r="JK44" s="244"/>
      <c r="JL44" s="249"/>
      <c r="JM44" s="249"/>
      <c r="JN44" s="249"/>
      <c r="JO44" s="249"/>
      <c r="JP44" s="249"/>
    </row>
    <row r="45" spans="1:276" x14ac:dyDescent="0.25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4"/>
      <c r="BM45" s="244"/>
      <c r="BN45" s="244"/>
      <c r="BO45" s="244"/>
      <c r="BP45" s="244"/>
      <c r="BQ45" s="244"/>
      <c r="BR45" s="244"/>
      <c r="BS45" s="244"/>
      <c r="BT45" s="244"/>
      <c r="BU45" s="244"/>
      <c r="BV45" s="244"/>
      <c r="BW45" s="244"/>
      <c r="BX45" s="244"/>
      <c r="BY45" s="244"/>
      <c r="BZ45" s="244"/>
      <c r="CA45" s="244"/>
      <c r="CB45" s="244"/>
      <c r="CC45" s="244"/>
      <c r="CD45" s="244"/>
      <c r="CE45" s="244"/>
      <c r="CF45" s="244"/>
      <c r="CG45" s="244"/>
      <c r="CH45" s="244"/>
      <c r="CI45" s="244"/>
      <c r="CJ45" s="244"/>
      <c r="CK45" s="244"/>
      <c r="CL45" s="244"/>
      <c r="CM45" s="244"/>
      <c r="CN45" s="244"/>
      <c r="CO45" s="244"/>
      <c r="CP45" s="244"/>
      <c r="CQ45" s="244"/>
      <c r="CR45" s="244"/>
      <c r="CS45" s="244"/>
      <c r="CT45" s="244"/>
      <c r="CU45" s="244"/>
      <c r="CV45" s="244"/>
      <c r="CW45" s="244"/>
      <c r="CX45" s="244"/>
      <c r="CY45" s="244"/>
      <c r="CZ45" s="244"/>
      <c r="DA45" s="244"/>
      <c r="DB45" s="244"/>
      <c r="DC45" s="244"/>
      <c r="DD45" s="244"/>
      <c r="DE45" s="244"/>
      <c r="DF45" s="244"/>
      <c r="DG45" s="244"/>
      <c r="DH45" s="244"/>
      <c r="DI45" s="244"/>
      <c r="DJ45" s="244"/>
      <c r="DK45" s="244"/>
      <c r="DL45" s="244"/>
      <c r="DM45" s="244"/>
      <c r="DN45" s="244"/>
      <c r="DO45" s="244"/>
      <c r="DP45" s="244"/>
      <c r="DQ45" s="244"/>
      <c r="DR45" s="244"/>
      <c r="DS45" s="244"/>
      <c r="DT45" s="244"/>
      <c r="DU45" s="244"/>
      <c r="DV45" s="244"/>
      <c r="DW45" s="244"/>
      <c r="DX45" s="244"/>
      <c r="DY45" s="244"/>
      <c r="DZ45" s="244"/>
      <c r="EA45" s="244"/>
      <c r="EB45" s="244"/>
      <c r="EC45" s="244"/>
      <c r="ED45" s="244"/>
      <c r="EE45" s="244"/>
      <c r="EF45" s="244"/>
      <c r="EG45" s="244"/>
      <c r="EH45" s="244"/>
      <c r="EI45" s="244"/>
      <c r="EJ45" s="244"/>
      <c r="EK45" s="244"/>
      <c r="EL45" s="244"/>
      <c r="EM45" s="244"/>
      <c r="EN45" s="244"/>
      <c r="EO45" s="244"/>
      <c r="EP45" s="244"/>
      <c r="EQ45" s="244"/>
      <c r="ER45" s="244"/>
      <c r="ES45" s="244"/>
      <c r="ET45" s="244"/>
      <c r="EU45" s="244"/>
      <c r="EV45" s="244"/>
      <c r="EW45" s="244"/>
      <c r="EX45" s="244"/>
      <c r="EY45" s="244"/>
      <c r="EZ45" s="244"/>
      <c r="FA45" s="244"/>
      <c r="FB45" s="244"/>
      <c r="FC45" s="244"/>
      <c r="FD45" s="244"/>
      <c r="FE45" s="244"/>
      <c r="FF45" s="244"/>
      <c r="FG45" s="244"/>
      <c r="FH45" s="244"/>
      <c r="FI45" s="244"/>
      <c r="FJ45" s="244"/>
      <c r="FK45" s="244"/>
      <c r="FL45" s="244"/>
      <c r="FM45" s="244"/>
      <c r="FN45" s="244"/>
      <c r="FO45" s="244"/>
      <c r="FP45" s="244"/>
      <c r="FQ45" s="244"/>
      <c r="FR45" s="244"/>
      <c r="FS45" s="244"/>
      <c r="FT45" s="244"/>
      <c r="FU45" s="244"/>
      <c r="FV45" s="244"/>
      <c r="FW45" s="244"/>
      <c r="FX45" s="244"/>
      <c r="FY45" s="244"/>
      <c r="FZ45" s="244"/>
      <c r="GA45" s="244"/>
      <c r="GB45" s="244"/>
      <c r="GC45" s="244"/>
      <c r="GD45" s="244"/>
      <c r="GE45" s="244"/>
      <c r="GF45" s="244"/>
      <c r="GG45" s="244"/>
      <c r="GH45" s="244"/>
      <c r="GI45" s="244"/>
      <c r="GJ45" s="244"/>
      <c r="GK45" s="244"/>
      <c r="GL45" s="244"/>
      <c r="GM45" s="244"/>
      <c r="GN45" s="244"/>
      <c r="GO45" s="244"/>
      <c r="GP45" s="244"/>
      <c r="GQ45" s="244"/>
      <c r="GR45" s="244"/>
      <c r="GS45" s="244"/>
      <c r="GT45" s="244"/>
      <c r="GU45" s="244"/>
      <c r="GV45" s="244"/>
      <c r="GW45" s="244"/>
      <c r="GX45" s="244"/>
      <c r="GY45" s="244"/>
      <c r="GZ45" s="244"/>
      <c r="HA45" s="244"/>
      <c r="HB45" s="244"/>
      <c r="HC45" s="244"/>
      <c r="HD45" s="244"/>
      <c r="HE45" s="244"/>
      <c r="HF45" s="244"/>
      <c r="HG45" s="244"/>
      <c r="HH45" s="244"/>
      <c r="HI45" s="244"/>
      <c r="HJ45" s="244"/>
      <c r="HK45" s="244"/>
      <c r="HL45" s="244"/>
      <c r="HM45" s="244"/>
      <c r="HN45" s="244"/>
      <c r="HO45" s="244"/>
      <c r="HP45" s="244"/>
      <c r="HQ45" s="244"/>
      <c r="HR45" s="244"/>
      <c r="HS45" s="244"/>
      <c r="HT45" s="244"/>
      <c r="HU45" s="244"/>
      <c r="HV45" s="244"/>
      <c r="HW45" s="244"/>
      <c r="HX45" s="244"/>
      <c r="HY45" s="244"/>
      <c r="HZ45" s="244"/>
      <c r="IA45" s="244"/>
      <c r="IB45" s="244"/>
      <c r="IC45" s="244"/>
      <c r="ID45" s="244"/>
      <c r="IE45" s="244"/>
      <c r="IF45" s="244"/>
      <c r="IG45" s="244"/>
      <c r="IH45" s="244"/>
      <c r="II45" s="244"/>
      <c r="IJ45" s="244"/>
      <c r="IK45" s="244"/>
      <c r="IL45" s="244"/>
      <c r="IM45" s="244"/>
      <c r="IN45" s="244"/>
      <c r="IO45" s="244"/>
      <c r="IP45" s="244"/>
      <c r="IQ45" s="244"/>
      <c r="IR45" s="244"/>
      <c r="IS45" s="244"/>
      <c r="IT45" s="244"/>
      <c r="IU45" s="244"/>
      <c r="IV45" s="244"/>
      <c r="IW45" s="244"/>
      <c r="IX45" s="244"/>
      <c r="IY45" s="244"/>
      <c r="IZ45" s="244"/>
      <c r="JA45" s="244"/>
      <c r="JB45" s="244"/>
      <c r="JC45" s="244"/>
      <c r="JD45" s="244"/>
      <c r="JE45" s="244"/>
      <c r="JF45" s="244"/>
      <c r="JG45" s="244"/>
      <c r="JH45" s="244"/>
      <c r="JI45" s="219">
        <f t="shared" si="0"/>
        <v>0</v>
      </c>
      <c r="JJ45" s="2"/>
      <c r="JK45" s="244"/>
      <c r="JL45" s="249"/>
      <c r="JM45" s="249"/>
      <c r="JN45" s="249"/>
      <c r="JO45" s="249"/>
      <c r="JP45" s="249"/>
    </row>
    <row r="46" spans="1:276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4"/>
      <c r="BM46" s="244"/>
      <c r="BN46" s="244"/>
      <c r="BO46" s="244"/>
      <c r="BP46" s="244"/>
      <c r="BQ46" s="244"/>
      <c r="BR46" s="244"/>
      <c r="BS46" s="244"/>
      <c r="BT46" s="244"/>
      <c r="BU46" s="244"/>
      <c r="BV46" s="244"/>
      <c r="BW46" s="244"/>
      <c r="BX46" s="244"/>
      <c r="BY46" s="244"/>
      <c r="BZ46" s="244"/>
      <c r="CA46" s="244"/>
      <c r="CB46" s="244"/>
      <c r="CC46" s="244"/>
      <c r="CD46" s="244"/>
      <c r="CE46" s="244"/>
      <c r="CF46" s="244"/>
      <c r="CG46" s="244"/>
      <c r="CH46" s="244"/>
      <c r="CI46" s="244"/>
      <c r="CJ46" s="244"/>
      <c r="CK46" s="244"/>
      <c r="CL46" s="244"/>
      <c r="CM46" s="244"/>
      <c r="CN46" s="244"/>
      <c r="CO46" s="244"/>
      <c r="CP46" s="244"/>
      <c r="CQ46" s="244"/>
      <c r="CR46" s="244"/>
      <c r="CS46" s="244"/>
      <c r="CT46" s="244"/>
      <c r="CU46" s="244"/>
      <c r="CV46" s="244"/>
      <c r="CW46" s="244"/>
      <c r="CX46" s="244"/>
      <c r="CY46" s="244"/>
      <c r="CZ46" s="244"/>
      <c r="DA46" s="244"/>
      <c r="DB46" s="244"/>
      <c r="DC46" s="244"/>
      <c r="DD46" s="244"/>
      <c r="DE46" s="244"/>
      <c r="DF46" s="244"/>
      <c r="DG46" s="244"/>
      <c r="DH46" s="244"/>
      <c r="DI46" s="244"/>
      <c r="DJ46" s="244"/>
      <c r="DK46" s="244"/>
      <c r="DL46" s="244"/>
      <c r="DM46" s="244"/>
      <c r="DN46" s="244"/>
      <c r="DO46" s="244"/>
      <c r="DP46" s="244"/>
      <c r="DQ46" s="244"/>
      <c r="DR46" s="244"/>
      <c r="DS46" s="244"/>
      <c r="DT46" s="244"/>
      <c r="DU46" s="244"/>
      <c r="DV46" s="244"/>
      <c r="DW46" s="244"/>
      <c r="DX46" s="244"/>
      <c r="DY46" s="244"/>
      <c r="DZ46" s="244"/>
      <c r="EA46" s="244"/>
      <c r="EB46" s="244"/>
      <c r="EC46" s="244"/>
      <c r="ED46" s="244"/>
      <c r="EE46" s="244"/>
      <c r="EF46" s="244"/>
      <c r="EG46" s="244"/>
      <c r="EH46" s="244"/>
      <c r="EI46" s="244"/>
      <c r="EJ46" s="244"/>
      <c r="EK46" s="244"/>
      <c r="EL46" s="244"/>
      <c r="EM46" s="244"/>
      <c r="EN46" s="244"/>
      <c r="EO46" s="244"/>
      <c r="EP46" s="244"/>
      <c r="EQ46" s="244"/>
      <c r="ER46" s="244"/>
      <c r="ES46" s="244"/>
      <c r="ET46" s="244"/>
      <c r="EU46" s="244"/>
      <c r="EV46" s="244"/>
      <c r="EW46" s="244"/>
      <c r="EX46" s="244"/>
      <c r="EY46" s="244"/>
      <c r="EZ46" s="244"/>
      <c r="FA46" s="244"/>
      <c r="FB46" s="244"/>
      <c r="FC46" s="244"/>
      <c r="FD46" s="244"/>
      <c r="FE46" s="244"/>
      <c r="FF46" s="244"/>
      <c r="FG46" s="244"/>
      <c r="FH46" s="244"/>
      <c r="FI46" s="244"/>
      <c r="FJ46" s="244"/>
      <c r="FK46" s="244"/>
      <c r="FL46" s="244"/>
      <c r="FM46" s="244"/>
      <c r="FN46" s="244"/>
      <c r="FO46" s="244"/>
      <c r="FP46" s="244"/>
      <c r="FQ46" s="244"/>
      <c r="FR46" s="244"/>
      <c r="FS46" s="244"/>
      <c r="FT46" s="244"/>
      <c r="FU46" s="244"/>
      <c r="FV46" s="244"/>
      <c r="FW46" s="244"/>
      <c r="FX46" s="244"/>
      <c r="FY46" s="244"/>
      <c r="FZ46" s="244"/>
      <c r="GA46" s="244"/>
      <c r="GB46" s="244"/>
      <c r="GC46" s="244"/>
      <c r="GD46" s="244"/>
      <c r="GE46" s="244"/>
      <c r="GF46" s="244"/>
      <c r="GG46" s="244"/>
      <c r="GH46" s="244"/>
      <c r="GI46" s="244"/>
      <c r="GJ46" s="244"/>
      <c r="GK46" s="244"/>
      <c r="GL46" s="244"/>
      <c r="GM46" s="244"/>
      <c r="GN46" s="244"/>
      <c r="GO46" s="244"/>
      <c r="GP46" s="244"/>
      <c r="GQ46" s="244"/>
      <c r="GR46" s="244"/>
      <c r="GS46" s="244"/>
      <c r="GT46" s="244"/>
      <c r="GU46" s="244"/>
      <c r="GV46" s="244"/>
      <c r="GW46" s="244"/>
      <c r="GX46" s="244"/>
      <c r="GY46" s="244"/>
      <c r="GZ46" s="244"/>
      <c r="HA46" s="244"/>
      <c r="HB46" s="244"/>
      <c r="HC46" s="244"/>
      <c r="HD46" s="244"/>
      <c r="HE46" s="244"/>
      <c r="HF46" s="244"/>
      <c r="HG46" s="244"/>
      <c r="HH46" s="244"/>
      <c r="HI46" s="244"/>
      <c r="HJ46" s="244"/>
      <c r="HK46" s="244"/>
      <c r="HL46" s="244"/>
      <c r="HM46" s="244"/>
      <c r="HN46" s="244"/>
      <c r="HO46" s="244"/>
      <c r="HP46" s="244"/>
      <c r="HQ46" s="244"/>
      <c r="HR46" s="244"/>
      <c r="HS46" s="244"/>
      <c r="HT46" s="244"/>
      <c r="HU46" s="244"/>
      <c r="HV46" s="244"/>
      <c r="HW46" s="244"/>
      <c r="HX46" s="244"/>
      <c r="HY46" s="244"/>
      <c r="HZ46" s="244"/>
      <c r="IA46" s="244"/>
      <c r="IB46" s="244"/>
      <c r="IC46" s="244"/>
      <c r="ID46" s="244"/>
      <c r="IE46" s="244"/>
      <c r="IF46" s="244"/>
      <c r="IG46" s="244"/>
      <c r="IH46" s="244"/>
      <c r="II46" s="244"/>
      <c r="IJ46" s="244"/>
      <c r="IK46" s="244"/>
      <c r="IL46" s="244"/>
      <c r="IM46" s="244"/>
      <c r="IN46" s="244"/>
      <c r="IO46" s="244"/>
      <c r="IP46" s="244"/>
      <c r="IQ46" s="244"/>
      <c r="IR46" s="244"/>
      <c r="IS46" s="244"/>
      <c r="IT46" s="244"/>
      <c r="IU46" s="244"/>
      <c r="IV46" s="244"/>
      <c r="IW46" s="244"/>
      <c r="IX46" s="244"/>
      <c r="IY46" s="244"/>
      <c r="IZ46" s="244"/>
      <c r="JA46" s="244"/>
      <c r="JB46" s="244"/>
      <c r="JC46" s="244"/>
      <c r="JD46" s="244"/>
      <c r="JE46" s="244"/>
      <c r="JF46" s="244"/>
      <c r="JG46" s="244"/>
      <c r="JH46" s="244"/>
      <c r="JI46" s="219">
        <f t="shared" si="0"/>
        <v>0</v>
      </c>
      <c r="JJ46" s="2"/>
      <c r="JK46" s="244"/>
      <c r="JL46" s="249"/>
      <c r="JM46" s="249"/>
      <c r="JN46" s="249"/>
      <c r="JO46" s="249"/>
      <c r="JP46" s="249"/>
    </row>
    <row r="47" spans="1:276" x14ac:dyDescent="0.25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4"/>
      <c r="BN47" s="244"/>
      <c r="BO47" s="244"/>
      <c r="BP47" s="244"/>
      <c r="BQ47" s="244"/>
      <c r="BR47" s="244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44"/>
      <c r="CR47" s="244"/>
      <c r="CS47" s="244"/>
      <c r="CT47" s="244"/>
      <c r="CU47" s="244"/>
      <c r="CV47" s="244"/>
      <c r="CW47" s="244"/>
      <c r="CX47" s="244"/>
      <c r="CY47" s="244"/>
      <c r="CZ47" s="244"/>
      <c r="DA47" s="244"/>
      <c r="DB47" s="244"/>
      <c r="DC47" s="244"/>
      <c r="DD47" s="244"/>
      <c r="DE47" s="244"/>
      <c r="DF47" s="244"/>
      <c r="DG47" s="244"/>
      <c r="DH47" s="244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4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  <c r="FF47" s="244"/>
      <c r="FG47" s="244"/>
      <c r="FH47" s="244"/>
      <c r="FI47" s="244"/>
      <c r="FJ47" s="244"/>
      <c r="FK47" s="244"/>
      <c r="FL47" s="244"/>
      <c r="FM47" s="244"/>
      <c r="FN47" s="244"/>
      <c r="FO47" s="244"/>
      <c r="FP47" s="244"/>
      <c r="FQ47" s="244"/>
      <c r="FR47" s="244"/>
      <c r="FS47" s="244"/>
      <c r="FT47" s="244"/>
      <c r="FU47" s="244"/>
      <c r="FV47" s="244"/>
      <c r="FW47" s="244"/>
      <c r="FX47" s="244"/>
      <c r="FY47" s="244"/>
      <c r="FZ47" s="244"/>
      <c r="GA47" s="244"/>
      <c r="GB47" s="244"/>
      <c r="GC47" s="244"/>
      <c r="GD47" s="244"/>
      <c r="GE47" s="244"/>
      <c r="GF47" s="244"/>
      <c r="GG47" s="244"/>
      <c r="GH47" s="244"/>
      <c r="GI47" s="244"/>
      <c r="GJ47" s="244"/>
      <c r="GK47" s="244"/>
      <c r="GL47" s="244"/>
      <c r="GM47" s="244"/>
      <c r="GN47" s="244"/>
      <c r="GO47" s="244"/>
      <c r="GP47" s="244"/>
      <c r="GQ47" s="244"/>
      <c r="GR47" s="244"/>
      <c r="GS47" s="244"/>
      <c r="GT47" s="244"/>
      <c r="GU47" s="244"/>
      <c r="GV47" s="244"/>
      <c r="GW47" s="244"/>
      <c r="GX47" s="244"/>
      <c r="GY47" s="244"/>
      <c r="GZ47" s="244"/>
      <c r="HA47" s="244"/>
      <c r="HB47" s="244"/>
      <c r="HC47" s="244"/>
      <c r="HD47" s="244"/>
      <c r="HE47" s="244"/>
      <c r="HF47" s="244"/>
      <c r="HG47" s="244"/>
      <c r="HH47" s="244"/>
      <c r="HI47" s="244"/>
      <c r="HJ47" s="244"/>
      <c r="HK47" s="244"/>
      <c r="HL47" s="244"/>
      <c r="HM47" s="244"/>
      <c r="HN47" s="244"/>
      <c r="HO47" s="244"/>
      <c r="HP47" s="244"/>
      <c r="HQ47" s="244"/>
      <c r="HR47" s="244"/>
      <c r="HS47" s="244"/>
      <c r="HT47" s="244"/>
      <c r="HU47" s="244"/>
      <c r="HV47" s="244"/>
      <c r="HW47" s="244"/>
      <c r="HX47" s="244"/>
      <c r="HY47" s="244"/>
      <c r="HZ47" s="244"/>
      <c r="IA47" s="244"/>
      <c r="IB47" s="244"/>
      <c r="IC47" s="244"/>
      <c r="ID47" s="244"/>
      <c r="IE47" s="244"/>
      <c r="IF47" s="244"/>
      <c r="IG47" s="244"/>
      <c r="IH47" s="244"/>
      <c r="II47" s="244"/>
      <c r="IJ47" s="244"/>
      <c r="IK47" s="244"/>
      <c r="IL47" s="244"/>
      <c r="IM47" s="244"/>
      <c r="IN47" s="244"/>
      <c r="IO47" s="244"/>
      <c r="IP47" s="244"/>
      <c r="IQ47" s="244"/>
      <c r="IR47" s="244"/>
      <c r="IS47" s="244"/>
      <c r="IT47" s="244"/>
      <c r="IU47" s="244"/>
      <c r="IV47" s="244"/>
      <c r="IW47" s="244"/>
      <c r="IX47" s="244"/>
      <c r="IY47" s="244"/>
      <c r="IZ47" s="244"/>
      <c r="JA47" s="244"/>
      <c r="JB47" s="244"/>
      <c r="JC47" s="244"/>
      <c r="JD47" s="244"/>
      <c r="JE47" s="244"/>
      <c r="JF47" s="244"/>
      <c r="JG47" s="244"/>
      <c r="JH47" s="244"/>
      <c r="JI47" s="219">
        <f t="shared" si="0"/>
        <v>0</v>
      </c>
      <c r="JJ47" s="2"/>
      <c r="JK47" s="244"/>
      <c r="JL47" s="249"/>
      <c r="JM47" s="249"/>
      <c r="JN47" s="249"/>
      <c r="JO47" s="249"/>
      <c r="JP47" s="249"/>
    </row>
    <row r="48" spans="1:276" x14ac:dyDescent="0.25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4"/>
      <c r="BT48" s="244"/>
      <c r="BU48" s="244"/>
      <c r="BV48" s="244"/>
      <c r="BW48" s="244"/>
      <c r="BX48" s="244"/>
      <c r="BY48" s="244"/>
      <c r="BZ48" s="244"/>
      <c r="CA48" s="244"/>
      <c r="CB48" s="244"/>
      <c r="CC48" s="244"/>
      <c r="CD48" s="244"/>
      <c r="CE48" s="244"/>
      <c r="CF48" s="244"/>
      <c r="CG48" s="244"/>
      <c r="CH48" s="244"/>
      <c r="CI48" s="244"/>
      <c r="CJ48" s="244"/>
      <c r="CK48" s="244"/>
      <c r="CL48" s="244"/>
      <c r="CM48" s="244"/>
      <c r="CN48" s="244"/>
      <c r="CO48" s="244"/>
      <c r="CP48" s="244"/>
      <c r="CQ48" s="244"/>
      <c r="CR48" s="244"/>
      <c r="CS48" s="244"/>
      <c r="CT48" s="244"/>
      <c r="CU48" s="244"/>
      <c r="CV48" s="244"/>
      <c r="CW48" s="244"/>
      <c r="CX48" s="244"/>
      <c r="CY48" s="244"/>
      <c r="CZ48" s="244"/>
      <c r="DA48" s="244"/>
      <c r="DB48" s="244"/>
      <c r="DC48" s="244"/>
      <c r="DD48" s="244"/>
      <c r="DE48" s="244"/>
      <c r="DF48" s="244"/>
      <c r="DG48" s="244"/>
      <c r="DH48" s="244"/>
      <c r="DI48" s="244"/>
      <c r="DJ48" s="244"/>
      <c r="DK48" s="244"/>
      <c r="DL48" s="244"/>
      <c r="DM48" s="244"/>
      <c r="DN48" s="244"/>
      <c r="DO48" s="244"/>
      <c r="DP48" s="244"/>
      <c r="DQ48" s="244"/>
      <c r="DR48" s="244"/>
      <c r="DS48" s="244"/>
      <c r="DT48" s="244"/>
      <c r="DU48" s="244"/>
      <c r="DV48" s="244"/>
      <c r="DW48" s="244"/>
      <c r="DX48" s="244"/>
      <c r="DY48" s="244"/>
      <c r="DZ48" s="244"/>
      <c r="EA48" s="244"/>
      <c r="EB48" s="244"/>
      <c r="EC48" s="244"/>
      <c r="ED48" s="244"/>
      <c r="EE48" s="244"/>
      <c r="EF48" s="244"/>
      <c r="EG48" s="244"/>
      <c r="EH48" s="244"/>
      <c r="EI48" s="244"/>
      <c r="EJ48" s="244"/>
      <c r="EK48" s="244"/>
      <c r="EL48" s="244"/>
      <c r="EM48" s="244"/>
      <c r="EN48" s="244"/>
      <c r="EO48" s="244"/>
      <c r="EP48" s="244"/>
      <c r="EQ48" s="244"/>
      <c r="ER48" s="244"/>
      <c r="ES48" s="244"/>
      <c r="ET48" s="244"/>
      <c r="EU48" s="244"/>
      <c r="EV48" s="244"/>
      <c r="EW48" s="244"/>
      <c r="EX48" s="244"/>
      <c r="EY48" s="244"/>
      <c r="EZ48" s="244"/>
      <c r="FA48" s="244"/>
      <c r="FB48" s="244"/>
      <c r="FC48" s="244"/>
      <c r="FD48" s="244"/>
      <c r="FE48" s="244"/>
      <c r="FF48" s="244"/>
      <c r="FG48" s="244"/>
      <c r="FH48" s="244"/>
      <c r="FI48" s="244"/>
      <c r="FJ48" s="244"/>
      <c r="FK48" s="244"/>
      <c r="FL48" s="244"/>
      <c r="FM48" s="244"/>
      <c r="FN48" s="244"/>
      <c r="FO48" s="244"/>
      <c r="FP48" s="244"/>
      <c r="FQ48" s="244"/>
      <c r="FR48" s="244"/>
      <c r="FS48" s="244"/>
      <c r="FT48" s="244"/>
      <c r="FU48" s="244"/>
      <c r="FV48" s="244"/>
      <c r="FW48" s="244"/>
      <c r="FX48" s="244"/>
      <c r="FY48" s="244"/>
      <c r="FZ48" s="244"/>
      <c r="GA48" s="244"/>
      <c r="GB48" s="244"/>
      <c r="GC48" s="244"/>
      <c r="GD48" s="244"/>
      <c r="GE48" s="244"/>
      <c r="GF48" s="244"/>
      <c r="GG48" s="244"/>
      <c r="GH48" s="244"/>
      <c r="GI48" s="244"/>
      <c r="GJ48" s="244"/>
      <c r="GK48" s="244"/>
      <c r="GL48" s="244"/>
      <c r="GM48" s="244"/>
      <c r="GN48" s="244"/>
      <c r="GO48" s="244"/>
      <c r="GP48" s="244"/>
      <c r="GQ48" s="244"/>
      <c r="GR48" s="244"/>
      <c r="GS48" s="244"/>
      <c r="GT48" s="244"/>
      <c r="GU48" s="244"/>
      <c r="GV48" s="244"/>
      <c r="GW48" s="244"/>
      <c r="GX48" s="244"/>
      <c r="GY48" s="244"/>
      <c r="GZ48" s="244"/>
      <c r="HA48" s="244"/>
      <c r="HB48" s="244"/>
      <c r="HC48" s="244"/>
      <c r="HD48" s="244"/>
      <c r="HE48" s="244"/>
      <c r="HF48" s="244"/>
      <c r="HG48" s="244"/>
      <c r="HH48" s="244"/>
      <c r="HI48" s="244"/>
      <c r="HJ48" s="244"/>
      <c r="HK48" s="244"/>
      <c r="HL48" s="244"/>
      <c r="HM48" s="244"/>
      <c r="HN48" s="244"/>
      <c r="HO48" s="244"/>
      <c r="HP48" s="244"/>
      <c r="HQ48" s="244"/>
      <c r="HR48" s="244"/>
      <c r="HS48" s="244"/>
      <c r="HT48" s="244"/>
      <c r="HU48" s="244"/>
      <c r="HV48" s="244"/>
      <c r="HW48" s="244"/>
      <c r="HX48" s="244"/>
      <c r="HY48" s="244"/>
      <c r="HZ48" s="244"/>
      <c r="IA48" s="244"/>
      <c r="IB48" s="244"/>
      <c r="IC48" s="244"/>
      <c r="ID48" s="244"/>
      <c r="IE48" s="244"/>
      <c r="IF48" s="244"/>
      <c r="IG48" s="244"/>
      <c r="IH48" s="244"/>
      <c r="II48" s="244"/>
      <c r="IJ48" s="244"/>
      <c r="IK48" s="244"/>
      <c r="IL48" s="244"/>
      <c r="IM48" s="244"/>
      <c r="IN48" s="244"/>
      <c r="IO48" s="244"/>
      <c r="IP48" s="244"/>
      <c r="IQ48" s="244"/>
      <c r="IR48" s="244"/>
      <c r="IS48" s="244"/>
      <c r="IT48" s="244"/>
      <c r="IU48" s="244"/>
      <c r="IV48" s="244"/>
      <c r="IW48" s="244"/>
      <c r="IX48" s="244"/>
      <c r="IY48" s="244"/>
      <c r="IZ48" s="244"/>
      <c r="JA48" s="244"/>
      <c r="JB48" s="244"/>
      <c r="JC48" s="244"/>
      <c r="JD48" s="244"/>
      <c r="JE48" s="244"/>
      <c r="JF48" s="244"/>
      <c r="JG48" s="244"/>
      <c r="JH48" s="244"/>
      <c r="JI48" s="219">
        <f t="shared" si="0"/>
        <v>0</v>
      </c>
      <c r="JJ48" s="2"/>
      <c r="JK48" s="244"/>
      <c r="JL48" s="249"/>
      <c r="JM48" s="249"/>
      <c r="JN48" s="249"/>
      <c r="JO48" s="249"/>
      <c r="JP48" s="249"/>
    </row>
    <row r="49" spans="1:276" x14ac:dyDescent="0.25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J49" s="244"/>
      <c r="BK49" s="244"/>
      <c r="BL49" s="244"/>
      <c r="BM49" s="244"/>
      <c r="BN49" s="244"/>
      <c r="BO49" s="244"/>
      <c r="BP49" s="244"/>
      <c r="BQ49" s="244"/>
      <c r="BR49" s="244"/>
      <c r="BS49" s="244"/>
      <c r="BT49" s="244"/>
      <c r="BU49" s="244"/>
      <c r="BV49" s="244"/>
      <c r="BW49" s="244"/>
      <c r="BX49" s="244"/>
      <c r="BY49" s="244"/>
      <c r="BZ49" s="244"/>
      <c r="CA49" s="244"/>
      <c r="CB49" s="244"/>
      <c r="CC49" s="244"/>
      <c r="CD49" s="244"/>
      <c r="CE49" s="244"/>
      <c r="CF49" s="244"/>
      <c r="CG49" s="244"/>
      <c r="CH49" s="244"/>
      <c r="CI49" s="244"/>
      <c r="CJ49" s="244"/>
      <c r="CK49" s="244"/>
      <c r="CL49" s="244"/>
      <c r="CM49" s="244"/>
      <c r="CN49" s="244"/>
      <c r="CO49" s="244"/>
      <c r="CP49" s="244"/>
      <c r="CQ49" s="244"/>
      <c r="CR49" s="244"/>
      <c r="CS49" s="244"/>
      <c r="CT49" s="244"/>
      <c r="CU49" s="244"/>
      <c r="CV49" s="244"/>
      <c r="CW49" s="244"/>
      <c r="CX49" s="244"/>
      <c r="CY49" s="244"/>
      <c r="CZ49" s="244"/>
      <c r="DA49" s="244"/>
      <c r="DB49" s="244"/>
      <c r="DC49" s="244"/>
      <c r="DD49" s="244"/>
      <c r="DE49" s="244"/>
      <c r="DF49" s="244"/>
      <c r="DG49" s="244"/>
      <c r="DH49" s="244"/>
      <c r="DI49" s="244"/>
      <c r="DJ49" s="244"/>
      <c r="DK49" s="244"/>
      <c r="DL49" s="244"/>
      <c r="DM49" s="244"/>
      <c r="DN49" s="244"/>
      <c r="DO49" s="244"/>
      <c r="DP49" s="244"/>
      <c r="DQ49" s="244"/>
      <c r="DR49" s="244"/>
      <c r="DS49" s="244"/>
      <c r="DT49" s="244"/>
      <c r="DU49" s="244"/>
      <c r="DV49" s="244"/>
      <c r="DW49" s="244"/>
      <c r="DX49" s="244"/>
      <c r="DY49" s="244"/>
      <c r="DZ49" s="244"/>
      <c r="EA49" s="244"/>
      <c r="EB49" s="244"/>
      <c r="EC49" s="244"/>
      <c r="ED49" s="244"/>
      <c r="EE49" s="244"/>
      <c r="EF49" s="244"/>
      <c r="EG49" s="244"/>
      <c r="EH49" s="244"/>
      <c r="EI49" s="244"/>
      <c r="EJ49" s="244"/>
      <c r="EK49" s="244"/>
      <c r="EL49" s="244"/>
      <c r="EM49" s="244"/>
      <c r="EN49" s="244"/>
      <c r="EO49" s="244"/>
      <c r="EP49" s="244"/>
      <c r="EQ49" s="244"/>
      <c r="ER49" s="244"/>
      <c r="ES49" s="244"/>
      <c r="ET49" s="244"/>
      <c r="EU49" s="244"/>
      <c r="EV49" s="244"/>
      <c r="EW49" s="244"/>
      <c r="EX49" s="244"/>
      <c r="EY49" s="244"/>
      <c r="EZ49" s="244"/>
      <c r="FA49" s="244"/>
      <c r="FB49" s="244"/>
      <c r="FC49" s="244"/>
      <c r="FD49" s="244"/>
      <c r="FE49" s="244"/>
      <c r="FF49" s="244"/>
      <c r="FG49" s="244"/>
      <c r="FH49" s="244"/>
      <c r="FI49" s="244"/>
      <c r="FJ49" s="244"/>
      <c r="FK49" s="244"/>
      <c r="FL49" s="244"/>
      <c r="FM49" s="244"/>
      <c r="FN49" s="244"/>
      <c r="FO49" s="244"/>
      <c r="FP49" s="244"/>
      <c r="FQ49" s="244"/>
      <c r="FR49" s="244"/>
      <c r="FS49" s="244"/>
      <c r="FT49" s="244"/>
      <c r="FU49" s="244"/>
      <c r="FV49" s="244"/>
      <c r="FW49" s="244"/>
      <c r="FX49" s="244"/>
      <c r="FY49" s="244"/>
      <c r="FZ49" s="244"/>
      <c r="GA49" s="244"/>
      <c r="GB49" s="244"/>
      <c r="GC49" s="244"/>
      <c r="GD49" s="244"/>
      <c r="GE49" s="244"/>
      <c r="GF49" s="244"/>
      <c r="GG49" s="244"/>
      <c r="GH49" s="244"/>
      <c r="GI49" s="244"/>
      <c r="GJ49" s="244"/>
      <c r="GK49" s="244"/>
      <c r="GL49" s="244"/>
      <c r="GM49" s="244"/>
      <c r="GN49" s="244"/>
      <c r="GO49" s="244"/>
      <c r="GP49" s="244"/>
      <c r="GQ49" s="244"/>
      <c r="GR49" s="244"/>
      <c r="GS49" s="244"/>
      <c r="GT49" s="244"/>
      <c r="GU49" s="244"/>
      <c r="GV49" s="244"/>
      <c r="GW49" s="244"/>
      <c r="GX49" s="244"/>
      <c r="GY49" s="244"/>
      <c r="GZ49" s="244"/>
      <c r="HA49" s="244"/>
      <c r="HB49" s="244"/>
      <c r="HC49" s="244"/>
      <c r="HD49" s="244"/>
      <c r="HE49" s="244"/>
      <c r="HF49" s="244"/>
      <c r="HG49" s="244"/>
      <c r="HH49" s="244"/>
      <c r="HI49" s="244"/>
      <c r="HJ49" s="244"/>
      <c r="HK49" s="244"/>
      <c r="HL49" s="244"/>
      <c r="HM49" s="244"/>
      <c r="HN49" s="244"/>
      <c r="HO49" s="244"/>
      <c r="HP49" s="244"/>
      <c r="HQ49" s="244"/>
      <c r="HR49" s="244"/>
      <c r="HS49" s="244"/>
      <c r="HT49" s="244"/>
      <c r="HU49" s="244"/>
      <c r="HV49" s="244"/>
      <c r="HW49" s="244"/>
      <c r="HX49" s="244"/>
      <c r="HY49" s="244"/>
      <c r="HZ49" s="244"/>
      <c r="IA49" s="244"/>
      <c r="IB49" s="244"/>
      <c r="IC49" s="244"/>
      <c r="ID49" s="244"/>
      <c r="IE49" s="244"/>
      <c r="IF49" s="244"/>
      <c r="IG49" s="244"/>
      <c r="IH49" s="244"/>
      <c r="II49" s="244"/>
      <c r="IJ49" s="244"/>
      <c r="IK49" s="244"/>
      <c r="IL49" s="244"/>
      <c r="IM49" s="244"/>
      <c r="IN49" s="244"/>
      <c r="IO49" s="244"/>
      <c r="IP49" s="244"/>
      <c r="IQ49" s="244"/>
      <c r="IR49" s="244"/>
      <c r="IS49" s="244"/>
      <c r="IT49" s="244"/>
      <c r="IU49" s="244"/>
      <c r="IV49" s="244"/>
      <c r="IW49" s="244"/>
      <c r="IX49" s="244"/>
      <c r="IY49" s="244"/>
      <c r="IZ49" s="244"/>
      <c r="JA49" s="244"/>
      <c r="JB49" s="244"/>
      <c r="JC49" s="244"/>
      <c r="JD49" s="244"/>
      <c r="JE49" s="244"/>
      <c r="JF49" s="244"/>
      <c r="JG49" s="244"/>
      <c r="JH49" s="244"/>
      <c r="JI49" s="219">
        <f t="shared" si="0"/>
        <v>0</v>
      </c>
      <c r="JJ49" s="2"/>
      <c r="JK49" s="244"/>
      <c r="JL49" s="249"/>
      <c r="JM49" s="249"/>
      <c r="JN49" s="249"/>
      <c r="JO49" s="249"/>
      <c r="JP49" s="249"/>
    </row>
    <row r="50" spans="1:276" x14ac:dyDescent="0.25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  <c r="CO50" s="244"/>
      <c r="CP50" s="244"/>
      <c r="CQ50" s="244"/>
      <c r="CR50" s="244"/>
      <c r="CS50" s="244"/>
      <c r="CT50" s="244"/>
      <c r="CU50" s="244"/>
      <c r="CV50" s="244"/>
      <c r="CW50" s="244"/>
      <c r="CX50" s="244"/>
      <c r="CY50" s="244"/>
      <c r="CZ50" s="244"/>
      <c r="DA50" s="244"/>
      <c r="DB50" s="244"/>
      <c r="DC50" s="244"/>
      <c r="DD50" s="244"/>
      <c r="DE50" s="244"/>
      <c r="DF50" s="244"/>
      <c r="DG50" s="244"/>
      <c r="DH50" s="244"/>
      <c r="DI50" s="244"/>
      <c r="DJ50" s="244"/>
      <c r="DK50" s="244"/>
      <c r="DL50" s="244"/>
      <c r="DM50" s="244"/>
      <c r="DN50" s="244"/>
      <c r="DO50" s="244"/>
      <c r="DP50" s="244"/>
      <c r="DQ50" s="244"/>
      <c r="DR50" s="244"/>
      <c r="DS50" s="244"/>
      <c r="DT50" s="244"/>
      <c r="DU50" s="244"/>
      <c r="DV50" s="244"/>
      <c r="DW50" s="244"/>
      <c r="DX50" s="244"/>
      <c r="DY50" s="244"/>
      <c r="DZ50" s="244"/>
      <c r="EA50" s="244"/>
      <c r="EB50" s="244"/>
      <c r="EC50" s="244"/>
      <c r="ED50" s="244"/>
      <c r="EE50" s="244"/>
      <c r="EF50" s="244"/>
      <c r="EG50" s="244"/>
      <c r="EH50" s="244"/>
      <c r="EI50" s="244"/>
      <c r="EJ50" s="244"/>
      <c r="EK50" s="244"/>
      <c r="EL50" s="244"/>
      <c r="EM50" s="244"/>
      <c r="EN50" s="244"/>
      <c r="EO50" s="244"/>
      <c r="EP50" s="244"/>
      <c r="EQ50" s="244"/>
      <c r="ER50" s="244"/>
      <c r="ES50" s="244"/>
      <c r="ET50" s="244"/>
      <c r="EU50" s="244"/>
      <c r="EV50" s="244"/>
      <c r="EW50" s="244"/>
      <c r="EX50" s="244"/>
      <c r="EY50" s="244"/>
      <c r="EZ50" s="244"/>
      <c r="FA50" s="244"/>
      <c r="FB50" s="244"/>
      <c r="FC50" s="244"/>
      <c r="FD50" s="244"/>
      <c r="FE50" s="244"/>
      <c r="FF50" s="244"/>
      <c r="FG50" s="244"/>
      <c r="FH50" s="244"/>
      <c r="FI50" s="244"/>
      <c r="FJ50" s="244"/>
      <c r="FK50" s="244"/>
      <c r="FL50" s="244"/>
      <c r="FM50" s="244"/>
      <c r="FN50" s="244"/>
      <c r="FO50" s="244"/>
      <c r="FP50" s="244"/>
      <c r="FQ50" s="244"/>
      <c r="FR50" s="244"/>
      <c r="FS50" s="244"/>
      <c r="FT50" s="244"/>
      <c r="FU50" s="244"/>
      <c r="FV50" s="244"/>
      <c r="FW50" s="244"/>
      <c r="FX50" s="244"/>
      <c r="FY50" s="244"/>
      <c r="FZ50" s="244"/>
      <c r="GA50" s="244"/>
      <c r="GB50" s="244"/>
      <c r="GC50" s="244"/>
      <c r="GD50" s="244"/>
      <c r="GE50" s="244"/>
      <c r="GF50" s="244"/>
      <c r="GG50" s="244"/>
      <c r="GH50" s="244"/>
      <c r="GI50" s="244"/>
      <c r="GJ50" s="244"/>
      <c r="GK50" s="244"/>
      <c r="GL50" s="244"/>
      <c r="GM50" s="244"/>
      <c r="GN50" s="244"/>
      <c r="GO50" s="244"/>
      <c r="GP50" s="244"/>
      <c r="GQ50" s="244"/>
      <c r="GR50" s="244"/>
      <c r="GS50" s="244"/>
      <c r="GT50" s="244"/>
      <c r="GU50" s="244"/>
      <c r="GV50" s="244"/>
      <c r="GW50" s="244"/>
      <c r="GX50" s="244"/>
      <c r="GY50" s="244"/>
      <c r="GZ50" s="244"/>
      <c r="HA50" s="244"/>
      <c r="HB50" s="244"/>
      <c r="HC50" s="244"/>
      <c r="HD50" s="244"/>
      <c r="HE50" s="244"/>
      <c r="HF50" s="244"/>
      <c r="HG50" s="244"/>
      <c r="HH50" s="244"/>
      <c r="HI50" s="244"/>
      <c r="HJ50" s="244"/>
      <c r="HK50" s="244"/>
      <c r="HL50" s="244"/>
      <c r="HM50" s="244"/>
      <c r="HN50" s="244"/>
      <c r="HO50" s="244"/>
      <c r="HP50" s="244"/>
      <c r="HQ50" s="244"/>
      <c r="HR50" s="244"/>
      <c r="HS50" s="244"/>
      <c r="HT50" s="244"/>
      <c r="HU50" s="244"/>
      <c r="HV50" s="244"/>
      <c r="HW50" s="244"/>
      <c r="HX50" s="244"/>
      <c r="HY50" s="244"/>
      <c r="HZ50" s="244"/>
      <c r="IA50" s="244"/>
      <c r="IB50" s="244"/>
      <c r="IC50" s="244"/>
      <c r="ID50" s="244"/>
      <c r="IE50" s="244"/>
      <c r="IF50" s="244"/>
      <c r="IG50" s="244"/>
      <c r="IH50" s="244"/>
      <c r="II50" s="244"/>
      <c r="IJ50" s="244"/>
      <c r="IK50" s="244"/>
      <c r="IL50" s="244"/>
      <c r="IM50" s="244"/>
      <c r="IN50" s="244"/>
      <c r="IO50" s="244"/>
      <c r="IP50" s="244"/>
      <c r="IQ50" s="244"/>
      <c r="IR50" s="244"/>
      <c r="IS50" s="244"/>
      <c r="IT50" s="244"/>
      <c r="IU50" s="244"/>
      <c r="IV50" s="244"/>
      <c r="IW50" s="244"/>
      <c r="IX50" s="244"/>
      <c r="IY50" s="244"/>
      <c r="IZ50" s="244"/>
      <c r="JA50" s="244"/>
      <c r="JB50" s="244"/>
      <c r="JC50" s="244"/>
      <c r="JD50" s="244"/>
      <c r="JE50" s="244"/>
      <c r="JF50" s="244"/>
      <c r="JG50" s="244"/>
      <c r="JH50" s="244"/>
      <c r="JI50" s="219">
        <f t="shared" si="0"/>
        <v>0</v>
      </c>
      <c r="JJ50" s="2"/>
      <c r="JK50" s="244"/>
      <c r="JL50" s="249"/>
      <c r="JM50" s="249"/>
      <c r="JN50" s="249"/>
      <c r="JO50" s="249"/>
      <c r="JP50" s="249"/>
    </row>
    <row r="51" spans="1:276" x14ac:dyDescent="0.25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  <c r="CO51" s="244"/>
      <c r="CP51" s="244"/>
      <c r="CQ51" s="244"/>
      <c r="CR51" s="244"/>
      <c r="CS51" s="244"/>
      <c r="CT51" s="244"/>
      <c r="CU51" s="244"/>
      <c r="CV51" s="244"/>
      <c r="CW51" s="244"/>
      <c r="CX51" s="244"/>
      <c r="CY51" s="244"/>
      <c r="CZ51" s="244"/>
      <c r="DA51" s="244"/>
      <c r="DB51" s="244"/>
      <c r="DC51" s="244"/>
      <c r="DD51" s="244"/>
      <c r="DE51" s="244"/>
      <c r="DF51" s="244"/>
      <c r="DG51" s="244"/>
      <c r="DH51" s="244"/>
      <c r="DI51" s="244"/>
      <c r="DJ51" s="244"/>
      <c r="DK51" s="244"/>
      <c r="DL51" s="244"/>
      <c r="DM51" s="244"/>
      <c r="DN51" s="244"/>
      <c r="DO51" s="244"/>
      <c r="DP51" s="244"/>
      <c r="DQ51" s="244"/>
      <c r="DR51" s="244"/>
      <c r="DS51" s="244"/>
      <c r="DT51" s="244"/>
      <c r="DU51" s="244"/>
      <c r="DV51" s="244"/>
      <c r="DW51" s="244"/>
      <c r="DX51" s="244"/>
      <c r="DY51" s="244"/>
      <c r="DZ51" s="244"/>
      <c r="EA51" s="244"/>
      <c r="EB51" s="244"/>
      <c r="EC51" s="244"/>
      <c r="ED51" s="244"/>
      <c r="EE51" s="244"/>
      <c r="EF51" s="244"/>
      <c r="EG51" s="244"/>
      <c r="EH51" s="244"/>
      <c r="EI51" s="244"/>
      <c r="EJ51" s="244"/>
      <c r="EK51" s="244"/>
      <c r="EL51" s="244"/>
      <c r="EM51" s="244"/>
      <c r="EN51" s="244"/>
      <c r="EO51" s="244"/>
      <c r="EP51" s="244"/>
      <c r="EQ51" s="244"/>
      <c r="ER51" s="244"/>
      <c r="ES51" s="244"/>
      <c r="ET51" s="244"/>
      <c r="EU51" s="244"/>
      <c r="EV51" s="244"/>
      <c r="EW51" s="244"/>
      <c r="EX51" s="244"/>
      <c r="EY51" s="244"/>
      <c r="EZ51" s="244"/>
      <c r="FA51" s="244"/>
      <c r="FB51" s="244"/>
      <c r="FC51" s="244"/>
      <c r="FD51" s="244"/>
      <c r="FE51" s="244"/>
      <c r="FF51" s="244"/>
      <c r="FG51" s="244"/>
      <c r="FH51" s="244"/>
      <c r="FI51" s="244"/>
      <c r="FJ51" s="244"/>
      <c r="FK51" s="244"/>
      <c r="FL51" s="244"/>
      <c r="FM51" s="244"/>
      <c r="FN51" s="244"/>
      <c r="FO51" s="244"/>
      <c r="FP51" s="244"/>
      <c r="FQ51" s="244"/>
      <c r="FR51" s="244"/>
      <c r="FS51" s="244"/>
      <c r="FT51" s="244"/>
      <c r="FU51" s="244"/>
      <c r="FV51" s="244"/>
      <c r="FW51" s="244"/>
      <c r="FX51" s="244"/>
      <c r="FY51" s="244"/>
      <c r="FZ51" s="244"/>
      <c r="GA51" s="244"/>
      <c r="GB51" s="244"/>
      <c r="GC51" s="244"/>
      <c r="GD51" s="244"/>
      <c r="GE51" s="244"/>
      <c r="GF51" s="244"/>
      <c r="GG51" s="244"/>
      <c r="GH51" s="244"/>
      <c r="GI51" s="244"/>
      <c r="GJ51" s="244"/>
      <c r="GK51" s="244"/>
      <c r="GL51" s="244"/>
      <c r="GM51" s="244"/>
      <c r="GN51" s="244"/>
      <c r="GO51" s="244"/>
      <c r="GP51" s="244"/>
      <c r="GQ51" s="244"/>
      <c r="GR51" s="244"/>
      <c r="GS51" s="244"/>
      <c r="GT51" s="244"/>
      <c r="GU51" s="244"/>
      <c r="GV51" s="244"/>
      <c r="GW51" s="244"/>
      <c r="GX51" s="244"/>
      <c r="GY51" s="244"/>
      <c r="GZ51" s="244"/>
      <c r="HA51" s="244"/>
      <c r="HB51" s="244"/>
      <c r="HC51" s="244"/>
      <c r="HD51" s="244"/>
      <c r="HE51" s="244"/>
      <c r="HF51" s="244"/>
      <c r="HG51" s="244"/>
      <c r="HH51" s="244"/>
      <c r="HI51" s="244"/>
      <c r="HJ51" s="244"/>
      <c r="HK51" s="244"/>
      <c r="HL51" s="244"/>
      <c r="HM51" s="244"/>
      <c r="HN51" s="244"/>
      <c r="HO51" s="244"/>
      <c r="HP51" s="244"/>
      <c r="HQ51" s="244"/>
      <c r="HR51" s="244"/>
      <c r="HS51" s="244"/>
      <c r="HT51" s="244"/>
      <c r="HU51" s="244"/>
      <c r="HV51" s="244"/>
      <c r="HW51" s="244"/>
      <c r="HX51" s="244"/>
      <c r="HY51" s="244"/>
      <c r="HZ51" s="244"/>
      <c r="IA51" s="244"/>
      <c r="IB51" s="244"/>
      <c r="IC51" s="244"/>
      <c r="ID51" s="244"/>
      <c r="IE51" s="244"/>
      <c r="IF51" s="244"/>
      <c r="IG51" s="244"/>
      <c r="IH51" s="244"/>
      <c r="II51" s="244"/>
      <c r="IJ51" s="244"/>
      <c r="IK51" s="244"/>
      <c r="IL51" s="244"/>
      <c r="IM51" s="244"/>
      <c r="IN51" s="244"/>
      <c r="IO51" s="244"/>
      <c r="IP51" s="244"/>
      <c r="IQ51" s="244"/>
      <c r="IR51" s="244"/>
      <c r="IS51" s="244"/>
      <c r="IT51" s="244"/>
      <c r="IU51" s="244"/>
      <c r="IV51" s="244"/>
      <c r="IW51" s="244"/>
      <c r="IX51" s="244"/>
      <c r="IY51" s="244"/>
      <c r="IZ51" s="244"/>
      <c r="JA51" s="244"/>
      <c r="JB51" s="244"/>
      <c r="JC51" s="244"/>
      <c r="JD51" s="244"/>
      <c r="JE51" s="244"/>
      <c r="JF51" s="244"/>
      <c r="JG51" s="244"/>
      <c r="JH51" s="244"/>
      <c r="JI51" s="219">
        <f t="shared" si="0"/>
        <v>0</v>
      </c>
      <c r="JJ51" s="2"/>
      <c r="JK51" s="244"/>
      <c r="JL51" s="249"/>
      <c r="JM51" s="249"/>
      <c r="JN51" s="249"/>
      <c r="JO51" s="249"/>
      <c r="JP51" s="249"/>
    </row>
    <row r="52" spans="1:276" x14ac:dyDescent="0.25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  <c r="CO52" s="244"/>
      <c r="CP52" s="244"/>
      <c r="CQ52" s="244"/>
      <c r="CR52" s="244"/>
      <c r="CS52" s="244"/>
      <c r="CT52" s="244"/>
      <c r="CU52" s="244"/>
      <c r="CV52" s="244"/>
      <c r="CW52" s="244"/>
      <c r="CX52" s="244"/>
      <c r="CY52" s="244"/>
      <c r="CZ52" s="244"/>
      <c r="DA52" s="244"/>
      <c r="DB52" s="244"/>
      <c r="DC52" s="244"/>
      <c r="DD52" s="244"/>
      <c r="DE52" s="244"/>
      <c r="DF52" s="244"/>
      <c r="DG52" s="244"/>
      <c r="DH52" s="244"/>
      <c r="DI52" s="244"/>
      <c r="DJ52" s="244"/>
      <c r="DK52" s="244"/>
      <c r="DL52" s="244"/>
      <c r="DM52" s="244"/>
      <c r="DN52" s="244"/>
      <c r="DO52" s="244"/>
      <c r="DP52" s="244"/>
      <c r="DQ52" s="244"/>
      <c r="DR52" s="244"/>
      <c r="DS52" s="244"/>
      <c r="DT52" s="244"/>
      <c r="DU52" s="244"/>
      <c r="DV52" s="244"/>
      <c r="DW52" s="244"/>
      <c r="DX52" s="244"/>
      <c r="DY52" s="244"/>
      <c r="DZ52" s="244"/>
      <c r="EA52" s="244"/>
      <c r="EB52" s="244"/>
      <c r="EC52" s="244"/>
      <c r="ED52" s="244"/>
      <c r="EE52" s="244"/>
      <c r="EF52" s="244"/>
      <c r="EG52" s="244"/>
      <c r="EH52" s="244"/>
      <c r="EI52" s="244"/>
      <c r="EJ52" s="244"/>
      <c r="EK52" s="244"/>
      <c r="EL52" s="244"/>
      <c r="EM52" s="244"/>
      <c r="EN52" s="244"/>
      <c r="EO52" s="244"/>
      <c r="EP52" s="244"/>
      <c r="EQ52" s="244"/>
      <c r="ER52" s="244"/>
      <c r="ES52" s="244"/>
      <c r="ET52" s="244"/>
      <c r="EU52" s="244"/>
      <c r="EV52" s="244"/>
      <c r="EW52" s="244"/>
      <c r="EX52" s="244"/>
      <c r="EY52" s="244"/>
      <c r="EZ52" s="244"/>
      <c r="FA52" s="244"/>
      <c r="FB52" s="244"/>
      <c r="FC52" s="244"/>
      <c r="FD52" s="244"/>
      <c r="FE52" s="244"/>
      <c r="FF52" s="244"/>
      <c r="FG52" s="244"/>
      <c r="FH52" s="244"/>
      <c r="FI52" s="244"/>
      <c r="FJ52" s="244"/>
      <c r="FK52" s="244"/>
      <c r="FL52" s="244"/>
      <c r="FM52" s="244"/>
      <c r="FN52" s="244"/>
      <c r="FO52" s="244"/>
      <c r="FP52" s="244"/>
      <c r="FQ52" s="244"/>
      <c r="FR52" s="244"/>
      <c r="FS52" s="244"/>
      <c r="FT52" s="244"/>
      <c r="FU52" s="244"/>
      <c r="FV52" s="244"/>
      <c r="FW52" s="244"/>
      <c r="FX52" s="244"/>
      <c r="FY52" s="244"/>
      <c r="FZ52" s="244"/>
      <c r="GA52" s="244"/>
      <c r="GB52" s="244"/>
      <c r="GC52" s="244"/>
      <c r="GD52" s="244"/>
      <c r="GE52" s="244"/>
      <c r="GF52" s="244"/>
      <c r="GG52" s="244"/>
      <c r="GH52" s="244"/>
      <c r="GI52" s="244"/>
      <c r="GJ52" s="244"/>
      <c r="GK52" s="244"/>
      <c r="GL52" s="244"/>
      <c r="GM52" s="244"/>
      <c r="GN52" s="244"/>
      <c r="GO52" s="244"/>
      <c r="GP52" s="244"/>
      <c r="GQ52" s="244"/>
      <c r="GR52" s="244"/>
      <c r="GS52" s="244"/>
      <c r="GT52" s="244"/>
      <c r="GU52" s="244"/>
      <c r="GV52" s="244"/>
      <c r="GW52" s="244"/>
      <c r="GX52" s="244"/>
      <c r="GY52" s="244"/>
      <c r="GZ52" s="244"/>
      <c r="HA52" s="244"/>
      <c r="HB52" s="244"/>
      <c r="HC52" s="244"/>
      <c r="HD52" s="244"/>
      <c r="HE52" s="244"/>
      <c r="HF52" s="244"/>
      <c r="HG52" s="244"/>
      <c r="HH52" s="244"/>
      <c r="HI52" s="244"/>
      <c r="HJ52" s="244"/>
      <c r="HK52" s="244"/>
      <c r="HL52" s="244"/>
      <c r="HM52" s="244"/>
      <c r="HN52" s="244"/>
      <c r="HO52" s="244"/>
      <c r="HP52" s="244"/>
      <c r="HQ52" s="244"/>
      <c r="HR52" s="244"/>
      <c r="HS52" s="244"/>
      <c r="HT52" s="244"/>
      <c r="HU52" s="244"/>
      <c r="HV52" s="244"/>
      <c r="HW52" s="244"/>
      <c r="HX52" s="244"/>
      <c r="HY52" s="244"/>
      <c r="HZ52" s="244"/>
      <c r="IA52" s="244"/>
      <c r="IB52" s="244"/>
      <c r="IC52" s="244"/>
      <c r="ID52" s="244"/>
      <c r="IE52" s="244"/>
      <c r="IF52" s="244"/>
      <c r="IG52" s="244"/>
      <c r="IH52" s="244"/>
      <c r="II52" s="244"/>
      <c r="IJ52" s="244"/>
      <c r="IK52" s="244"/>
      <c r="IL52" s="244"/>
      <c r="IM52" s="244"/>
      <c r="IN52" s="244"/>
      <c r="IO52" s="244"/>
      <c r="IP52" s="244"/>
      <c r="IQ52" s="244"/>
      <c r="IR52" s="244"/>
      <c r="IS52" s="244"/>
      <c r="IT52" s="244"/>
      <c r="IU52" s="244"/>
      <c r="IV52" s="244"/>
      <c r="IW52" s="244"/>
      <c r="IX52" s="244"/>
      <c r="IY52" s="244"/>
      <c r="IZ52" s="244"/>
      <c r="JA52" s="244"/>
      <c r="JB52" s="244"/>
      <c r="JC52" s="244"/>
      <c r="JD52" s="244"/>
      <c r="JE52" s="244"/>
      <c r="JF52" s="244"/>
      <c r="JG52" s="244"/>
      <c r="JH52" s="244"/>
      <c r="JI52" s="219">
        <f t="shared" si="0"/>
        <v>0</v>
      </c>
      <c r="JJ52" s="2"/>
      <c r="JK52" s="244"/>
      <c r="JL52" s="249"/>
      <c r="JM52" s="249"/>
      <c r="JN52" s="249"/>
      <c r="JO52" s="249"/>
      <c r="JP52" s="249"/>
    </row>
    <row r="53" spans="1:276" x14ac:dyDescent="0.25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  <c r="CO53" s="244"/>
      <c r="CP53" s="244"/>
      <c r="CQ53" s="244"/>
      <c r="CR53" s="244"/>
      <c r="CS53" s="244"/>
      <c r="CT53" s="244"/>
      <c r="CU53" s="244"/>
      <c r="CV53" s="244"/>
      <c r="CW53" s="244"/>
      <c r="CX53" s="244"/>
      <c r="CY53" s="244"/>
      <c r="CZ53" s="244"/>
      <c r="DA53" s="244"/>
      <c r="DB53" s="244"/>
      <c r="DC53" s="244"/>
      <c r="DD53" s="244"/>
      <c r="DE53" s="244"/>
      <c r="DF53" s="244"/>
      <c r="DG53" s="244"/>
      <c r="DH53" s="244"/>
      <c r="DI53" s="244"/>
      <c r="DJ53" s="244"/>
      <c r="DK53" s="244"/>
      <c r="DL53" s="244"/>
      <c r="DM53" s="244"/>
      <c r="DN53" s="244"/>
      <c r="DO53" s="244"/>
      <c r="DP53" s="244"/>
      <c r="DQ53" s="244"/>
      <c r="DR53" s="244"/>
      <c r="DS53" s="244"/>
      <c r="DT53" s="244"/>
      <c r="DU53" s="244"/>
      <c r="DV53" s="244"/>
      <c r="DW53" s="244"/>
      <c r="DX53" s="244"/>
      <c r="DY53" s="244"/>
      <c r="DZ53" s="244"/>
      <c r="EA53" s="244"/>
      <c r="EB53" s="244"/>
      <c r="EC53" s="244"/>
      <c r="ED53" s="244"/>
      <c r="EE53" s="244"/>
      <c r="EF53" s="244"/>
      <c r="EG53" s="244"/>
      <c r="EH53" s="244"/>
      <c r="EI53" s="244"/>
      <c r="EJ53" s="244"/>
      <c r="EK53" s="244"/>
      <c r="EL53" s="244"/>
      <c r="EM53" s="244"/>
      <c r="EN53" s="244"/>
      <c r="EO53" s="244"/>
      <c r="EP53" s="244"/>
      <c r="EQ53" s="244"/>
      <c r="ER53" s="244"/>
      <c r="ES53" s="244"/>
      <c r="ET53" s="244"/>
      <c r="EU53" s="244"/>
      <c r="EV53" s="244"/>
      <c r="EW53" s="244"/>
      <c r="EX53" s="244"/>
      <c r="EY53" s="244"/>
      <c r="EZ53" s="244"/>
      <c r="FA53" s="244"/>
      <c r="FB53" s="244"/>
      <c r="FC53" s="244"/>
      <c r="FD53" s="244"/>
      <c r="FE53" s="244"/>
      <c r="FF53" s="244"/>
      <c r="FG53" s="244"/>
      <c r="FH53" s="244"/>
      <c r="FI53" s="244"/>
      <c r="FJ53" s="244"/>
      <c r="FK53" s="244"/>
      <c r="FL53" s="244"/>
      <c r="FM53" s="244"/>
      <c r="FN53" s="244"/>
      <c r="FO53" s="244"/>
      <c r="FP53" s="244"/>
      <c r="FQ53" s="244"/>
      <c r="FR53" s="244"/>
      <c r="FS53" s="244"/>
      <c r="FT53" s="244"/>
      <c r="FU53" s="244"/>
      <c r="FV53" s="244"/>
      <c r="FW53" s="244"/>
      <c r="FX53" s="244"/>
      <c r="FY53" s="244"/>
      <c r="FZ53" s="244"/>
      <c r="GA53" s="244"/>
      <c r="GB53" s="244"/>
      <c r="GC53" s="244"/>
      <c r="GD53" s="244"/>
      <c r="GE53" s="244"/>
      <c r="GF53" s="244"/>
      <c r="GG53" s="244"/>
      <c r="GH53" s="244"/>
      <c r="GI53" s="244"/>
      <c r="GJ53" s="244"/>
      <c r="GK53" s="244"/>
      <c r="GL53" s="244"/>
      <c r="GM53" s="244"/>
      <c r="GN53" s="244"/>
      <c r="GO53" s="244"/>
      <c r="GP53" s="244"/>
      <c r="GQ53" s="244"/>
      <c r="GR53" s="244"/>
      <c r="GS53" s="244"/>
      <c r="GT53" s="244"/>
      <c r="GU53" s="244"/>
      <c r="GV53" s="244"/>
      <c r="GW53" s="244"/>
      <c r="GX53" s="244"/>
      <c r="GY53" s="244"/>
      <c r="GZ53" s="244"/>
      <c r="HA53" s="244"/>
      <c r="HB53" s="244"/>
      <c r="HC53" s="244"/>
      <c r="HD53" s="244"/>
      <c r="HE53" s="244"/>
      <c r="HF53" s="244"/>
      <c r="HG53" s="244"/>
      <c r="HH53" s="244"/>
      <c r="HI53" s="244"/>
      <c r="HJ53" s="244"/>
      <c r="HK53" s="244"/>
      <c r="HL53" s="244"/>
      <c r="HM53" s="244"/>
      <c r="HN53" s="244"/>
      <c r="HO53" s="244"/>
      <c r="HP53" s="244"/>
      <c r="HQ53" s="244"/>
      <c r="HR53" s="244"/>
      <c r="HS53" s="244"/>
      <c r="HT53" s="244"/>
      <c r="HU53" s="244"/>
      <c r="HV53" s="244"/>
      <c r="HW53" s="244"/>
      <c r="HX53" s="244"/>
      <c r="HY53" s="244"/>
      <c r="HZ53" s="244"/>
      <c r="IA53" s="244"/>
      <c r="IB53" s="244"/>
      <c r="IC53" s="244"/>
      <c r="ID53" s="244"/>
      <c r="IE53" s="244"/>
      <c r="IF53" s="244"/>
      <c r="IG53" s="244"/>
      <c r="IH53" s="244"/>
      <c r="II53" s="244"/>
      <c r="IJ53" s="244"/>
      <c r="IK53" s="244"/>
      <c r="IL53" s="244"/>
      <c r="IM53" s="244"/>
      <c r="IN53" s="244"/>
      <c r="IO53" s="244"/>
      <c r="IP53" s="244"/>
      <c r="IQ53" s="244"/>
      <c r="IR53" s="244"/>
      <c r="IS53" s="244"/>
      <c r="IT53" s="244"/>
      <c r="IU53" s="244"/>
      <c r="IV53" s="244"/>
      <c r="IW53" s="244"/>
      <c r="IX53" s="244"/>
      <c r="IY53" s="244"/>
      <c r="IZ53" s="244"/>
      <c r="JA53" s="244"/>
      <c r="JB53" s="244"/>
      <c r="JC53" s="244"/>
      <c r="JD53" s="244"/>
      <c r="JE53" s="244"/>
      <c r="JF53" s="244"/>
      <c r="JG53" s="244"/>
      <c r="JH53" s="244"/>
      <c r="JI53" s="219">
        <f t="shared" si="0"/>
        <v>0</v>
      </c>
      <c r="JJ53" s="2"/>
      <c r="JK53" s="244"/>
      <c r="JL53" s="249"/>
      <c r="JM53" s="249"/>
      <c r="JN53" s="249"/>
      <c r="JO53" s="249"/>
      <c r="JP53" s="249"/>
    </row>
    <row r="54" spans="1:276" x14ac:dyDescent="0.25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  <c r="CO54" s="244"/>
      <c r="CP54" s="244"/>
      <c r="CQ54" s="244"/>
      <c r="CR54" s="244"/>
      <c r="CS54" s="244"/>
      <c r="CT54" s="244"/>
      <c r="CU54" s="244"/>
      <c r="CV54" s="244"/>
      <c r="CW54" s="244"/>
      <c r="CX54" s="244"/>
      <c r="CY54" s="244"/>
      <c r="CZ54" s="244"/>
      <c r="DA54" s="244"/>
      <c r="DB54" s="244"/>
      <c r="DC54" s="244"/>
      <c r="DD54" s="244"/>
      <c r="DE54" s="244"/>
      <c r="DF54" s="244"/>
      <c r="DG54" s="244"/>
      <c r="DH54" s="244"/>
      <c r="DI54" s="244"/>
      <c r="DJ54" s="244"/>
      <c r="DK54" s="244"/>
      <c r="DL54" s="244"/>
      <c r="DM54" s="244"/>
      <c r="DN54" s="244"/>
      <c r="DO54" s="244"/>
      <c r="DP54" s="244"/>
      <c r="DQ54" s="244"/>
      <c r="DR54" s="244"/>
      <c r="DS54" s="244"/>
      <c r="DT54" s="244"/>
      <c r="DU54" s="244"/>
      <c r="DV54" s="244"/>
      <c r="DW54" s="244"/>
      <c r="DX54" s="244"/>
      <c r="DY54" s="244"/>
      <c r="DZ54" s="244"/>
      <c r="EA54" s="244"/>
      <c r="EB54" s="244"/>
      <c r="EC54" s="244"/>
      <c r="ED54" s="244"/>
      <c r="EE54" s="244"/>
      <c r="EF54" s="244"/>
      <c r="EG54" s="244"/>
      <c r="EH54" s="244"/>
      <c r="EI54" s="244"/>
      <c r="EJ54" s="244"/>
      <c r="EK54" s="244"/>
      <c r="EL54" s="244"/>
      <c r="EM54" s="244"/>
      <c r="EN54" s="244"/>
      <c r="EO54" s="244"/>
      <c r="EP54" s="244"/>
      <c r="EQ54" s="244"/>
      <c r="ER54" s="244"/>
      <c r="ES54" s="244"/>
      <c r="ET54" s="244"/>
      <c r="EU54" s="244"/>
      <c r="EV54" s="244"/>
      <c r="EW54" s="244"/>
      <c r="EX54" s="244"/>
      <c r="EY54" s="244"/>
      <c r="EZ54" s="244"/>
      <c r="FA54" s="244"/>
      <c r="FB54" s="244"/>
      <c r="FC54" s="244"/>
      <c r="FD54" s="244"/>
      <c r="FE54" s="244"/>
      <c r="FF54" s="244"/>
      <c r="FG54" s="244"/>
      <c r="FH54" s="244"/>
      <c r="FI54" s="244"/>
      <c r="FJ54" s="244"/>
      <c r="FK54" s="244"/>
      <c r="FL54" s="244"/>
      <c r="FM54" s="244"/>
      <c r="FN54" s="244"/>
      <c r="FO54" s="244"/>
      <c r="FP54" s="244"/>
      <c r="FQ54" s="244"/>
      <c r="FR54" s="244"/>
      <c r="FS54" s="244"/>
      <c r="FT54" s="244"/>
      <c r="FU54" s="244"/>
      <c r="FV54" s="244"/>
      <c r="FW54" s="244"/>
      <c r="FX54" s="244"/>
      <c r="FY54" s="244"/>
      <c r="FZ54" s="244"/>
      <c r="GA54" s="244"/>
      <c r="GB54" s="244"/>
      <c r="GC54" s="244"/>
      <c r="GD54" s="244"/>
      <c r="GE54" s="244"/>
      <c r="GF54" s="244"/>
      <c r="GG54" s="244"/>
      <c r="GH54" s="244"/>
      <c r="GI54" s="244"/>
      <c r="GJ54" s="244"/>
      <c r="GK54" s="244"/>
      <c r="GL54" s="244"/>
      <c r="GM54" s="244"/>
      <c r="GN54" s="244"/>
      <c r="GO54" s="244"/>
      <c r="GP54" s="244"/>
      <c r="GQ54" s="244"/>
      <c r="GR54" s="244"/>
      <c r="GS54" s="244"/>
      <c r="GT54" s="244"/>
      <c r="GU54" s="244"/>
      <c r="GV54" s="244"/>
      <c r="GW54" s="244"/>
      <c r="GX54" s="244"/>
      <c r="GY54" s="244"/>
      <c r="GZ54" s="244"/>
      <c r="HA54" s="244"/>
      <c r="HB54" s="244"/>
      <c r="HC54" s="244"/>
      <c r="HD54" s="244"/>
      <c r="HE54" s="244"/>
      <c r="HF54" s="244"/>
      <c r="HG54" s="244"/>
      <c r="HH54" s="244"/>
      <c r="HI54" s="244"/>
      <c r="HJ54" s="244"/>
      <c r="HK54" s="244"/>
      <c r="HL54" s="244"/>
      <c r="HM54" s="244"/>
      <c r="HN54" s="244"/>
      <c r="HO54" s="244"/>
      <c r="HP54" s="244"/>
      <c r="HQ54" s="244"/>
      <c r="HR54" s="244"/>
      <c r="HS54" s="244"/>
      <c r="HT54" s="244"/>
      <c r="HU54" s="244"/>
      <c r="HV54" s="244"/>
      <c r="HW54" s="244"/>
      <c r="HX54" s="244"/>
      <c r="HY54" s="244"/>
      <c r="HZ54" s="244"/>
      <c r="IA54" s="244"/>
      <c r="IB54" s="244"/>
      <c r="IC54" s="244"/>
      <c r="ID54" s="244"/>
      <c r="IE54" s="244"/>
      <c r="IF54" s="244"/>
      <c r="IG54" s="244"/>
      <c r="IH54" s="244"/>
      <c r="II54" s="244"/>
      <c r="IJ54" s="244"/>
      <c r="IK54" s="244"/>
      <c r="IL54" s="244"/>
      <c r="IM54" s="244"/>
      <c r="IN54" s="244"/>
      <c r="IO54" s="244"/>
      <c r="IP54" s="244"/>
      <c r="IQ54" s="244"/>
      <c r="IR54" s="244"/>
      <c r="IS54" s="244"/>
      <c r="IT54" s="244"/>
      <c r="IU54" s="244"/>
      <c r="IV54" s="244"/>
      <c r="IW54" s="244"/>
      <c r="IX54" s="244"/>
      <c r="IY54" s="244"/>
      <c r="IZ54" s="244"/>
      <c r="JA54" s="244"/>
      <c r="JB54" s="244"/>
      <c r="JC54" s="244"/>
      <c r="JD54" s="244"/>
      <c r="JE54" s="244"/>
      <c r="JF54" s="244"/>
      <c r="JG54" s="244"/>
      <c r="JH54" s="244"/>
      <c r="JI54" s="219">
        <f t="shared" si="0"/>
        <v>0</v>
      </c>
      <c r="JJ54" s="2"/>
      <c r="JK54" s="244"/>
      <c r="JL54" s="249"/>
      <c r="JM54" s="249"/>
      <c r="JN54" s="249"/>
      <c r="JO54" s="249"/>
      <c r="JP54" s="249"/>
    </row>
    <row r="55" spans="1:276" x14ac:dyDescent="0.25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  <c r="CO55" s="244"/>
      <c r="CP55" s="244"/>
      <c r="CQ55" s="244"/>
      <c r="CR55" s="244"/>
      <c r="CS55" s="244"/>
      <c r="CT55" s="244"/>
      <c r="CU55" s="244"/>
      <c r="CV55" s="244"/>
      <c r="CW55" s="244"/>
      <c r="CX55" s="244"/>
      <c r="CY55" s="244"/>
      <c r="CZ55" s="244"/>
      <c r="DA55" s="244"/>
      <c r="DB55" s="244"/>
      <c r="DC55" s="244"/>
      <c r="DD55" s="244"/>
      <c r="DE55" s="244"/>
      <c r="DF55" s="244"/>
      <c r="DG55" s="244"/>
      <c r="DH55" s="244"/>
      <c r="DI55" s="244"/>
      <c r="DJ55" s="244"/>
      <c r="DK55" s="244"/>
      <c r="DL55" s="244"/>
      <c r="DM55" s="244"/>
      <c r="DN55" s="244"/>
      <c r="DO55" s="244"/>
      <c r="DP55" s="244"/>
      <c r="DQ55" s="244"/>
      <c r="DR55" s="244"/>
      <c r="DS55" s="244"/>
      <c r="DT55" s="244"/>
      <c r="DU55" s="244"/>
      <c r="DV55" s="244"/>
      <c r="DW55" s="244"/>
      <c r="DX55" s="244"/>
      <c r="DY55" s="244"/>
      <c r="DZ55" s="244"/>
      <c r="EA55" s="244"/>
      <c r="EB55" s="244"/>
      <c r="EC55" s="244"/>
      <c r="ED55" s="244"/>
      <c r="EE55" s="244"/>
      <c r="EF55" s="244"/>
      <c r="EG55" s="244"/>
      <c r="EH55" s="244"/>
      <c r="EI55" s="244"/>
      <c r="EJ55" s="244"/>
      <c r="EK55" s="244"/>
      <c r="EL55" s="244"/>
      <c r="EM55" s="244"/>
      <c r="EN55" s="244"/>
      <c r="EO55" s="244"/>
      <c r="EP55" s="244"/>
      <c r="EQ55" s="244"/>
      <c r="ER55" s="244"/>
      <c r="ES55" s="244"/>
      <c r="ET55" s="244"/>
      <c r="EU55" s="244"/>
      <c r="EV55" s="244"/>
      <c r="EW55" s="244"/>
      <c r="EX55" s="244"/>
      <c r="EY55" s="244"/>
      <c r="EZ55" s="244"/>
      <c r="FA55" s="244"/>
      <c r="FB55" s="244"/>
      <c r="FC55" s="244"/>
      <c r="FD55" s="244"/>
      <c r="FE55" s="244"/>
      <c r="FF55" s="244"/>
      <c r="FG55" s="244"/>
      <c r="FH55" s="244"/>
      <c r="FI55" s="244"/>
      <c r="FJ55" s="244"/>
      <c r="FK55" s="244"/>
      <c r="FL55" s="244"/>
      <c r="FM55" s="244"/>
      <c r="FN55" s="244"/>
      <c r="FO55" s="244"/>
      <c r="FP55" s="244"/>
      <c r="FQ55" s="244"/>
      <c r="FR55" s="244"/>
      <c r="FS55" s="244"/>
      <c r="FT55" s="244"/>
      <c r="FU55" s="244"/>
      <c r="FV55" s="244"/>
      <c r="FW55" s="244"/>
      <c r="FX55" s="244"/>
      <c r="FY55" s="244"/>
      <c r="FZ55" s="244"/>
      <c r="GA55" s="244"/>
      <c r="GB55" s="244"/>
      <c r="GC55" s="244"/>
      <c r="GD55" s="244"/>
      <c r="GE55" s="244"/>
      <c r="GF55" s="244"/>
      <c r="GG55" s="244"/>
      <c r="GH55" s="244"/>
      <c r="GI55" s="244"/>
      <c r="GJ55" s="244"/>
      <c r="GK55" s="244"/>
      <c r="GL55" s="244"/>
      <c r="GM55" s="244"/>
      <c r="GN55" s="244"/>
      <c r="GO55" s="244"/>
      <c r="GP55" s="244"/>
      <c r="GQ55" s="244"/>
      <c r="GR55" s="244"/>
      <c r="GS55" s="244"/>
      <c r="GT55" s="244"/>
      <c r="GU55" s="244"/>
      <c r="GV55" s="244"/>
      <c r="GW55" s="244"/>
      <c r="GX55" s="244"/>
      <c r="GY55" s="244"/>
      <c r="GZ55" s="244"/>
      <c r="HA55" s="244"/>
      <c r="HB55" s="244"/>
      <c r="HC55" s="244"/>
      <c r="HD55" s="244"/>
      <c r="HE55" s="244"/>
      <c r="HF55" s="244"/>
      <c r="HG55" s="244"/>
      <c r="HH55" s="244"/>
      <c r="HI55" s="244"/>
      <c r="HJ55" s="244"/>
      <c r="HK55" s="244"/>
      <c r="HL55" s="244"/>
      <c r="HM55" s="244"/>
      <c r="HN55" s="244"/>
      <c r="HO55" s="244"/>
      <c r="HP55" s="244"/>
      <c r="HQ55" s="244"/>
      <c r="HR55" s="244"/>
      <c r="HS55" s="244"/>
      <c r="HT55" s="244"/>
      <c r="HU55" s="244"/>
      <c r="HV55" s="244"/>
      <c r="HW55" s="244"/>
      <c r="HX55" s="244"/>
      <c r="HY55" s="244"/>
      <c r="HZ55" s="244"/>
      <c r="IA55" s="244"/>
      <c r="IB55" s="244"/>
      <c r="IC55" s="244"/>
      <c r="ID55" s="244"/>
      <c r="IE55" s="244"/>
      <c r="IF55" s="244"/>
      <c r="IG55" s="244"/>
      <c r="IH55" s="244"/>
      <c r="II55" s="244"/>
      <c r="IJ55" s="244"/>
      <c r="IK55" s="244"/>
      <c r="IL55" s="244"/>
      <c r="IM55" s="244"/>
      <c r="IN55" s="244"/>
      <c r="IO55" s="244"/>
      <c r="IP55" s="244"/>
      <c r="IQ55" s="244"/>
      <c r="IR55" s="244"/>
      <c r="IS55" s="244"/>
      <c r="IT55" s="244"/>
      <c r="IU55" s="244"/>
      <c r="IV55" s="244"/>
      <c r="IW55" s="244"/>
      <c r="IX55" s="244"/>
      <c r="IY55" s="244"/>
      <c r="IZ55" s="244"/>
      <c r="JA55" s="244"/>
      <c r="JB55" s="244"/>
      <c r="JC55" s="244"/>
      <c r="JD55" s="244"/>
      <c r="JE55" s="244"/>
      <c r="JF55" s="244"/>
      <c r="JG55" s="244"/>
      <c r="JH55" s="244"/>
      <c r="JI55" s="219">
        <f t="shared" si="0"/>
        <v>0</v>
      </c>
      <c r="JJ55" s="2"/>
      <c r="JK55" s="244"/>
      <c r="JL55" s="249"/>
      <c r="JM55" s="249"/>
      <c r="JN55" s="249"/>
      <c r="JO55" s="249"/>
      <c r="JP55" s="249"/>
    </row>
    <row r="56" spans="1:276" x14ac:dyDescent="0.25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4"/>
      <c r="CL56" s="244"/>
      <c r="CM56" s="244"/>
      <c r="CN56" s="244"/>
      <c r="CO56" s="244"/>
      <c r="CP56" s="244"/>
      <c r="CQ56" s="244"/>
      <c r="CR56" s="244"/>
      <c r="CS56" s="244"/>
      <c r="CT56" s="244"/>
      <c r="CU56" s="244"/>
      <c r="CV56" s="244"/>
      <c r="CW56" s="244"/>
      <c r="CX56" s="244"/>
      <c r="CY56" s="244"/>
      <c r="CZ56" s="244"/>
      <c r="DA56" s="244"/>
      <c r="DB56" s="244"/>
      <c r="DC56" s="244"/>
      <c r="DD56" s="244"/>
      <c r="DE56" s="244"/>
      <c r="DF56" s="244"/>
      <c r="DG56" s="244"/>
      <c r="DH56" s="244"/>
      <c r="DI56" s="244"/>
      <c r="DJ56" s="244"/>
      <c r="DK56" s="244"/>
      <c r="DL56" s="244"/>
      <c r="DM56" s="244"/>
      <c r="DN56" s="244"/>
      <c r="DO56" s="244"/>
      <c r="DP56" s="244"/>
      <c r="DQ56" s="244"/>
      <c r="DR56" s="244"/>
      <c r="DS56" s="244"/>
      <c r="DT56" s="244"/>
      <c r="DU56" s="244"/>
      <c r="DV56" s="244"/>
      <c r="DW56" s="244"/>
      <c r="DX56" s="244"/>
      <c r="DY56" s="244"/>
      <c r="DZ56" s="244"/>
      <c r="EA56" s="244"/>
      <c r="EB56" s="244"/>
      <c r="EC56" s="244"/>
      <c r="ED56" s="244"/>
      <c r="EE56" s="244"/>
      <c r="EF56" s="244"/>
      <c r="EG56" s="244"/>
      <c r="EH56" s="244"/>
      <c r="EI56" s="244"/>
      <c r="EJ56" s="244"/>
      <c r="EK56" s="244"/>
      <c r="EL56" s="244"/>
      <c r="EM56" s="244"/>
      <c r="EN56" s="244"/>
      <c r="EO56" s="244"/>
      <c r="EP56" s="244"/>
      <c r="EQ56" s="244"/>
      <c r="ER56" s="244"/>
      <c r="ES56" s="244"/>
      <c r="ET56" s="244"/>
      <c r="EU56" s="244"/>
      <c r="EV56" s="244"/>
      <c r="EW56" s="244"/>
      <c r="EX56" s="244"/>
      <c r="EY56" s="244"/>
      <c r="EZ56" s="244"/>
      <c r="FA56" s="244"/>
      <c r="FB56" s="244"/>
      <c r="FC56" s="244"/>
      <c r="FD56" s="244"/>
      <c r="FE56" s="244"/>
      <c r="FF56" s="244"/>
      <c r="FG56" s="244"/>
      <c r="FH56" s="244"/>
      <c r="FI56" s="244"/>
      <c r="FJ56" s="244"/>
      <c r="FK56" s="244"/>
      <c r="FL56" s="244"/>
      <c r="FM56" s="244"/>
      <c r="FN56" s="244"/>
      <c r="FO56" s="244"/>
      <c r="FP56" s="244"/>
      <c r="FQ56" s="244"/>
      <c r="FR56" s="244"/>
      <c r="FS56" s="244"/>
      <c r="FT56" s="244"/>
      <c r="FU56" s="244"/>
      <c r="FV56" s="244"/>
      <c r="FW56" s="244"/>
      <c r="FX56" s="244"/>
      <c r="FY56" s="244"/>
      <c r="FZ56" s="244"/>
      <c r="GA56" s="244"/>
      <c r="GB56" s="244"/>
      <c r="GC56" s="244"/>
      <c r="GD56" s="244"/>
      <c r="GE56" s="244"/>
      <c r="GF56" s="244"/>
      <c r="GG56" s="244"/>
      <c r="GH56" s="244"/>
      <c r="GI56" s="244"/>
      <c r="GJ56" s="244"/>
      <c r="GK56" s="244"/>
      <c r="GL56" s="244"/>
      <c r="GM56" s="244"/>
      <c r="GN56" s="244"/>
      <c r="GO56" s="244"/>
      <c r="GP56" s="244"/>
      <c r="GQ56" s="244"/>
      <c r="GR56" s="244"/>
      <c r="GS56" s="244"/>
      <c r="GT56" s="244"/>
      <c r="GU56" s="244"/>
      <c r="GV56" s="244"/>
      <c r="GW56" s="244"/>
      <c r="GX56" s="244"/>
      <c r="GY56" s="244"/>
      <c r="GZ56" s="244"/>
      <c r="HA56" s="244"/>
      <c r="HB56" s="244"/>
      <c r="HC56" s="244"/>
      <c r="HD56" s="244"/>
      <c r="HE56" s="244"/>
      <c r="HF56" s="244"/>
      <c r="HG56" s="244"/>
      <c r="HH56" s="244"/>
      <c r="HI56" s="244"/>
      <c r="HJ56" s="244"/>
      <c r="HK56" s="244"/>
      <c r="HL56" s="244"/>
      <c r="HM56" s="244"/>
      <c r="HN56" s="244"/>
      <c r="HO56" s="244"/>
      <c r="HP56" s="244"/>
      <c r="HQ56" s="244"/>
      <c r="HR56" s="244"/>
      <c r="HS56" s="244"/>
      <c r="HT56" s="244"/>
      <c r="HU56" s="244"/>
      <c r="HV56" s="244"/>
      <c r="HW56" s="244"/>
      <c r="HX56" s="244"/>
      <c r="HY56" s="244"/>
      <c r="HZ56" s="244"/>
      <c r="IA56" s="244"/>
      <c r="IB56" s="244"/>
      <c r="IC56" s="244"/>
      <c r="ID56" s="244"/>
      <c r="IE56" s="244"/>
      <c r="IF56" s="244"/>
      <c r="IG56" s="244"/>
      <c r="IH56" s="244"/>
      <c r="II56" s="244"/>
      <c r="IJ56" s="244"/>
      <c r="IK56" s="244"/>
      <c r="IL56" s="244"/>
      <c r="IM56" s="244"/>
      <c r="IN56" s="244"/>
      <c r="IO56" s="244"/>
      <c r="IP56" s="244"/>
      <c r="IQ56" s="244"/>
      <c r="IR56" s="244"/>
      <c r="IS56" s="244"/>
      <c r="IT56" s="244"/>
      <c r="IU56" s="244"/>
      <c r="IV56" s="244"/>
      <c r="IW56" s="244"/>
      <c r="IX56" s="244"/>
      <c r="IY56" s="244"/>
      <c r="IZ56" s="244"/>
      <c r="JA56" s="244"/>
      <c r="JB56" s="244"/>
      <c r="JC56" s="244"/>
      <c r="JD56" s="244"/>
      <c r="JE56" s="244"/>
      <c r="JF56" s="244"/>
      <c r="JG56" s="244"/>
      <c r="JH56" s="244"/>
      <c r="JI56" s="219">
        <f t="shared" si="0"/>
        <v>0</v>
      </c>
      <c r="JJ56" s="2"/>
      <c r="JK56" s="244"/>
      <c r="JL56" s="249"/>
      <c r="JM56" s="249"/>
      <c r="JN56" s="249"/>
      <c r="JO56" s="249"/>
      <c r="JP56" s="249"/>
    </row>
    <row r="57" spans="1:276" x14ac:dyDescent="0.25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J57" s="244"/>
      <c r="BK57" s="244"/>
      <c r="BL57" s="244"/>
      <c r="BM57" s="244"/>
      <c r="BN57" s="244"/>
      <c r="BO57" s="244"/>
      <c r="BP57" s="244"/>
      <c r="BQ57" s="244"/>
      <c r="BR57" s="244"/>
      <c r="BS57" s="244"/>
      <c r="BT57" s="244"/>
      <c r="BU57" s="244"/>
      <c r="BV57" s="244"/>
      <c r="BW57" s="244"/>
      <c r="BX57" s="244"/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4"/>
      <c r="CL57" s="244"/>
      <c r="CM57" s="244"/>
      <c r="CN57" s="244"/>
      <c r="CO57" s="244"/>
      <c r="CP57" s="244"/>
      <c r="CQ57" s="244"/>
      <c r="CR57" s="244"/>
      <c r="CS57" s="244"/>
      <c r="CT57" s="244"/>
      <c r="CU57" s="244"/>
      <c r="CV57" s="244"/>
      <c r="CW57" s="244"/>
      <c r="CX57" s="244"/>
      <c r="CY57" s="244"/>
      <c r="CZ57" s="244"/>
      <c r="DA57" s="244"/>
      <c r="DB57" s="244"/>
      <c r="DC57" s="244"/>
      <c r="DD57" s="244"/>
      <c r="DE57" s="244"/>
      <c r="DF57" s="244"/>
      <c r="DG57" s="244"/>
      <c r="DH57" s="244"/>
      <c r="DI57" s="244"/>
      <c r="DJ57" s="244"/>
      <c r="DK57" s="244"/>
      <c r="DL57" s="244"/>
      <c r="DM57" s="244"/>
      <c r="DN57" s="244"/>
      <c r="DO57" s="244"/>
      <c r="DP57" s="244"/>
      <c r="DQ57" s="244"/>
      <c r="DR57" s="244"/>
      <c r="DS57" s="244"/>
      <c r="DT57" s="244"/>
      <c r="DU57" s="244"/>
      <c r="DV57" s="244"/>
      <c r="DW57" s="244"/>
      <c r="DX57" s="244"/>
      <c r="DY57" s="244"/>
      <c r="DZ57" s="244"/>
      <c r="EA57" s="244"/>
      <c r="EB57" s="244"/>
      <c r="EC57" s="244"/>
      <c r="ED57" s="244"/>
      <c r="EE57" s="244"/>
      <c r="EF57" s="244"/>
      <c r="EG57" s="244"/>
      <c r="EH57" s="244"/>
      <c r="EI57" s="244"/>
      <c r="EJ57" s="244"/>
      <c r="EK57" s="244"/>
      <c r="EL57" s="244"/>
      <c r="EM57" s="244"/>
      <c r="EN57" s="244"/>
      <c r="EO57" s="244"/>
      <c r="EP57" s="244"/>
      <c r="EQ57" s="244"/>
      <c r="ER57" s="244"/>
      <c r="ES57" s="244"/>
      <c r="ET57" s="244"/>
      <c r="EU57" s="244"/>
      <c r="EV57" s="244"/>
      <c r="EW57" s="244"/>
      <c r="EX57" s="244"/>
      <c r="EY57" s="244"/>
      <c r="EZ57" s="244"/>
      <c r="FA57" s="244"/>
      <c r="FB57" s="244"/>
      <c r="FC57" s="244"/>
      <c r="FD57" s="244"/>
      <c r="FE57" s="244"/>
      <c r="FF57" s="244"/>
      <c r="FG57" s="244"/>
      <c r="FH57" s="244"/>
      <c r="FI57" s="244"/>
      <c r="FJ57" s="244"/>
      <c r="FK57" s="244"/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244"/>
      <c r="GQ57" s="244"/>
      <c r="GR57" s="244"/>
      <c r="GS57" s="244"/>
      <c r="GT57" s="244"/>
      <c r="GU57" s="244"/>
      <c r="GV57" s="244"/>
      <c r="GW57" s="244"/>
      <c r="GX57" s="244"/>
      <c r="GY57" s="244"/>
      <c r="GZ57" s="244"/>
      <c r="HA57" s="244"/>
      <c r="HB57" s="244"/>
      <c r="HC57" s="244"/>
      <c r="HD57" s="244"/>
      <c r="HE57" s="244"/>
      <c r="HF57" s="244"/>
      <c r="HG57" s="244"/>
      <c r="HH57" s="244"/>
      <c r="HI57" s="244"/>
      <c r="HJ57" s="244"/>
      <c r="HK57" s="244"/>
      <c r="HL57" s="244"/>
      <c r="HM57" s="244"/>
      <c r="HN57" s="244"/>
      <c r="HO57" s="244"/>
      <c r="HP57" s="244"/>
      <c r="HQ57" s="244"/>
      <c r="HR57" s="244"/>
      <c r="HS57" s="244"/>
      <c r="HT57" s="244"/>
      <c r="HU57" s="244"/>
      <c r="HV57" s="244"/>
      <c r="HW57" s="244"/>
      <c r="HX57" s="244"/>
      <c r="HY57" s="244"/>
      <c r="HZ57" s="244"/>
      <c r="IA57" s="244"/>
      <c r="IB57" s="244"/>
      <c r="IC57" s="244"/>
      <c r="ID57" s="244"/>
      <c r="IE57" s="244"/>
      <c r="IF57" s="244"/>
      <c r="IG57" s="244"/>
      <c r="IH57" s="244"/>
      <c r="II57" s="244"/>
      <c r="IJ57" s="244"/>
      <c r="IK57" s="244"/>
      <c r="IL57" s="244"/>
      <c r="IM57" s="244"/>
      <c r="IN57" s="244"/>
      <c r="IO57" s="244"/>
      <c r="IP57" s="244"/>
      <c r="IQ57" s="244"/>
      <c r="IR57" s="244"/>
      <c r="IS57" s="244"/>
      <c r="IT57" s="244"/>
      <c r="IU57" s="244"/>
      <c r="IV57" s="244"/>
      <c r="IW57" s="244"/>
      <c r="IX57" s="244"/>
      <c r="IY57" s="244"/>
      <c r="IZ57" s="244"/>
      <c r="JA57" s="244"/>
      <c r="JB57" s="244"/>
      <c r="JC57" s="244"/>
      <c r="JD57" s="244"/>
      <c r="JE57" s="244"/>
      <c r="JF57" s="244"/>
      <c r="JG57" s="244"/>
      <c r="JH57" s="244"/>
      <c r="JI57" s="219">
        <f t="shared" si="0"/>
        <v>0</v>
      </c>
      <c r="JJ57" s="2"/>
      <c r="JK57" s="244"/>
      <c r="JL57" s="249"/>
      <c r="JM57" s="249"/>
      <c r="JN57" s="249"/>
      <c r="JO57" s="249"/>
      <c r="JP57" s="249"/>
    </row>
    <row r="58" spans="1:276" x14ac:dyDescent="0.25">
      <c r="A58" s="219">
        <f>SUM(A3:A57)</f>
        <v>0</v>
      </c>
      <c r="B58" s="219">
        <f t="shared" ref="B58:BM58" si="3">SUM(B3:B57)</f>
        <v>0</v>
      </c>
      <c r="C58" s="219">
        <f t="shared" si="3"/>
        <v>0</v>
      </c>
      <c r="D58" s="219">
        <f t="shared" si="3"/>
        <v>0</v>
      </c>
      <c r="E58" s="219">
        <f t="shared" si="3"/>
        <v>0</v>
      </c>
      <c r="F58" s="219">
        <f t="shared" si="3"/>
        <v>0</v>
      </c>
      <c r="G58" s="219">
        <f t="shared" si="3"/>
        <v>0</v>
      </c>
      <c r="H58" s="219">
        <f t="shared" si="3"/>
        <v>0</v>
      </c>
      <c r="I58" s="219">
        <f t="shared" si="3"/>
        <v>0</v>
      </c>
      <c r="J58" s="219">
        <f t="shared" si="3"/>
        <v>31990.6</v>
      </c>
      <c r="K58" s="219">
        <f t="shared" si="3"/>
        <v>0</v>
      </c>
      <c r="L58" s="219">
        <f t="shared" si="3"/>
        <v>0</v>
      </c>
      <c r="M58" s="219">
        <f t="shared" si="3"/>
        <v>0</v>
      </c>
      <c r="N58" s="219">
        <f t="shared" si="3"/>
        <v>0</v>
      </c>
      <c r="O58" s="219">
        <f t="shared" si="3"/>
        <v>0</v>
      </c>
      <c r="P58" s="219">
        <f t="shared" si="3"/>
        <v>0</v>
      </c>
      <c r="Q58" s="219">
        <f t="shared" si="3"/>
        <v>52865.74</v>
      </c>
      <c r="R58" s="219">
        <f t="shared" si="3"/>
        <v>0</v>
      </c>
      <c r="S58" s="219">
        <f t="shared" si="3"/>
        <v>0</v>
      </c>
      <c r="T58" s="219">
        <f t="shared" si="3"/>
        <v>0</v>
      </c>
      <c r="U58" s="219">
        <f t="shared" si="3"/>
        <v>0</v>
      </c>
      <c r="V58" s="219">
        <f t="shared" si="3"/>
        <v>0</v>
      </c>
      <c r="W58" s="219">
        <f t="shared" si="3"/>
        <v>0</v>
      </c>
      <c r="X58" s="219">
        <f t="shared" si="3"/>
        <v>0</v>
      </c>
      <c r="Y58" s="219">
        <f t="shared" si="3"/>
        <v>0</v>
      </c>
      <c r="Z58" s="219">
        <f t="shared" si="3"/>
        <v>0</v>
      </c>
      <c r="AA58" s="219">
        <f t="shared" si="3"/>
        <v>0</v>
      </c>
      <c r="AB58" s="219">
        <f t="shared" si="3"/>
        <v>0</v>
      </c>
      <c r="AC58" s="219">
        <f t="shared" si="3"/>
        <v>0</v>
      </c>
      <c r="AD58" s="219">
        <f t="shared" si="3"/>
        <v>0</v>
      </c>
      <c r="AE58" s="219">
        <f t="shared" si="3"/>
        <v>0</v>
      </c>
      <c r="AF58" s="219">
        <f t="shared" si="3"/>
        <v>0</v>
      </c>
      <c r="AG58" s="219">
        <f t="shared" si="3"/>
        <v>0</v>
      </c>
      <c r="AH58" s="219">
        <f t="shared" si="3"/>
        <v>0</v>
      </c>
      <c r="AI58" s="219">
        <f t="shared" si="3"/>
        <v>0</v>
      </c>
      <c r="AJ58" s="219">
        <f t="shared" si="3"/>
        <v>0</v>
      </c>
      <c r="AK58" s="219">
        <f t="shared" si="3"/>
        <v>3447.99</v>
      </c>
      <c r="AL58" s="219">
        <f t="shared" si="3"/>
        <v>3393.54</v>
      </c>
      <c r="AM58" s="219">
        <f t="shared" si="3"/>
        <v>408.45</v>
      </c>
      <c r="AN58" s="219">
        <f t="shared" si="3"/>
        <v>0</v>
      </c>
      <c r="AO58" s="219">
        <f t="shared" si="3"/>
        <v>0</v>
      </c>
      <c r="AP58" s="219">
        <f t="shared" si="3"/>
        <v>0</v>
      </c>
      <c r="AQ58" s="219">
        <f t="shared" si="3"/>
        <v>0</v>
      </c>
      <c r="AR58" s="219">
        <f t="shared" si="3"/>
        <v>0</v>
      </c>
      <c r="AS58" s="219">
        <f t="shared" si="3"/>
        <v>0</v>
      </c>
      <c r="AT58" s="219">
        <f t="shared" si="3"/>
        <v>0</v>
      </c>
      <c r="AU58" s="219">
        <f t="shared" si="3"/>
        <v>0</v>
      </c>
      <c r="AV58" s="219">
        <f t="shared" si="3"/>
        <v>0</v>
      </c>
      <c r="AW58" s="219">
        <f t="shared" si="3"/>
        <v>0</v>
      </c>
      <c r="AX58" s="219">
        <f t="shared" si="3"/>
        <v>0</v>
      </c>
      <c r="AY58" s="219">
        <f t="shared" si="3"/>
        <v>33040</v>
      </c>
      <c r="AZ58" s="219">
        <f t="shared" si="3"/>
        <v>3027.5</v>
      </c>
      <c r="BA58" s="219">
        <f t="shared" si="3"/>
        <v>0</v>
      </c>
      <c r="BB58" s="219">
        <f t="shared" si="3"/>
        <v>0</v>
      </c>
      <c r="BC58" s="219">
        <f t="shared" si="3"/>
        <v>2370</v>
      </c>
      <c r="BD58" s="219">
        <f t="shared" si="3"/>
        <v>0</v>
      </c>
      <c r="BE58" s="219">
        <f t="shared" si="3"/>
        <v>0</v>
      </c>
      <c r="BF58" s="219">
        <f t="shared" si="3"/>
        <v>0</v>
      </c>
      <c r="BG58" s="219">
        <f t="shared" si="3"/>
        <v>0</v>
      </c>
      <c r="BH58" s="219">
        <f t="shared" si="3"/>
        <v>0</v>
      </c>
      <c r="BI58" s="219">
        <f t="shared" si="3"/>
        <v>0</v>
      </c>
      <c r="BJ58" s="219">
        <f t="shared" si="3"/>
        <v>0</v>
      </c>
      <c r="BK58" s="219">
        <f t="shared" si="3"/>
        <v>0</v>
      </c>
      <c r="BL58" s="219">
        <f t="shared" si="3"/>
        <v>0</v>
      </c>
      <c r="BM58" s="219">
        <f t="shared" si="3"/>
        <v>0</v>
      </c>
      <c r="BN58" s="219">
        <f t="shared" ref="BN58:DY58" si="4">SUM(BN3:BN57)</f>
        <v>0</v>
      </c>
      <c r="BO58" s="219">
        <f t="shared" si="4"/>
        <v>0</v>
      </c>
      <c r="BP58" s="219">
        <f t="shared" si="4"/>
        <v>0</v>
      </c>
      <c r="BQ58" s="219">
        <f t="shared" si="4"/>
        <v>0</v>
      </c>
      <c r="BR58" s="219">
        <f t="shared" si="4"/>
        <v>0</v>
      </c>
      <c r="BS58" s="219">
        <f t="shared" si="4"/>
        <v>0</v>
      </c>
      <c r="BT58" s="219">
        <f t="shared" si="4"/>
        <v>0</v>
      </c>
      <c r="BU58" s="219">
        <f t="shared" si="4"/>
        <v>0</v>
      </c>
      <c r="BV58" s="219">
        <f t="shared" si="4"/>
        <v>0</v>
      </c>
      <c r="BW58" s="219">
        <f t="shared" si="4"/>
        <v>0</v>
      </c>
      <c r="BX58" s="219">
        <f t="shared" si="4"/>
        <v>166037.79999999999</v>
      </c>
      <c r="BY58" s="219">
        <f t="shared" si="4"/>
        <v>0</v>
      </c>
      <c r="BZ58" s="219">
        <f t="shared" si="4"/>
        <v>0</v>
      </c>
      <c r="CA58" s="219">
        <f t="shared" si="4"/>
        <v>0</v>
      </c>
      <c r="CB58" s="219">
        <f t="shared" si="4"/>
        <v>0</v>
      </c>
      <c r="CC58" s="219">
        <f t="shared" si="4"/>
        <v>0</v>
      </c>
      <c r="CD58" s="219">
        <f t="shared" si="4"/>
        <v>0</v>
      </c>
      <c r="CE58" s="219">
        <f t="shared" si="4"/>
        <v>0</v>
      </c>
      <c r="CF58" s="219">
        <f t="shared" si="4"/>
        <v>116466</v>
      </c>
      <c r="CG58" s="219">
        <f t="shared" si="4"/>
        <v>0</v>
      </c>
      <c r="CH58" s="219">
        <f t="shared" si="4"/>
        <v>169212</v>
      </c>
      <c r="CI58" s="219">
        <f t="shared" si="4"/>
        <v>0</v>
      </c>
      <c r="CJ58" s="219">
        <f t="shared" si="4"/>
        <v>0</v>
      </c>
      <c r="CK58" s="219">
        <f t="shared" si="4"/>
        <v>0</v>
      </c>
      <c r="CL58" s="219">
        <f t="shared" si="4"/>
        <v>353410</v>
      </c>
      <c r="CM58" s="219">
        <f t="shared" si="4"/>
        <v>31820</v>
      </c>
      <c r="CN58" s="219">
        <f t="shared" si="4"/>
        <v>0</v>
      </c>
      <c r="CO58" s="219">
        <f t="shared" si="4"/>
        <v>0</v>
      </c>
      <c r="CP58" s="219">
        <f t="shared" si="4"/>
        <v>3926.66</v>
      </c>
      <c r="CQ58" s="219">
        <f t="shared" si="4"/>
        <v>0</v>
      </c>
      <c r="CR58" s="219">
        <f t="shared" si="4"/>
        <v>0</v>
      </c>
      <c r="CS58" s="219">
        <f t="shared" si="4"/>
        <v>0</v>
      </c>
      <c r="CT58" s="219">
        <f t="shared" si="4"/>
        <v>0</v>
      </c>
      <c r="CU58" s="219">
        <f t="shared" si="4"/>
        <v>0</v>
      </c>
      <c r="CV58" s="219">
        <f t="shared" si="4"/>
        <v>0</v>
      </c>
      <c r="CW58" s="219">
        <f t="shared" si="4"/>
        <v>0</v>
      </c>
      <c r="CX58" s="219">
        <f t="shared" si="4"/>
        <v>0</v>
      </c>
      <c r="CY58" s="219">
        <f t="shared" si="4"/>
        <v>0</v>
      </c>
      <c r="CZ58" s="219">
        <f t="shared" si="4"/>
        <v>0</v>
      </c>
      <c r="DA58" s="219">
        <f t="shared" si="4"/>
        <v>0</v>
      </c>
      <c r="DB58" s="219">
        <f t="shared" si="4"/>
        <v>0</v>
      </c>
      <c r="DC58" s="219">
        <f t="shared" si="4"/>
        <v>0</v>
      </c>
      <c r="DD58" s="219">
        <f t="shared" si="4"/>
        <v>118590</v>
      </c>
      <c r="DE58" s="219">
        <f t="shared" si="4"/>
        <v>0</v>
      </c>
      <c r="DF58" s="219">
        <f t="shared" si="4"/>
        <v>36503.24</v>
      </c>
      <c r="DG58" s="219">
        <f t="shared" si="4"/>
        <v>0</v>
      </c>
      <c r="DH58" s="219">
        <f t="shared" si="4"/>
        <v>0</v>
      </c>
      <c r="DI58" s="219">
        <f t="shared" si="4"/>
        <v>0</v>
      </c>
      <c r="DJ58" s="219">
        <f t="shared" si="4"/>
        <v>40356</v>
      </c>
      <c r="DK58" s="219">
        <f t="shared" si="4"/>
        <v>0</v>
      </c>
      <c r="DL58" s="219">
        <f t="shared" si="4"/>
        <v>0</v>
      </c>
      <c r="DM58" s="219">
        <f t="shared" si="4"/>
        <v>0</v>
      </c>
      <c r="DN58" s="219">
        <f t="shared" si="4"/>
        <v>0</v>
      </c>
      <c r="DO58" s="219">
        <f t="shared" si="4"/>
        <v>0</v>
      </c>
      <c r="DP58" s="219">
        <f t="shared" si="4"/>
        <v>0</v>
      </c>
      <c r="DQ58" s="219">
        <f t="shared" si="4"/>
        <v>0</v>
      </c>
      <c r="DR58" s="219">
        <f t="shared" si="4"/>
        <v>0</v>
      </c>
      <c r="DS58" s="219">
        <f t="shared" si="4"/>
        <v>0</v>
      </c>
      <c r="DT58" s="219">
        <f t="shared" si="4"/>
        <v>0</v>
      </c>
      <c r="DU58" s="219">
        <f t="shared" si="4"/>
        <v>0</v>
      </c>
      <c r="DV58" s="219">
        <f t="shared" si="4"/>
        <v>0</v>
      </c>
      <c r="DW58" s="219">
        <f t="shared" si="4"/>
        <v>0</v>
      </c>
      <c r="DX58" s="219">
        <f t="shared" si="4"/>
        <v>0</v>
      </c>
      <c r="DY58" s="219">
        <f t="shared" si="4"/>
        <v>0</v>
      </c>
      <c r="DZ58" s="219">
        <f t="shared" ref="DZ58:GK58" si="5">SUM(DZ3:DZ57)</f>
        <v>0</v>
      </c>
      <c r="EA58" s="219">
        <f t="shared" si="5"/>
        <v>0</v>
      </c>
      <c r="EB58" s="219">
        <f t="shared" si="5"/>
        <v>0</v>
      </c>
      <c r="EC58" s="219">
        <f t="shared" si="5"/>
        <v>0</v>
      </c>
      <c r="ED58" s="219">
        <f t="shared" si="5"/>
        <v>0</v>
      </c>
      <c r="EE58" s="219">
        <f t="shared" si="5"/>
        <v>0</v>
      </c>
      <c r="EF58" s="219">
        <f t="shared" si="5"/>
        <v>0</v>
      </c>
      <c r="EG58" s="219">
        <f t="shared" si="5"/>
        <v>0</v>
      </c>
      <c r="EH58" s="219">
        <f t="shared" si="5"/>
        <v>1652</v>
      </c>
      <c r="EI58" s="219">
        <f t="shared" si="5"/>
        <v>0</v>
      </c>
      <c r="EJ58" s="219">
        <f t="shared" si="5"/>
        <v>0</v>
      </c>
      <c r="EK58" s="219">
        <f t="shared" si="5"/>
        <v>0</v>
      </c>
      <c r="EL58" s="219">
        <f t="shared" si="5"/>
        <v>0</v>
      </c>
      <c r="EM58" s="219">
        <f t="shared" si="5"/>
        <v>0</v>
      </c>
      <c r="EN58" s="219">
        <f t="shared" si="5"/>
        <v>0</v>
      </c>
      <c r="EO58" s="219">
        <f t="shared" si="5"/>
        <v>38137.599999999999</v>
      </c>
      <c r="EP58" s="219">
        <f t="shared" si="5"/>
        <v>38607.24</v>
      </c>
      <c r="EQ58" s="219">
        <f t="shared" si="5"/>
        <v>0</v>
      </c>
      <c r="ER58" s="219">
        <f t="shared" si="5"/>
        <v>8177.4000000000005</v>
      </c>
      <c r="ES58" s="219">
        <f t="shared" si="5"/>
        <v>0</v>
      </c>
      <c r="ET58" s="219">
        <f t="shared" si="5"/>
        <v>0</v>
      </c>
      <c r="EU58" s="219">
        <f t="shared" si="5"/>
        <v>0</v>
      </c>
      <c r="EV58" s="219">
        <f t="shared" si="5"/>
        <v>0</v>
      </c>
      <c r="EW58" s="219">
        <f t="shared" si="5"/>
        <v>0</v>
      </c>
      <c r="EX58" s="219">
        <f t="shared" si="5"/>
        <v>0</v>
      </c>
      <c r="EY58" s="219">
        <f t="shared" si="5"/>
        <v>0</v>
      </c>
      <c r="EZ58" s="219">
        <f t="shared" si="5"/>
        <v>0</v>
      </c>
      <c r="FA58" s="219">
        <f t="shared" si="5"/>
        <v>0</v>
      </c>
      <c r="FB58" s="219">
        <f t="shared" si="5"/>
        <v>0</v>
      </c>
      <c r="FC58" s="219">
        <f t="shared" si="5"/>
        <v>0</v>
      </c>
      <c r="FD58" s="219">
        <f t="shared" si="5"/>
        <v>0</v>
      </c>
      <c r="FE58" s="219">
        <f t="shared" si="5"/>
        <v>0</v>
      </c>
      <c r="FF58" s="219">
        <f t="shared" si="5"/>
        <v>0</v>
      </c>
      <c r="FG58" s="219">
        <f t="shared" si="5"/>
        <v>0</v>
      </c>
      <c r="FH58" s="219">
        <f t="shared" si="5"/>
        <v>0</v>
      </c>
      <c r="FI58" s="219">
        <f t="shared" si="5"/>
        <v>0</v>
      </c>
      <c r="FJ58" s="219">
        <f t="shared" si="5"/>
        <v>0</v>
      </c>
      <c r="FK58" s="219">
        <f t="shared" si="5"/>
        <v>0</v>
      </c>
      <c r="FL58" s="219">
        <f t="shared" si="5"/>
        <v>0</v>
      </c>
      <c r="FM58" s="219">
        <f t="shared" si="5"/>
        <v>0</v>
      </c>
      <c r="FN58" s="219">
        <f t="shared" si="5"/>
        <v>0</v>
      </c>
      <c r="FO58" s="219">
        <f t="shared" si="5"/>
        <v>0</v>
      </c>
      <c r="FP58" s="219">
        <f t="shared" si="5"/>
        <v>0</v>
      </c>
      <c r="FQ58" s="219">
        <f t="shared" si="5"/>
        <v>0</v>
      </c>
      <c r="FR58" s="219">
        <f t="shared" si="5"/>
        <v>0</v>
      </c>
      <c r="FS58" s="219">
        <f t="shared" si="5"/>
        <v>4130</v>
      </c>
      <c r="FT58" s="219">
        <f t="shared" si="5"/>
        <v>23735.83</v>
      </c>
      <c r="FU58" s="219">
        <f t="shared" si="5"/>
        <v>0</v>
      </c>
      <c r="FV58" s="219">
        <f t="shared" si="5"/>
        <v>0</v>
      </c>
      <c r="FW58" s="219">
        <f t="shared" si="5"/>
        <v>0</v>
      </c>
      <c r="FX58" s="219">
        <f t="shared" si="5"/>
        <v>0</v>
      </c>
      <c r="FY58" s="219">
        <f t="shared" si="5"/>
        <v>0</v>
      </c>
      <c r="FZ58" s="219">
        <f t="shared" si="5"/>
        <v>0</v>
      </c>
      <c r="GA58" s="219">
        <f t="shared" si="5"/>
        <v>0</v>
      </c>
      <c r="GB58" s="219">
        <f t="shared" si="5"/>
        <v>0</v>
      </c>
      <c r="GC58" s="219">
        <f t="shared" si="5"/>
        <v>0</v>
      </c>
      <c r="GD58" s="219">
        <f t="shared" si="5"/>
        <v>0</v>
      </c>
      <c r="GE58" s="219">
        <f t="shared" si="5"/>
        <v>0</v>
      </c>
      <c r="GF58" s="219">
        <f t="shared" si="5"/>
        <v>0</v>
      </c>
      <c r="GG58" s="219">
        <f t="shared" si="5"/>
        <v>0</v>
      </c>
      <c r="GH58" s="219">
        <f t="shared" si="5"/>
        <v>215644.49</v>
      </c>
      <c r="GI58" s="219">
        <f t="shared" si="5"/>
        <v>252284</v>
      </c>
      <c r="GJ58" s="219">
        <f t="shared" si="5"/>
        <v>0</v>
      </c>
      <c r="GK58" s="219">
        <f t="shared" si="5"/>
        <v>0</v>
      </c>
      <c r="GL58" s="219">
        <f t="shared" ref="GL58:IW58" si="6">SUM(GL3:GL57)</f>
        <v>0</v>
      </c>
      <c r="GM58" s="219">
        <f t="shared" si="6"/>
        <v>0</v>
      </c>
      <c r="GN58" s="219">
        <f t="shared" si="6"/>
        <v>0</v>
      </c>
      <c r="GO58" s="219">
        <f t="shared" si="6"/>
        <v>0</v>
      </c>
      <c r="GP58" s="219">
        <f t="shared" si="6"/>
        <v>0</v>
      </c>
      <c r="GQ58" s="219">
        <f t="shared" si="6"/>
        <v>0</v>
      </c>
      <c r="GR58" s="219">
        <f t="shared" si="6"/>
        <v>0</v>
      </c>
      <c r="GS58" s="219">
        <f t="shared" si="6"/>
        <v>0</v>
      </c>
      <c r="GT58" s="219">
        <f t="shared" si="6"/>
        <v>0</v>
      </c>
      <c r="GU58" s="219">
        <f t="shared" si="6"/>
        <v>0</v>
      </c>
      <c r="GV58" s="219">
        <f t="shared" si="6"/>
        <v>0</v>
      </c>
      <c r="GW58" s="219">
        <f t="shared" si="6"/>
        <v>0</v>
      </c>
      <c r="GX58" s="219">
        <f t="shared" si="6"/>
        <v>0</v>
      </c>
      <c r="GY58" s="219">
        <f t="shared" si="6"/>
        <v>0</v>
      </c>
      <c r="GZ58" s="219">
        <f t="shared" si="6"/>
        <v>0</v>
      </c>
      <c r="HA58" s="219">
        <f t="shared" si="6"/>
        <v>0</v>
      </c>
      <c r="HB58" s="219">
        <f t="shared" si="6"/>
        <v>0</v>
      </c>
      <c r="HC58" s="219">
        <f t="shared" si="6"/>
        <v>0</v>
      </c>
      <c r="HD58" s="219">
        <f t="shared" si="6"/>
        <v>0</v>
      </c>
      <c r="HE58" s="219">
        <f t="shared" si="6"/>
        <v>0</v>
      </c>
      <c r="HF58" s="219">
        <f t="shared" si="6"/>
        <v>0</v>
      </c>
      <c r="HG58" s="219">
        <f t="shared" si="6"/>
        <v>0</v>
      </c>
      <c r="HH58" s="219">
        <f t="shared" si="6"/>
        <v>0</v>
      </c>
      <c r="HI58" s="219">
        <f t="shared" si="6"/>
        <v>0</v>
      </c>
      <c r="HJ58" s="219">
        <f t="shared" si="6"/>
        <v>0</v>
      </c>
      <c r="HK58" s="219">
        <f t="shared" si="6"/>
        <v>0</v>
      </c>
      <c r="HL58" s="219">
        <f t="shared" si="6"/>
        <v>0</v>
      </c>
      <c r="HM58" s="219">
        <f t="shared" si="6"/>
        <v>0</v>
      </c>
      <c r="HN58" s="219">
        <f t="shared" si="6"/>
        <v>0</v>
      </c>
      <c r="HO58" s="219">
        <f t="shared" si="6"/>
        <v>0</v>
      </c>
      <c r="HP58" s="219">
        <f t="shared" si="6"/>
        <v>0</v>
      </c>
      <c r="HQ58" s="219">
        <f t="shared" si="6"/>
        <v>0</v>
      </c>
      <c r="HR58" s="219">
        <f t="shared" si="6"/>
        <v>0</v>
      </c>
      <c r="HS58" s="219">
        <f t="shared" si="6"/>
        <v>0</v>
      </c>
      <c r="HT58" s="219">
        <f t="shared" si="6"/>
        <v>0</v>
      </c>
      <c r="HU58" s="219">
        <f t="shared" si="6"/>
        <v>0</v>
      </c>
      <c r="HV58" s="219">
        <f t="shared" si="6"/>
        <v>0</v>
      </c>
      <c r="HW58" s="219">
        <f t="shared" si="6"/>
        <v>0</v>
      </c>
      <c r="HX58" s="219">
        <f t="shared" si="6"/>
        <v>190000</v>
      </c>
      <c r="HY58" s="219">
        <f t="shared" si="6"/>
        <v>0</v>
      </c>
      <c r="HZ58" s="219">
        <f t="shared" si="6"/>
        <v>0</v>
      </c>
      <c r="IA58" s="219">
        <f t="shared" si="6"/>
        <v>0</v>
      </c>
      <c r="IB58" s="219">
        <f t="shared" si="6"/>
        <v>0</v>
      </c>
      <c r="IC58" s="219">
        <f t="shared" si="6"/>
        <v>0</v>
      </c>
      <c r="ID58" s="219">
        <f t="shared" si="6"/>
        <v>0</v>
      </c>
      <c r="IE58" s="219">
        <f t="shared" si="6"/>
        <v>0</v>
      </c>
      <c r="IF58" s="219">
        <f t="shared" si="6"/>
        <v>0</v>
      </c>
      <c r="IG58" s="219">
        <f t="shared" si="6"/>
        <v>0</v>
      </c>
      <c r="IH58" s="219">
        <f t="shared" si="6"/>
        <v>0</v>
      </c>
      <c r="II58" s="219">
        <f t="shared" si="6"/>
        <v>0</v>
      </c>
      <c r="IJ58" s="219">
        <f t="shared" si="6"/>
        <v>0</v>
      </c>
      <c r="IK58" s="219">
        <f t="shared" si="6"/>
        <v>0</v>
      </c>
      <c r="IL58" s="219">
        <f t="shared" si="6"/>
        <v>0</v>
      </c>
      <c r="IM58" s="219">
        <f t="shared" si="6"/>
        <v>0</v>
      </c>
      <c r="IN58" s="219">
        <f t="shared" si="6"/>
        <v>0</v>
      </c>
      <c r="IO58" s="219">
        <f t="shared" si="6"/>
        <v>0</v>
      </c>
      <c r="IP58" s="219">
        <f t="shared" si="6"/>
        <v>0</v>
      </c>
      <c r="IQ58" s="219">
        <f t="shared" si="6"/>
        <v>0</v>
      </c>
      <c r="IR58" s="219">
        <f t="shared" si="6"/>
        <v>0</v>
      </c>
      <c r="IS58" s="219">
        <f t="shared" si="6"/>
        <v>0</v>
      </c>
      <c r="IT58" s="219">
        <f t="shared" si="6"/>
        <v>0</v>
      </c>
      <c r="IU58" s="219">
        <f t="shared" si="6"/>
        <v>0</v>
      </c>
      <c r="IV58" s="219">
        <f t="shared" si="6"/>
        <v>0</v>
      </c>
      <c r="IW58" s="219">
        <f t="shared" si="6"/>
        <v>0</v>
      </c>
      <c r="IX58" s="219">
        <f t="shared" ref="IX58:JH58" si="7">SUM(IX3:IX57)</f>
        <v>0</v>
      </c>
      <c r="IY58" s="219">
        <f t="shared" si="7"/>
        <v>0</v>
      </c>
      <c r="IZ58" s="219">
        <f t="shared" si="7"/>
        <v>0</v>
      </c>
      <c r="JA58" s="219">
        <f t="shared" si="7"/>
        <v>0</v>
      </c>
      <c r="JB58" s="219">
        <f t="shared" si="7"/>
        <v>0</v>
      </c>
      <c r="JC58" s="219">
        <f t="shared" si="7"/>
        <v>0</v>
      </c>
      <c r="JD58" s="219">
        <f t="shared" si="7"/>
        <v>0</v>
      </c>
      <c r="JE58" s="219">
        <f t="shared" si="7"/>
        <v>0</v>
      </c>
      <c r="JF58" s="219">
        <f t="shared" si="7"/>
        <v>0</v>
      </c>
      <c r="JG58" s="219">
        <f t="shared" si="7"/>
        <v>0</v>
      </c>
      <c r="JH58" s="219">
        <f t="shared" si="7"/>
        <v>0</v>
      </c>
      <c r="JI58" s="219">
        <f>SUM(JI3:JI57)</f>
        <v>1939234.0799999998</v>
      </c>
      <c r="JJ58" s="2"/>
      <c r="JK58" s="244">
        <f>SUM(JK3:JK57)</f>
        <v>1935307.42</v>
      </c>
      <c r="JL58" s="244">
        <f>SUM(JL3:JL57)</f>
        <v>73050.34</v>
      </c>
      <c r="JM58" s="244">
        <f>SUM(JM3:JM57)</f>
        <v>298085.83</v>
      </c>
      <c r="JN58" s="244">
        <f>SUM(JN3:JN57)</f>
        <v>1637221.5900000003</v>
      </c>
      <c r="JO58" s="244">
        <f t="shared" ref="JO58:JP58" si="8">SUM(JO3:JO57)</f>
        <v>1935307.42</v>
      </c>
      <c r="JP58" s="244">
        <f t="shared" si="8"/>
        <v>0</v>
      </c>
    </row>
    <row r="59" spans="1:276" ht="18.75" x14ac:dyDescent="0.3">
      <c r="A59" s="218">
        <v>211101</v>
      </c>
      <c r="B59" s="218">
        <v>211102</v>
      </c>
      <c r="C59" s="218">
        <v>211103</v>
      </c>
      <c r="D59" s="218">
        <v>211104</v>
      </c>
      <c r="E59" s="218">
        <v>211105</v>
      </c>
      <c r="F59" s="218">
        <v>211106</v>
      </c>
      <c r="G59" s="218">
        <v>211203</v>
      </c>
      <c r="H59" s="218">
        <v>211205</v>
      </c>
      <c r="I59" s="218">
        <v>211206</v>
      </c>
      <c r="J59" s="218">
        <v>211208</v>
      </c>
      <c r="K59" s="218">
        <v>211209</v>
      </c>
      <c r="L59" s="218">
        <v>211211</v>
      </c>
      <c r="M59" s="218">
        <v>211301</v>
      </c>
      <c r="N59" s="218">
        <v>211401</v>
      </c>
      <c r="O59" s="218">
        <v>211501</v>
      </c>
      <c r="P59" s="218">
        <v>211502</v>
      </c>
      <c r="Q59" s="218">
        <v>211503</v>
      </c>
      <c r="R59" s="218">
        <v>211504</v>
      </c>
      <c r="S59" s="218">
        <v>212101</v>
      </c>
      <c r="T59" s="218">
        <v>212201</v>
      </c>
      <c r="U59" s="218">
        <v>212203</v>
      </c>
      <c r="V59" s="218">
        <v>212204</v>
      </c>
      <c r="W59" s="218">
        <v>212205</v>
      </c>
      <c r="X59" s="218">
        <v>212206</v>
      </c>
      <c r="Y59" s="218">
        <v>212207</v>
      </c>
      <c r="Z59" s="218">
        <v>212208</v>
      </c>
      <c r="AA59" s="218">
        <v>212209</v>
      </c>
      <c r="AB59" s="218">
        <v>212210</v>
      </c>
      <c r="AC59" s="218">
        <v>213101</v>
      </c>
      <c r="AD59" s="218">
        <v>213102</v>
      </c>
      <c r="AE59" s="218">
        <v>213201</v>
      </c>
      <c r="AF59" s="218">
        <v>213202</v>
      </c>
      <c r="AG59" s="218">
        <v>214101</v>
      </c>
      <c r="AH59" s="218">
        <v>214201</v>
      </c>
      <c r="AI59" s="218">
        <v>214202</v>
      </c>
      <c r="AJ59" s="218">
        <v>214203</v>
      </c>
      <c r="AK59" s="218">
        <v>215101</v>
      </c>
      <c r="AL59" s="218">
        <v>215201</v>
      </c>
      <c r="AM59" s="218">
        <v>215301</v>
      </c>
      <c r="AN59" s="218">
        <v>215401</v>
      </c>
      <c r="AO59" s="218">
        <v>221101</v>
      </c>
      <c r="AP59" s="218">
        <v>221201</v>
      </c>
      <c r="AQ59" s="218">
        <v>221301</v>
      </c>
      <c r="AR59" s="218">
        <v>221401</v>
      </c>
      <c r="AS59" s="218">
        <v>221501</v>
      </c>
      <c r="AT59" s="218">
        <v>221601</v>
      </c>
      <c r="AU59" s="218">
        <v>221602</v>
      </c>
      <c r="AV59" s="218">
        <v>221701</v>
      </c>
      <c r="AW59" s="218">
        <v>221801</v>
      </c>
      <c r="AX59" s="218">
        <v>222101</v>
      </c>
      <c r="AY59" s="218">
        <v>222201</v>
      </c>
      <c r="AZ59" s="218">
        <v>223101</v>
      </c>
      <c r="BA59" s="218">
        <v>223201</v>
      </c>
      <c r="BB59" s="218">
        <v>224101</v>
      </c>
      <c r="BC59" s="218">
        <v>224201</v>
      </c>
      <c r="BD59" s="218">
        <v>224301</v>
      </c>
      <c r="BE59" s="218">
        <v>224401</v>
      </c>
      <c r="BF59" s="218">
        <v>225101</v>
      </c>
      <c r="BG59" s="218">
        <v>225201</v>
      </c>
      <c r="BH59" s="218">
        <v>225301</v>
      </c>
      <c r="BI59" s="218">
        <v>225302</v>
      </c>
      <c r="BJ59" s="218">
        <v>225303</v>
      </c>
      <c r="BK59" s="218">
        <v>225304</v>
      </c>
      <c r="BL59" s="218">
        <v>225305</v>
      </c>
      <c r="BM59" s="218">
        <v>225401</v>
      </c>
      <c r="BN59" s="218">
        <v>225501</v>
      </c>
      <c r="BO59" s="218">
        <v>225601</v>
      </c>
      <c r="BP59" s="218">
        <v>225701</v>
      </c>
      <c r="BQ59" s="218">
        <v>225801</v>
      </c>
      <c r="BR59" s="218">
        <v>225901</v>
      </c>
      <c r="BS59" s="218">
        <v>226101</v>
      </c>
      <c r="BT59" s="218">
        <v>226201</v>
      </c>
      <c r="BU59" s="218">
        <v>226301</v>
      </c>
      <c r="BV59" s="218">
        <v>226401</v>
      </c>
      <c r="BW59" s="218">
        <v>227101</v>
      </c>
      <c r="BX59" s="218">
        <v>227102</v>
      </c>
      <c r="BY59" s="218">
        <v>227103</v>
      </c>
      <c r="BZ59" s="218">
        <v>227104</v>
      </c>
      <c r="CA59" s="218">
        <v>227105</v>
      </c>
      <c r="CB59" s="218">
        <v>227106</v>
      </c>
      <c r="CC59" s="218">
        <v>227107</v>
      </c>
      <c r="CD59" s="218">
        <v>227199</v>
      </c>
      <c r="CE59" s="218">
        <v>227201</v>
      </c>
      <c r="CF59" s="218">
        <v>227202</v>
      </c>
      <c r="CG59" s="218">
        <v>227203</v>
      </c>
      <c r="CH59" s="218">
        <v>227204</v>
      </c>
      <c r="CI59" s="218">
        <v>227205</v>
      </c>
      <c r="CJ59" s="218">
        <v>227206</v>
      </c>
      <c r="CK59" s="218">
        <v>227207</v>
      </c>
      <c r="CL59" s="218">
        <v>227208</v>
      </c>
      <c r="CM59" s="218">
        <v>227299</v>
      </c>
      <c r="CN59" s="218">
        <v>227301</v>
      </c>
      <c r="CO59" s="218">
        <v>228101</v>
      </c>
      <c r="CP59" s="218">
        <v>228201</v>
      </c>
      <c r="CQ59" s="218">
        <v>228301</v>
      </c>
      <c r="CR59" s="218">
        <v>228401</v>
      </c>
      <c r="CS59" s="218">
        <v>228501</v>
      </c>
      <c r="CT59" s="218">
        <v>228502</v>
      </c>
      <c r="CU59" s="218">
        <v>228503</v>
      </c>
      <c r="CV59" s="218">
        <v>228601</v>
      </c>
      <c r="CW59" s="218">
        <v>228602</v>
      </c>
      <c r="CX59" s="218">
        <v>228603</v>
      </c>
      <c r="CY59" s="218">
        <v>228604</v>
      </c>
      <c r="CZ59" s="218">
        <v>228701</v>
      </c>
      <c r="DA59" s="218">
        <v>228702</v>
      </c>
      <c r="DB59" s="218">
        <v>228703</v>
      </c>
      <c r="DC59" s="218">
        <v>228704</v>
      </c>
      <c r="DD59" s="218">
        <v>228705</v>
      </c>
      <c r="DE59" s="218">
        <v>228706</v>
      </c>
      <c r="DF59" s="218">
        <v>228801</v>
      </c>
      <c r="DG59" s="218">
        <v>228802</v>
      </c>
      <c r="DH59" s="218">
        <v>228803</v>
      </c>
      <c r="DI59" s="218">
        <v>229201</v>
      </c>
      <c r="DJ59" s="218">
        <v>229203</v>
      </c>
      <c r="DK59" s="218">
        <v>231101</v>
      </c>
      <c r="DL59" s="218">
        <v>231102</v>
      </c>
      <c r="DM59" s="218">
        <v>231201</v>
      </c>
      <c r="DN59" s="218">
        <v>231301</v>
      </c>
      <c r="DO59" s="218">
        <v>231302</v>
      </c>
      <c r="DP59" s="218">
        <v>231303</v>
      </c>
      <c r="DQ59" s="218">
        <v>231401</v>
      </c>
      <c r="DR59" s="218">
        <v>232101</v>
      </c>
      <c r="DS59" s="218">
        <v>232201</v>
      </c>
      <c r="DT59" s="218">
        <v>232301</v>
      </c>
      <c r="DU59" s="218">
        <v>233101</v>
      </c>
      <c r="DV59" s="218">
        <v>233201</v>
      </c>
      <c r="DW59" s="218">
        <v>233301</v>
      </c>
      <c r="DX59" s="218">
        <v>233401</v>
      </c>
      <c r="DY59" s="218">
        <v>233501</v>
      </c>
      <c r="DZ59" s="218">
        <v>233601</v>
      </c>
      <c r="EA59" s="218">
        <v>234101</v>
      </c>
      <c r="EB59" s="218">
        <v>234201</v>
      </c>
      <c r="EC59" s="218">
        <v>235101</v>
      </c>
      <c r="ED59" s="218">
        <v>235201</v>
      </c>
      <c r="EE59" s="218">
        <v>235301</v>
      </c>
      <c r="EF59" s="218">
        <v>235401</v>
      </c>
      <c r="EG59" s="218">
        <v>235501</v>
      </c>
      <c r="EH59" s="218">
        <v>236101</v>
      </c>
      <c r="EI59" s="218">
        <v>236102</v>
      </c>
      <c r="EJ59" s="218">
        <v>236103</v>
      </c>
      <c r="EK59" s="218">
        <v>236104</v>
      </c>
      <c r="EL59" s="218">
        <v>236105</v>
      </c>
      <c r="EM59" s="218">
        <v>236201</v>
      </c>
      <c r="EN59" s="218">
        <v>236202</v>
      </c>
      <c r="EO59" s="218">
        <v>236203</v>
      </c>
      <c r="EP59" s="218">
        <v>236304</v>
      </c>
      <c r="EQ59" s="218">
        <v>236305</v>
      </c>
      <c r="ER59" s="218">
        <v>236306</v>
      </c>
      <c r="ES59" s="218">
        <v>236401</v>
      </c>
      <c r="ET59" s="218">
        <v>236402</v>
      </c>
      <c r="EU59" s="218">
        <v>236403</v>
      </c>
      <c r="EV59" s="218">
        <v>236404</v>
      </c>
      <c r="EW59" s="218">
        <v>236405</v>
      </c>
      <c r="EX59" s="218">
        <v>236406</v>
      </c>
      <c r="EY59" s="218">
        <v>236407</v>
      </c>
      <c r="EZ59" s="218">
        <v>236901</v>
      </c>
      <c r="FA59" s="218">
        <v>237101</v>
      </c>
      <c r="FB59" s="218">
        <v>237102</v>
      </c>
      <c r="FC59" s="218">
        <v>237103</v>
      </c>
      <c r="FD59" s="218">
        <v>237104</v>
      </c>
      <c r="FE59" s="218">
        <v>237105</v>
      </c>
      <c r="FF59" s="218">
        <v>237106</v>
      </c>
      <c r="FG59" s="218">
        <v>237107</v>
      </c>
      <c r="FH59" s="218">
        <v>237201</v>
      </c>
      <c r="FI59" s="218">
        <v>237202</v>
      </c>
      <c r="FJ59" s="218">
        <v>237203</v>
      </c>
      <c r="FK59" s="218">
        <v>237204</v>
      </c>
      <c r="FL59" s="218">
        <v>237205</v>
      </c>
      <c r="FM59" s="218">
        <v>237206</v>
      </c>
      <c r="FN59" s="218">
        <v>237299</v>
      </c>
      <c r="FO59" s="218">
        <v>238101</v>
      </c>
      <c r="FP59" s="218">
        <v>238201</v>
      </c>
      <c r="FQ59" s="218">
        <v>239101</v>
      </c>
      <c r="FR59" s="218">
        <v>239102</v>
      </c>
      <c r="FS59" s="218">
        <v>239201</v>
      </c>
      <c r="FT59" s="218">
        <v>239301</v>
      </c>
      <c r="FU59" s="218">
        <v>239401</v>
      </c>
      <c r="FV59" s="218">
        <v>239501</v>
      </c>
      <c r="FW59" s="218">
        <v>239601</v>
      </c>
      <c r="FX59" s="218">
        <v>239701</v>
      </c>
      <c r="FY59" s="218">
        <v>239801</v>
      </c>
      <c r="FZ59" s="218">
        <v>239802</v>
      </c>
      <c r="GA59" s="218">
        <v>239901</v>
      </c>
      <c r="GB59" s="218">
        <v>239904</v>
      </c>
      <c r="GC59" s="218">
        <v>241201</v>
      </c>
      <c r="GD59" s="218">
        <v>241202</v>
      </c>
      <c r="GE59" s="218">
        <v>241203</v>
      </c>
      <c r="GF59" s="218">
        <v>241204</v>
      </c>
      <c r="GG59" s="218">
        <v>241205</v>
      </c>
      <c r="GH59" s="218">
        <v>261101</v>
      </c>
      <c r="GI59" s="218">
        <v>261201</v>
      </c>
      <c r="GJ59" s="218">
        <v>261301</v>
      </c>
      <c r="GK59" s="218">
        <v>261401</v>
      </c>
      <c r="GL59" s="218">
        <v>261901</v>
      </c>
      <c r="GM59" s="218">
        <v>262101</v>
      </c>
      <c r="GN59" s="218">
        <v>262201</v>
      </c>
      <c r="GO59" s="218">
        <v>262301</v>
      </c>
      <c r="GP59" s="218">
        <v>262401</v>
      </c>
      <c r="GQ59" s="218">
        <v>263101</v>
      </c>
      <c r="GR59" s="218">
        <v>263201</v>
      </c>
      <c r="GS59" s="218">
        <v>263301</v>
      </c>
      <c r="GT59" s="218">
        <v>263401</v>
      </c>
      <c r="GU59" s="218">
        <v>264101</v>
      </c>
      <c r="GV59" s="218">
        <v>264201</v>
      </c>
      <c r="GW59" s="218">
        <v>264301</v>
      </c>
      <c r="GX59" s="218">
        <v>264401</v>
      </c>
      <c r="GY59" s="218">
        <v>264501</v>
      </c>
      <c r="GZ59" s="218">
        <v>264601</v>
      </c>
      <c r="HA59" s="218">
        <v>264701</v>
      </c>
      <c r="HB59" s="218">
        <v>264801</v>
      </c>
      <c r="HC59" s="218">
        <v>265101</v>
      </c>
      <c r="HD59" s="218">
        <v>265201</v>
      </c>
      <c r="HE59" s="218">
        <v>265301</v>
      </c>
      <c r="HF59" s="218">
        <v>265401</v>
      </c>
      <c r="HG59" s="218">
        <v>265501</v>
      </c>
      <c r="HH59" s="218">
        <v>265601</v>
      </c>
      <c r="HI59" s="218">
        <v>265701</v>
      </c>
      <c r="HJ59" s="218">
        <v>265801</v>
      </c>
      <c r="HK59" s="218">
        <v>266101</v>
      </c>
      <c r="HL59" s="218">
        <v>266201</v>
      </c>
      <c r="HM59" s="218">
        <v>267101</v>
      </c>
      <c r="HN59" s="218">
        <v>267201</v>
      </c>
      <c r="HO59" s="218">
        <v>267301</v>
      </c>
      <c r="HP59" s="218">
        <v>267401</v>
      </c>
      <c r="HQ59" s="218">
        <v>267501</v>
      </c>
      <c r="HR59" s="218">
        <v>267601</v>
      </c>
      <c r="HS59" s="218">
        <v>267701</v>
      </c>
      <c r="HT59" s="218">
        <v>267801</v>
      </c>
      <c r="HU59" s="218">
        <v>267901</v>
      </c>
      <c r="HV59" s="218">
        <v>268101</v>
      </c>
      <c r="HW59" s="218">
        <v>268201</v>
      </c>
      <c r="HX59" s="218">
        <v>268301</v>
      </c>
      <c r="HY59" s="218">
        <v>268302</v>
      </c>
      <c r="HZ59" s="218">
        <v>268401</v>
      </c>
      <c r="IA59" s="218">
        <v>268501</v>
      </c>
      <c r="IB59" s="218">
        <v>268601</v>
      </c>
      <c r="IC59" s="218">
        <v>268701</v>
      </c>
      <c r="ID59" s="218">
        <v>268802</v>
      </c>
      <c r="IE59" s="218">
        <v>268803</v>
      </c>
      <c r="IF59" s="218">
        <v>268804</v>
      </c>
      <c r="IG59" s="218">
        <v>268901</v>
      </c>
      <c r="IH59" s="218">
        <v>269101</v>
      </c>
      <c r="II59" s="218">
        <v>269102</v>
      </c>
      <c r="IJ59" s="218">
        <v>269201</v>
      </c>
      <c r="IK59" s="218">
        <v>269202</v>
      </c>
      <c r="IL59" s="218">
        <v>269301</v>
      </c>
      <c r="IM59" s="218">
        <v>269401</v>
      </c>
      <c r="IN59" s="218">
        <v>269501</v>
      </c>
      <c r="IO59" s="218">
        <v>269502</v>
      </c>
      <c r="IP59" s="218">
        <v>269503</v>
      </c>
      <c r="IQ59" s="218">
        <v>2269901</v>
      </c>
      <c r="IR59" s="218">
        <v>271101</v>
      </c>
      <c r="IS59" s="218">
        <v>271201</v>
      </c>
      <c r="IT59" s="218">
        <v>271301</v>
      </c>
      <c r="IU59" s="218">
        <v>271401</v>
      </c>
      <c r="IV59" s="218">
        <v>272101</v>
      </c>
      <c r="IW59" s="218">
        <v>272201</v>
      </c>
      <c r="IX59" s="218">
        <v>272301</v>
      </c>
      <c r="IY59" s="218">
        <v>272401</v>
      </c>
      <c r="IZ59" s="218">
        <v>272501</v>
      </c>
      <c r="JA59" s="218">
        <v>272601</v>
      </c>
      <c r="JB59" s="218">
        <v>272701</v>
      </c>
      <c r="JC59" s="218">
        <v>272801</v>
      </c>
      <c r="JD59" s="218">
        <v>272901</v>
      </c>
      <c r="JE59" s="218">
        <v>273101</v>
      </c>
      <c r="JF59" s="218">
        <v>273201</v>
      </c>
      <c r="JG59" s="218">
        <v>274101</v>
      </c>
      <c r="JH59" s="218">
        <v>274201</v>
      </c>
      <c r="JI59" s="220" t="s">
        <v>0</v>
      </c>
      <c r="JJ59" s="247"/>
      <c r="JK59" s="247"/>
    </row>
    <row r="60" spans="1:276" x14ac:dyDescent="0.25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4"/>
      <c r="CL60" s="244"/>
      <c r="CM60" s="244"/>
      <c r="CN60" s="244"/>
      <c r="CO60" s="244"/>
      <c r="CP60" s="244"/>
      <c r="CQ60" s="244"/>
      <c r="CR60" s="244"/>
      <c r="CS60" s="244"/>
      <c r="CT60" s="244"/>
      <c r="CU60" s="244"/>
      <c r="CV60" s="244"/>
      <c r="CW60" s="244"/>
      <c r="CX60" s="244"/>
      <c r="CY60" s="244"/>
      <c r="CZ60" s="244"/>
      <c r="DA60" s="244"/>
      <c r="DB60" s="244"/>
      <c r="DC60" s="244"/>
      <c r="DD60" s="244"/>
      <c r="DE60" s="244"/>
      <c r="DF60" s="244"/>
      <c r="DG60" s="244"/>
      <c r="DH60" s="244"/>
      <c r="DI60" s="244"/>
      <c r="DJ60" s="244"/>
      <c r="DK60" s="244"/>
      <c r="DL60" s="244"/>
      <c r="DM60" s="244"/>
      <c r="DN60" s="244"/>
      <c r="DO60" s="244"/>
      <c r="DP60" s="244"/>
      <c r="DQ60" s="244"/>
      <c r="DR60" s="244"/>
      <c r="DS60" s="244"/>
      <c r="DT60" s="244"/>
      <c r="DU60" s="244"/>
      <c r="DV60" s="244"/>
      <c r="DW60" s="244"/>
      <c r="DX60" s="244"/>
      <c r="DY60" s="244"/>
      <c r="DZ60" s="244"/>
      <c r="EA60" s="244"/>
      <c r="EB60" s="244"/>
      <c r="EC60" s="244"/>
      <c r="ED60" s="244"/>
      <c r="EE60" s="244"/>
      <c r="EF60" s="244"/>
      <c r="EG60" s="244"/>
      <c r="EH60" s="244"/>
      <c r="EI60" s="244"/>
      <c r="EJ60" s="244"/>
      <c r="EK60" s="244"/>
      <c r="EL60" s="244"/>
      <c r="EM60" s="244"/>
      <c r="EN60" s="244"/>
      <c r="EO60" s="244"/>
      <c r="EP60" s="244"/>
      <c r="EQ60" s="244"/>
      <c r="ER60" s="244"/>
      <c r="ES60" s="244"/>
      <c r="ET60" s="244"/>
      <c r="EU60" s="244"/>
      <c r="EV60" s="244"/>
      <c r="EW60" s="244"/>
      <c r="EX60" s="244"/>
      <c r="EY60" s="244"/>
      <c r="EZ60" s="244"/>
      <c r="FA60" s="244"/>
      <c r="FB60" s="244"/>
      <c r="FC60" s="244"/>
      <c r="FD60" s="244"/>
      <c r="FE60" s="244"/>
      <c r="FF60" s="244"/>
      <c r="FG60" s="244"/>
      <c r="FH60" s="244"/>
      <c r="FI60" s="244"/>
      <c r="FJ60" s="244"/>
      <c r="FK60" s="244"/>
      <c r="FL60" s="244"/>
      <c r="FM60" s="244"/>
      <c r="FN60" s="244"/>
      <c r="FO60" s="244"/>
      <c r="FP60" s="244"/>
      <c r="FQ60" s="244"/>
      <c r="FR60" s="244"/>
      <c r="FS60" s="244"/>
      <c r="FT60" s="244"/>
      <c r="FU60" s="244"/>
      <c r="FV60" s="244"/>
      <c r="FW60" s="244"/>
      <c r="FX60" s="244"/>
      <c r="FY60" s="244"/>
      <c r="FZ60" s="244"/>
      <c r="GA60" s="244"/>
      <c r="GB60" s="244"/>
      <c r="GC60" s="244"/>
      <c r="GD60" s="244"/>
      <c r="GE60" s="244"/>
      <c r="GF60" s="244"/>
      <c r="GG60" s="244"/>
      <c r="GH60" s="244"/>
      <c r="GI60" s="244"/>
      <c r="GJ60" s="244"/>
      <c r="GK60" s="244"/>
      <c r="GL60" s="244"/>
      <c r="GM60" s="244"/>
      <c r="GN60" s="244"/>
      <c r="GO60" s="244"/>
      <c r="GP60" s="244"/>
      <c r="GQ60" s="244"/>
      <c r="GR60" s="244"/>
      <c r="GS60" s="244"/>
      <c r="GT60" s="244"/>
      <c r="GU60" s="244"/>
      <c r="GV60" s="244"/>
      <c r="GW60" s="244"/>
      <c r="GX60" s="244"/>
      <c r="GY60" s="244"/>
      <c r="GZ60" s="244"/>
      <c r="HA60" s="244"/>
      <c r="HB60" s="244"/>
      <c r="HC60" s="244"/>
      <c r="HD60" s="244"/>
      <c r="HE60" s="244"/>
      <c r="HF60" s="244"/>
      <c r="HG60" s="244"/>
      <c r="HH60" s="244"/>
      <c r="HI60" s="244"/>
      <c r="HJ60" s="244"/>
      <c r="HK60" s="244"/>
      <c r="HL60" s="244"/>
      <c r="HM60" s="244"/>
      <c r="HN60" s="244"/>
      <c r="HO60" s="244"/>
      <c r="HP60" s="244"/>
      <c r="HQ60" s="244"/>
      <c r="HR60" s="244"/>
      <c r="HS60" s="244"/>
      <c r="HT60" s="244"/>
      <c r="HU60" s="244"/>
      <c r="HV60" s="244"/>
      <c r="HW60" s="244"/>
      <c r="HX60" s="244"/>
      <c r="HY60" s="244"/>
      <c r="HZ60" s="244"/>
      <c r="IA60" s="244"/>
      <c r="IB60" s="244"/>
      <c r="IC60" s="244"/>
      <c r="ID60" s="244"/>
      <c r="IE60" s="244"/>
      <c r="IF60" s="244"/>
      <c r="IG60" s="244"/>
      <c r="IH60" s="244"/>
      <c r="II60" s="244"/>
      <c r="IJ60" s="244"/>
      <c r="IK60" s="244"/>
      <c r="IL60" s="244"/>
      <c r="IM60" s="244"/>
      <c r="IN60" s="244"/>
      <c r="IO60" s="244"/>
      <c r="IP60" s="244"/>
      <c r="IQ60" s="244"/>
      <c r="IR60" s="244"/>
      <c r="IS60" s="244"/>
      <c r="IT60" s="244"/>
      <c r="IU60" s="244"/>
      <c r="IV60" s="244"/>
      <c r="IW60" s="244"/>
      <c r="IX60" s="244"/>
      <c r="IY60" s="244"/>
      <c r="IZ60" s="244"/>
      <c r="JA60" s="244"/>
      <c r="JB60" s="244"/>
      <c r="JC60" s="244"/>
      <c r="JD60" s="244"/>
      <c r="JE60" s="244"/>
      <c r="JF60" s="244"/>
      <c r="JG60" s="244"/>
      <c r="JH60" s="244"/>
      <c r="JI60" s="219">
        <f>SUM(A60:JH60)</f>
        <v>0</v>
      </c>
      <c r="JJ60" s="2"/>
      <c r="JK60" s="2"/>
    </row>
    <row r="61" spans="1:276" x14ac:dyDescent="0.25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4"/>
      <c r="CL61" s="244"/>
      <c r="CM61" s="244"/>
      <c r="CN61" s="244"/>
      <c r="CO61" s="244"/>
      <c r="CP61" s="244"/>
      <c r="CQ61" s="244"/>
      <c r="CR61" s="244"/>
      <c r="CS61" s="244"/>
      <c r="CT61" s="244"/>
      <c r="CU61" s="244"/>
      <c r="CV61" s="244"/>
      <c r="CW61" s="244"/>
      <c r="CX61" s="244"/>
      <c r="CY61" s="244"/>
      <c r="CZ61" s="244"/>
      <c r="DA61" s="244"/>
      <c r="DB61" s="244"/>
      <c r="DC61" s="244"/>
      <c r="DD61" s="244"/>
      <c r="DE61" s="244"/>
      <c r="DF61" s="244"/>
      <c r="DG61" s="244"/>
      <c r="DH61" s="244"/>
      <c r="DI61" s="244"/>
      <c r="DJ61" s="244"/>
      <c r="DK61" s="244"/>
      <c r="DL61" s="244"/>
      <c r="DM61" s="244"/>
      <c r="DN61" s="244"/>
      <c r="DO61" s="244"/>
      <c r="DP61" s="244"/>
      <c r="DQ61" s="244"/>
      <c r="DR61" s="244"/>
      <c r="DS61" s="244"/>
      <c r="DT61" s="244"/>
      <c r="DU61" s="244"/>
      <c r="DV61" s="244"/>
      <c r="DW61" s="244"/>
      <c r="DX61" s="244"/>
      <c r="DY61" s="244"/>
      <c r="DZ61" s="244"/>
      <c r="EA61" s="244"/>
      <c r="EB61" s="244"/>
      <c r="EC61" s="244"/>
      <c r="ED61" s="244"/>
      <c r="EE61" s="244"/>
      <c r="EF61" s="244"/>
      <c r="EG61" s="244"/>
      <c r="EH61" s="244"/>
      <c r="EI61" s="244"/>
      <c r="EJ61" s="244"/>
      <c r="EK61" s="244"/>
      <c r="EL61" s="244"/>
      <c r="EM61" s="244"/>
      <c r="EN61" s="244"/>
      <c r="EO61" s="244"/>
      <c r="EP61" s="244"/>
      <c r="EQ61" s="244"/>
      <c r="ER61" s="244"/>
      <c r="ES61" s="244"/>
      <c r="ET61" s="244"/>
      <c r="EU61" s="244"/>
      <c r="EV61" s="244"/>
      <c r="EW61" s="244"/>
      <c r="EX61" s="244"/>
      <c r="EY61" s="244"/>
      <c r="EZ61" s="244"/>
      <c r="FA61" s="244"/>
      <c r="FB61" s="244"/>
      <c r="FC61" s="244"/>
      <c r="FD61" s="244"/>
      <c r="FE61" s="244"/>
      <c r="FF61" s="244"/>
      <c r="FG61" s="244"/>
      <c r="FH61" s="244"/>
      <c r="FI61" s="244"/>
      <c r="FJ61" s="244"/>
      <c r="FK61" s="244"/>
      <c r="FL61" s="244"/>
      <c r="FM61" s="244"/>
      <c r="FN61" s="244"/>
      <c r="FO61" s="244"/>
      <c r="FP61" s="244"/>
      <c r="FQ61" s="244"/>
      <c r="FR61" s="244"/>
      <c r="FS61" s="244"/>
      <c r="FT61" s="244"/>
      <c r="FU61" s="244"/>
      <c r="FV61" s="244"/>
      <c r="FW61" s="244"/>
      <c r="FX61" s="244"/>
      <c r="FY61" s="244"/>
      <c r="FZ61" s="244"/>
      <c r="GA61" s="244"/>
      <c r="GB61" s="244"/>
      <c r="GC61" s="244"/>
      <c r="GD61" s="244"/>
      <c r="GE61" s="244"/>
      <c r="GF61" s="244"/>
      <c r="GG61" s="244"/>
      <c r="GH61" s="244"/>
      <c r="GI61" s="244"/>
      <c r="GJ61" s="244"/>
      <c r="GK61" s="244"/>
      <c r="GL61" s="244"/>
      <c r="GM61" s="244"/>
      <c r="GN61" s="244"/>
      <c r="GO61" s="244"/>
      <c r="GP61" s="244"/>
      <c r="GQ61" s="244"/>
      <c r="GR61" s="244"/>
      <c r="GS61" s="244"/>
      <c r="GT61" s="244"/>
      <c r="GU61" s="244"/>
      <c r="GV61" s="244"/>
      <c r="GW61" s="244"/>
      <c r="GX61" s="244"/>
      <c r="GY61" s="244"/>
      <c r="GZ61" s="244"/>
      <c r="HA61" s="244"/>
      <c r="HB61" s="244"/>
      <c r="HC61" s="244"/>
      <c r="HD61" s="244"/>
      <c r="HE61" s="244"/>
      <c r="HF61" s="244"/>
      <c r="HG61" s="244"/>
      <c r="HH61" s="244"/>
      <c r="HI61" s="244"/>
      <c r="HJ61" s="244"/>
      <c r="HK61" s="244"/>
      <c r="HL61" s="244"/>
      <c r="HM61" s="244"/>
      <c r="HN61" s="244"/>
      <c r="HO61" s="244"/>
      <c r="HP61" s="244"/>
      <c r="HQ61" s="244"/>
      <c r="HR61" s="244"/>
      <c r="HS61" s="244"/>
      <c r="HT61" s="244"/>
      <c r="HU61" s="244"/>
      <c r="HV61" s="244"/>
      <c r="HW61" s="244"/>
      <c r="HX61" s="244"/>
      <c r="HY61" s="244"/>
      <c r="HZ61" s="244"/>
      <c r="IA61" s="244"/>
      <c r="IB61" s="244"/>
      <c r="IC61" s="244"/>
      <c r="ID61" s="244"/>
      <c r="IE61" s="244"/>
      <c r="IF61" s="244"/>
      <c r="IG61" s="244"/>
      <c r="IH61" s="244"/>
      <c r="II61" s="244"/>
      <c r="IJ61" s="244"/>
      <c r="IK61" s="244"/>
      <c r="IL61" s="244"/>
      <c r="IM61" s="244"/>
      <c r="IN61" s="244"/>
      <c r="IO61" s="244"/>
      <c r="IP61" s="244"/>
      <c r="IQ61" s="244"/>
      <c r="IR61" s="244"/>
      <c r="IS61" s="244"/>
      <c r="IT61" s="244"/>
      <c r="IU61" s="244"/>
      <c r="IV61" s="244"/>
      <c r="IW61" s="244"/>
      <c r="IX61" s="244"/>
      <c r="IY61" s="244"/>
      <c r="IZ61" s="244"/>
      <c r="JA61" s="244"/>
      <c r="JB61" s="244"/>
      <c r="JC61" s="244"/>
      <c r="JD61" s="244"/>
      <c r="JE61" s="244"/>
      <c r="JF61" s="244"/>
      <c r="JG61" s="244"/>
      <c r="JH61" s="244"/>
      <c r="JI61" s="219">
        <f t="shared" ref="JI61:JI73" si="9">SUM(A61:JH61)</f>
        <v>0</v>
      </c>
      <c r="JJ61" s="2"/>
      <c r="JK61" s="2"/>
    </row>
    <row r="62" spans="1:276" x14ac:dyDescent="0.25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  <c r="CO62" s="244"/>
      <c r="CP62" s="244"/>
      <c r="CQ62" s="244"/>
      <c r="CR62" s="244"/>
      <c r="CS62" s="244"/>
      <c r="CT62" s="244"/>
      <c r="CU62" s="244"/>
      <c r="CV62" s="244"/>
      <c r="CW62" s="244"/>
      <c r="CX62" s="244"/>
      <c r="CY62" s="244"/>
      <c r="CZ62" s="244"/>
      <c r="DA62" s="244"/>
      <c r="DB62" s="244"/>
      <c r="DC62" s="244"/>
      <c r="DD62" s="244"/>
      <c r="DE62" s="244"/>
      <c r="DF62" s="244"/>
      <c r="DG62" s="244"/>
      <c r="DH62" s="244"/>
      <c r="DI62" s="244"/>
      <c r="DJ62" s="244"/>
      <c r="DK62" s="244"/>
      <c r="DL62" s="244"/>
      <c r="DM62" s="244"/>
      <c r="DN62" s="244"/>
      <c r="DO62" s="244"/>
      <c r="DP62" s="244"/>
      <c r="DQ62" s="244"/>
      <c r="DR62" s="244"/>
      <c r="DS62" s="244"/>
      <c r="DT62" s="244"/>
      <c r="DU62" s="244"/>
      <c r="DV62" s="244"/>
      <c r="DW62" s="244"/>
      <c r="DX62" s="244"/>
      <c r="DY62" s="244"/>
      <c r="DZ62" s="244"/>
      <c r="EA62" s="244"/>
      <c r="EB62" s="244"/>
      <c r="EC62" s="244"/>
      <c r="ED62" s="244"/>
      <c r="EE62" s="244"/>
      <c r="EF62" s="244"/>
      <c r="EG62" s="244"/>
      <c r="EH62" s="244"/>
      <c r="EI62" s="244"/>
      <c r="EJ62" s="244"/>
      <c r="EK62" s="244"/>
      <c r="EL62" s="244"/>
      <c r="EM62" s="244"/>
      <c r="EN62" s="244"/>
      <c r="EO62" s="244"/>
      <c r="EP62" s="244"/>
      <c r="EQ62" s="244"/>
      <c r="ER62" s="244"/>
      <c r="ES62" s="244"/>
      <c r="ET62" s="244"/>
      <c r="EU62" s="244"/>
      <c r="EV62" s="244"/>
      <c r="EW62" s="244"/>
      <c r="EX62" s="244"/>
      <c r="EY62" s="244"/>
      <c r="EZ62" s="244"/>
      <c r="FA62" s="244"/>
      <c r="FB62" s="244"/>
      <c r="FC62" s="244"/>
      <c r="FD62" s="244"/>
      <c r="FE62" s="244"/>
      <c r="FF62" s="244"/>
      <c r="FG62" s="244"/>
      <c r="FH62" s="244"/>
      <c r="FI62" s="244"/>
      <c r="FJ62" s="244"/>
      <c r="FK62" s="244"/>
      <c r="FL62" s="244"/>
      <c r="FM62" s="244"/>
      <c r="FN62" s="244"/>
      <c r="FO62" s="244"/>
      <c r="FP62" s="244"/>
      <c r="FQ62" s="244"/>
      <c r="FR62" s="244"/>
      <c r="FS62" s="244"/>
      <c r="FT62" s="244"/>
      <c r="FU62" s="244"/>
      <c r="FV62" s="244"/>
      <c r="FW62" s="244"/>
      <c r="FX62" s="244"/>
      <c r="FY62" s="244"/>
      <c r="FZ62" s="244"/>
      <c r="GA62" s="244"/>
      <c r="GB62" s="244"/>
      <c r="GC62" s="244"/>
      <c r="GD62" s="244"/>
      <c r="GE62" s="244"/>
      <c r="GF62" s="244"/>
      <c r="GG62" s="244"/>
      <c r="GH62" s="244"/>
      <c r="GI62" s="244"/>
      <c r="GJ62" s="244"/>
      <c r="GK62" s="244"/>
      <c r="GL62" s="244"/>
      <c r="GM62" s="244"/>
      <c r="GN62" s="244"/>
      <c r="GO62" s="244"/>
      <c r="GP62" s="244"/>
      <c r="GQ62" s="244"/>
      <c r="GR62" s="244"/>
      <c r="GS62" s="244"/>
      <c r="GT62" s="244"/>
      <c r="GU62" s="244"/>
      <c r="GV62" s="244"/>
      <c r="GW62" s="244"/>
      <c r="GX62" s="244"/>
      <c r="GY62" s="244"/>
      <c r="GZ62" s="244"/>
      <c r="HA62" s="244"/>
      <c r="HB62" s="244"/>
      <c r="HC62" s="244"/>
      <c r="HD62" s="244"/>
      <c r="HE62" s="244"/>
      <c r="HF62" s="244"/>
      <c r="HG62" s="244"/>
      <c r="HH62" s="244"/>
      <c r="HI62" s="244"/>
      <c r="HJ62" s="244"/>
      <c r="HK62" s="244"/>
      <c r="HL62" s="244"/>
      <c r="HM62" s="244"/>
      <c r="HN62" s="244"/>
      <c r="HO62" s="244"/>
      <c r="HP62" s="244"/>
      <c r="HQ62" s="244"/>
      <c r="HR62" s="244"/>
      <c r="HS62" s="244"/>
      <c r="HT62" s="244"/>
      <c r="HU62" s="244"/>
      <c r="HV62" s="244"/>
      <c r="HW62" s="244"/>
      <c r="HX62" s="244"/>
      <c r="HY62" s="244"/>
      <c r="HZ62" s="244"/>
      <c r="IA62" s="244"/>
      <c r="IB62" s="244"/>
      <c r="IC62" s="244"/>
      <c r="ID62" s="244"/>
      <c r="IE62" s="244"/>
      <c r="IF62" s="244"/>
      <c r="IG62" s="244"/>
      <c r="IH62" s="244"/>
      <c r="II62" s="244"/>
      <c r="IJ62" s="244"/>
      <c r="IK62" s="244"/>
      <c r="IL62" s="244"/>
      <c r="IM62" s="244"/>
      <c r="IN62" s="244"/>
      <c r="IO62" s="244"/>
      <c r="IP62" s="244"/>
      <c r="IQ62" s="244"/>
      <c r="IR62" s="244"/>
      <c r="IS62" s="244"/>
      <c r="IT62" s="244"/>
      <c r="IU62" s="244"/>
      <c r="IV62" s="244"/>
      <c r="IW62" s="244"/>
      <c r="IX62" s="244"/>
      <c r="IY62" s="244"/>
      <c r="IZ62" s="244"/>
      <c r="JA62" s="244"/>
      <c r="JB62" s="244"/>
      <c r="JC62" s="244"/>
      <c r="JD62" s="244"/>
      <c r="JE62" s="244"/>
      <c r="JF62" s="244"/>
      <c r="JG62" s="244"/>
      <c r="JH62" s="244"/>
      <c r="JI62" s="219">
        <f t="shared" si="9"/>
        <v>0</v>
      </c>
      <c r="JJ62" s="2"/>
      <c r="JK62" s="2"/>
    </row>
    <row r="63" spans="1:276" x14ac:dyDescent="0.25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4"/>
      <c r="CL63" s="244"/>
      <c r="CM63" s="244"/>
      <c r="CN63" s="244"/>
      <c r="CO63" s="244"/>
      <c r="CP63" s="244"/>
      <c r="CQ63" s="244"/>
      <c r="CR63" s="244"/>
      <c r="CS63" s="244"/>
      <c r="CT63" s="244"/>
      <c r="CU63" s="244"/>
      <c r="CV63" s="244"/>
      <c r="CW63" s="244"/>
      <c r="CX63" s="244"/>
      <c r="CY63" s="244"/>
      <c r="CZ63" s="244"/>
      <c r="DA63" s="244"/>
      <c r="DB63" s="244"/>
      <c r="DC63" s="244"/>
      <c r="DD63" s="244"/>
      <c r="DE63" s="244"/>
      <c r="DF63" s="244"/>
      <c r="DG63" s="244"/>
      <c r="DH63" s="244"/>
      <c r="DI63" s="244"/>
      <c r="DJ63" s="244"/>
      <c r="DK63" s="244"/>
      <c r="DL63" s="244"/>
      <c r="DM63" s="244"/>
      <c r="DN63" s="244"/>
      <c r="DO63" s="244"/>
      <c r="DP63" s="244"/>
      <c r="DQ63" s="244"/>
      <c r="DR63" s="244"/>
      <c r="DS63" s="244"/>
      <c r="DT63" s="244"/>
      <c r="DU63" s="244"/>
      <c r="DV63" s="244"/>
      <c r="DW63" s="244"/>
      <c r="DX63" s="244"/>
      <c r="DY63" s="244"/>
      <c r="DZ63" s="244"/>
      <c r="EA63" s="244"/>
      <c r="EB63" s="244"/>
      <c r="EC63" s="244"/>
      <c r="ED63" s="244"/>
      <c r="EE63" s="244"/>
      <c r="EF63" s="244"/>
      <c r="EG63" s="244"/>
      <c r="EH63" s="244"/>
      <c r="EI63" s="244"/>
      <c r="EJ63" s="244"/>
      <c r="EK63" s="244"/>
      <c r="EL63" s="244"/>
      <c r="EM63" s="244"/>
      <c r="EN63" s="244"/>
      <c r="EO63" s="244"/>
      <c r="EP63" s="244"/>
      <c r="EQ63" s="244"/>
      <c r="ER63" s="244"/>
      <c r="ES63" s="244"/>
      <c r="ET63" s="244"/>
      <c r="EU63" s="244"/>
      <c r="EV63" s="244"/>
      <c r="EW63" s="244"/>
      <c r="EX63" s="244"/>
      <c r="EY63" s="244"/>
      <c r="EZ63" s="244"/>
      <c r="FA63" s="244"/>
      <c r="FB63" s="244"/>
      <c r="FC63" s="244"/>
      <c r="FD63" s="244"/>
      <c r="FE63" s="244"/>
      <c r="FF63" s="244"/>
      <c r="FG63" s="244"/>
      <c r="FH63" s="244"/>
      <c r="FI63" s="244"/>
      <c r="FJ63" s="244"/>
      <c r="FK63" s="244"/>
      <c r="FL63" s="244"/>
      <c r="FM63" s="244"/>
      <c r="FN63" s="244"/>
      <c r="FO63" s="244"/>
      <c r="FP63" s="244"/>
      <c r="FQ63" s="244"/>
      <c r="FR63" s="244"/>
      <c r="FS63" s="244"/>
      <c r="FT63" s="244"/>
      <c r="FU63" s="244"/>
      <c r="FV63" s="244"/>
      <c r="FW63" s="244"/>
      <c r="FX63" s="244"/>
      <c r="FY63" s="244"/>
      <c r="FZ63" s="244"/>
      <c r="GA63" s="244"/>
      <c r="GB63" s="244"/>
      <c r="GC63" s="244"/>
      <c r="GD63" s="244"/>
      <c r="GE63" s="244"/>
      <c r="GF63" s="244"/>
      <c r="GG63" s="244"/>
      <c r="GH63" s="244"/>
      <c r="GI63" s="244"/>
      <c r="GJ63" s="244"/>
      <c r="GK63" s="244"/>
      <c r="GL63" s="244"/>
      <c r="GM63" s="244"/>
      <c r="GN63" s="244"/>
      <c r="GO63" s="244"/>
      <c r="GP63" s="244"/>
      <c r="GQ63" s="244"/>
      <c r="GR63" s="244"/>
      <c r="GS63" s="244"/>
      <c r="GT63" s="244"/>
      <c r="GU63" s="244"/>
      <c r="GV63" s="244"/>
      <c r="GW63" s="244"/>
      <c r="GX63" s="244"/>
      <c r="GY63" s="244"/>
      <c r="GZ63" s="244"/>
      <c r="HA63" s="244"/>
      <c r="HB63" s="244"/>
      <c r="HC63" s="244"/>
      <c r="HD63" s="244"/>
      <c r="HE63" s="244"/>
      <c r="HF63" s="244"/>
      <c r="HG63" s="244"/>
      <c r="HH63" s="244"/>
      <c r="HI63" s="244"/>
      <c r="HJ63" s="244"/>
      <c r="HK63" s="244"/>
      <c r="HL63" s="244"/>
      <c r="HM63" s="244"/>
      <c r="HN63" s="244"/>
      <c r="HO63" s="244"/>
      <c r="HP63" s="244"/>
      <c r="HQ63" s="244"/>
      <c r="HR63" s="244"/>
      <c r="HS63" s="244"/>
      <c r="HT63" s="244"/>
      <c r="HU63" s="244"/>
      <c r="HV63" s="244"/>
      <c r="HW63" s="244"/>
      <c r="HX63" s="244"/>
      <c r="HY63" s="244"/>
      <c r="HZ63" s="244"/>
      <c r="IA63" s="244"/>
      <c r="IB63" s="244"/>
      <c r="IC63" s="244"/>
      <c r="ID63" s="244"/>
      <c r="IE63" s="244"/>
      <c r="IF63" s="244"/>
      <c r="IG63" s="244"/>
      <c r="IH63" s="244"/>
      <c r="II63" s="244"/>
      <c r="IJ63" s="244"/>
      <c r="IK63" s="244"/>
      <c r="IL63" s="244"/>
      <c r="IM63" s="244"/>
      <c r="IN63" s="244"/>
      <c r="IO63" s="244"/>
      <c r="IP63" s="244"/>
      <c r="IQ63" s="244"/>
      <c r="IR63" s="244"/>
      <c r="IS63" s="244"/>
      <c r="IT63" s="244"/>
      <c r="IU63" s="244"/>
      <c r="IV63" s="244"/>
      <c r="IW63" s="244"/>
      <c r="IX63" s="244"/>
      <c r="IY63" s="244"/>
      <c r="IZ63" s="244"/>
      <c r="JA63" s="244"/>
      <c r="JB63" s="244"/>
      <c r="JC63" s="244"/>
      <c r="JD63" s="244"/>
      <c r="JE63" s="244"/>
      <c r="JF63" s="244"/>
      <c r="JG63" s="244"/>
      <c r="JH63" s="244"/>
      <c r="JI63" s="219">
        <f t="shared" si="9"/>
        <v>0</v>
      </c>
      <c r="JJ63" s="2"/>
      <c r="JK63" s="2"/>
    </row>
    <row r="64" spans="1:276" x14ac:dyDescent="0.25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4"/>
      <c r="CC64" s="244"/>
      <c r="CD64" s="244"/>
      <c r="CE64" s="244"/>
      <c r="CF64" s="244"/>
      <c r="CG64" s="244"/>
      <c r="CH64" s="244"/>
      <c r="CI64" s="244"/>
      <c r="CJ64" s="244"/>
      <c r="CK64" s="244"/>
      <c r="CL64" s="244"/>
      <c r="CM64" s="244"/>
      <c r="CN64" s="244"/>
      <c r="CO64" s="244"/>
      <c r="CP64" s="244"/>
      <c r="CQ64" s="244"/>
      <c r="CR64" s="244"/>
      <c r="CS64" s="244"/>
      <c r="CT64" s="244"/>
      <c r="CU64" s="244"/>
      <c r="CV64" s="244"/>
      <c r="CW64" s="244"/>
      <c r="CX64" s="244"/>
      <c r="CY64" s="244"/>
      <c r="CZ64" s="244"/>
      <c r="DA64" s="244"/>
      <c r="DB64" s="244"/>
      <c r="DC64" s="244"/>
      <c r="DD64" s="244"/>
      <c r="DE64" s="244"/>
      <c r="DF64" s="244"/>
      <c r="DG64" s="244"/>
      <c r="DH64" s="244"/>
      <c r="DI64" s="244"/>
      <c r="DJ64" s="244"/>
      <c r="DK64" s="244"/>
      <c r="DL64" s="244"/>
      <c r="DM64" s="244"/>
      <c r="DN64" s="244"/>
      <c r="DO64" s="244"/>
      <c r="DP64" s="244"/>
      <c r="DQ64" s="244"/>
      <c r="DR64" s="244"/>
      <c r="DS64" s="244"/>
      <c r="DT64" s="244"/>
      <c r="DU64" s="244"/>
      <c r="DV64" s="244"/>
      <c r="DW64" s="244"/>
      <c r="DX64" s="244"/>
      <c r="DY64" s="244"/>
      <c r="DZ64" s="244"/>
      <c r="EA64" s="244"/>
      <c r="EB64" s="244"/>
      <c r="EC64" s="244"/>
      <c r="ED64" s="244"/>
      <c r="EE64" s="244"/>
      <c r="EF64" s="244"/>
      <c r="EG64" s="244"/>
      <c r="EH64" s="244"/>
      <c r="EI64" s="244"/>
      <c r="EJ64" s="244"/>
      <c r="EK64" s="244"/>
      <c r="EL64" s="244"/>
      <c r="EM64" s="244"/>
      <c r="EN64" s="244"/>
      <c r="EO64" s="244"/>
      <c r="EP64" s="244"/>
      <c r="EQ64" s="244"/>
      <c r="ER64" s="244"/>
      <c r="ES64" s="244"/>
      <c r="ET64" s="244"/>
      <c r="EU64" s="244"/>
      <c r="EV64" s="244"/>
      <c r="EW64" s="244"/>
      <c r="EX64" s="244"/>
      <c r="EY64" s="244"/>
      <c r="EZ64" s="244"/>
      <c r="FA64" s="244"/>
      <c r="FB64" s="244"/>
      <c r="FC64" s="244"/>
      <c r="FD64" s="244"/>
      <c r="FE64" s="244"/>
      <c r="FF64" s="244"/>
      <c r="FG64" s="244"/>
      <c r="FH64" s="244"/>
      <c r="FI64" s="244"/>
      <c r="FJ64" s="244"/>
      <c r="FK64" s="244"/>
      <c r="FL64" s="244"/>
      <c r="FM64" s="244"/>
      <c r="FN64" s="244"/>
      <c r="FO64" s="244"/>
      <c r="FP64" s="244"/>
      <c r="FQ64" s="244"/>
      <c r="FR64" s="244"/>
      <c r="FS64" s="244"/>
      <c r="FT64" s="244"/>
      <c r="FU64" s="244"/>
      <c r="FV64" s="244"/>
      <c r="FW64" s="244"/>
      <c r="FX64" s="244"/>
      <c r="FY64" s="244"/>
      <c r="FZ64" s="244"/>
      <c r="GA64" s="244"/>
      <c r="GB64" s="244"/>
      <c r="GC64" s="244"/>
      <c r="GD64" s="244"/>
      <c r="GE64" s="244"/>
      <c r="GF64" s="244"/>
      <c r="GG64" s="244"/>
      <c r="GH64" s="244"/>
      <c r="GI64" s="244"/>
      <c r="GJ64" s="244"/>
      <c r="GK64" s="244"/>
      <c r="GL64" s="244"/>
      <c r="GM64" s="244"/>
      <c r="GN64" s="244"/>
      <c r="GO64" s="244"/>
      <c r="GP64" s="244"/>
      <c r="GQ64" s="244"/>
      <c r="GR64" s="244"/>
      <c r="GS64" s="244"/>
      <c r="GT64" s="244"/>
      <c r="GU64" s="244"/>
      <c r="GV64" s="244"/>
      <c r="GW64" s="244"/>
      <c r="GX64" s="244"/>
      <c r="GY64" s="244"/>
      <c r="GZ64" s="244"/>
      <c r="HA64" s="244"/>
      <c r="HB64" s="244"/>
      <c r="HC64" s="244"/>
      <c r="HD64" s="244"/>
      <c r="HE64" s="244"/>
      <c r="HF64" s="244"/>
      <c r="HG64" s="244"/>
      <c r="HH64" s="244"/>
      <c r="HI64" s="244"/>
      <c r="HJ64" s="244"/>
      <c r="HK64" s="244"/>
      <c r="HL64" s="244"/>
      <c r="HM64" s="244"/>
      <c r="HN64" s="244"/>
      <c r="HO64" s="244"/>
      <c r="HP64" s="244"/>
      <c r="HQ64" s="244"/>
      <c r="HR64" s="244"/>
      <c r="HS64" s="244"/>
      <c r="HT64" s="244"/>
      <c r="HU64" s="244"/>
      <c r="HV64" s="244"/>
      <c r="HW64" s="244"/>
      <c r="HX64" s="244"/>
      <c r="HY64" s="244"/>
      <c r="HZ64" s="244"/>
      <c r="IA64" s="244"/>
      <c r="IB64" s="244"/>
      <c r="IC64" s="244"/>
      <c r="ID64" s="244"/>
      <c r="IE64" s="244"/>
      <c r="IF64" s="244"/>
      <c r="IG64" s="244"/>
      <c r="IH64" s="244"/>
      <c r="II64" s="244"/>
      <c r="IJ64" s="244"/>
      <c r="IK64" s="244"/>
      <c r="IL64" s="244"/>
      <c r="IM64" s="244"/>
      <c r="IN64" s="244"/>
      <c r="IO64" s="244"/>
      <c r="IP64" s="244"/>
      <c r="IQ64" s="244"/>
      <c r="IR64" s="244"/>
      <c r="IS64" s="244"/>
      <c r="IT64" s="244"/>
      <c r="IU64" s="244"/>
      <c r="IV64" s="244"/>
      <c r="IW64" s="244"/>
      <c r="IX64" s="244"/>
      <c r="IY64" s="244"/>
      <c r="IZ64" s="244"/>
      <c r="JA64" s="244"/>
      <c r="JB64" s="244"/>
      <c r="JC64" s="244"/>
      <c r="JD64" s="244"/>
      <c r="JE64" s="244"/>
      <c r="JF64" s="244"/>
      <c r="JG64" s="244"/>
      <c r="JH64" s="244"/>
      <c r="JI64" s="219">
        <f t="shared" si="9"/>
        <v>0</v>
      </c>
      <c r="JJ64" s="2"/>
      <c r="JK64" s="2"/>
    </row>
    <row r="65" spans="1:271" x14ac:dyDescent="0.25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  <c r="CO65" s="244"/>
      <c r="CP65" s="244"/>
      <c r="CQ65" s="244"/>
      <c r="CR65" s="244"/>
      <c r="CS65" s="244"/>
      <c r="CT65" s="244"/>
      <c r="CU65" s="244"/>
      <c r="CV65" s="244"/>
      <c r="CW65" s="244"/>
      <c r="CX65" s="244"/>
      <c r="CY65" s="244"/>
      <c r="CZ65" s="244"/>
      <c r="DA65" s="244"/>
      <c r="DB65" s="244"/>
      <c r="DC65" s="244"/>
      <c r="DD65" s="244"/>
      <c r="DE65" s="244"/>
      <c r="DF65" s="244"/>
      <c r="DG65" s="244"/>
      <c r="DH65" s="244"/>
      <c r="DI65" s="244"/>
      <c r="DJ65" s="244"/>
      <c r="DK65" s="244"/>
      <c r="DL65" s="244"/>
      <c r="DM65" s="244"/>
      <c r="DN65" s="244"/>
      <c r="DO65" s="244"/>
      <c r="DP65" s="244"/>
      <c r="DQ65" s="244"/>
      <c r="DR65" s="244"/>
      <c r="DS65" s="244"/>
      <c r="DT65" s="244"/>
      <c r="DU65" s="244"/>
      <c r="DV65" s="244"/>
      <c r="DW65" s="244"/>
      <c r="DX65" s="244"/>
      <c r="DY65" s="244"/>
      <c r="DZ65" s="244"/>
      <c r="EA65" s="244"/>
      <c r="EB65" s="244"/>
      <c r="EC65" s="244"/>
      <c r="ED65" s="244"/>
      <c r="EE65" s="244"/>
      <c r="EF65" s="244"/>
      <c r="EG65" s="244"/>
      <c r="EH65" s="244"/>
      <c r="EI65" s="244"/>
      <c r="EJ65" s="244"/>
      <c r="EK65" s="244"/>
      <c r="EL65" s="244"/>
      <c r="EM65" s="244"/>
      <c r="EN65" s="244"/>
      <c r="EO65" s="244"/>
      <c r="EP65" s="244"/>
      <c r="EQ65" s="244"/>
      <c r="ER65" s="244"/>
      <c r="ES65" s="244"/>
      <c r="ET65" s="244"/>
      <c r="EU65" s="244"/>
      <c r="EV65" s="244"/>
      <c r="EW65" s="244"/>
      <c r="EX65" s="244"/>
      <c r="EY65" s="244"/>
      <c r="EZ65" s="244"/>
      <c r="FA65" s="244"/>
      <c r="FB65" s="244"/>
      <c r="FC65" s="244"/>
      <c r="FD65" s="244"/>
      <c r="FE65" s="244"/>
      <c r="FF65" s="244"/>
      <c r="FG65" s="244"/>
      <c r="FH65" s="244"/>
      <c r="FI65" s="244"/>
      <c r="FJ65" s="244"/>
      <c r="FK65" s="244"/>
      <c r="FL65" s="244"/>
      <c r="FM65" s="244"/>
      <c r="FN65" s="244"/>
      <c r="FO65" s="244"/>
      <c r="FP65" s="244"/>
      <c r="FQ65" s="244"/>
      <c r="FR65" s="244"/>
      <c r="FS65" s="244"/>
      <c r="FT65" s="244"/>
      <c r="FU65" s="244"/>
      <c r="FV65" s="244"/>
      <c r="FW65" s="244"/>
      <c r="FX65" s="244"/>
      <c r="FY65" s="244"/>
      <c r="FZ65" s="244"/>
      <c r="GA65" s="244"/>
      <c r="GB65" s="244"/>
      <c r="GC65" s="244"/>
      <c r="GD65" s="244"/>
      <c r="GE65" s="244"/>
      <c r="GF65" s="244"/>
      <c r="GG65" s="244"/>
      <c r="GH65" s="244"/>
      <c r="GI65" s="244"/>
      <c r="GJ65" s="244"/>
      <c r="GK65" s="244"/>
      <c r="GL65" s="244"/>
      <c r="GM65" s="244"/>
      <c r="GN65" s="244"/>
      <c r="GO65" s="244"/>
      <c r="GP65" s="244"/>
      <c r="GQ65" s="244"/>
      <c r="GR65" s="244"/>
      <c r="GS65" s="244"/>
      <c r="GT65" s="244"/>
      <c r="GU65" s="244"/>
      <c r="GV65" s="244"/>
      <c r="GW65" s="244"/>
      <c r="GX65" s="244"/>
      <c r="GY65" s="244"/>
      <c r="GZ65" s="244"/>
      <c r="HA65" s="244"/>
      <c r="HB65" s="244"/>
      <c r="HC65" s="244"/>
      <c r="HD65" s="244"/>
      <c r="HE65" s="244"/>
      <c r="HF65" s="244"/>
      <c r="HG65" s="244"/>
      <c r="HH65" s="244"/>
      <c r="HI65" s="244"/>
      <c r="HJ65" s="244"/>
      <c r="HK65" s="244"/>
      <c r="HL65" s="244"/>
      <c r="HM65" s="244"/>
      <c r="HN65" s="244"/>
      <c r="HO65" s="244"/>
      <c r="HP65" s="244"/>
      <c r="HQ65" s="244"/>
      <c r="HR65" s="244"/>
      <c r="HS65" s="244"/>
      <c r="HT65" s="244"/>
      <c r="HU65" s="244"/>
      <c r="HV65" s="244"/>
      <c r="HW65" s="244"/>
      <c r="HX65" s="244"/>
      <c r="HY65" s="244"/>
      <c r="HZ65" s="244"/>
      <c r="IA65" s="244"/>
      <c r="IB65" s="244"/>
      <c r="IC65" s="244"/>
      <c r="ID65" s="244"/>
      <c r="IE65" s="244"/>
      <c r="IF65" s="244"/>
      <c r="IG65" s="244"/>
      <c r="IH65" s="244"/>
      <c r="II65" s="244"/>
      <c r="IJ65" s="244"/>
      <c r="IK65" s="244"/>
      <c r="IL65" s="244"/>
      <c r="IM65" s="244"/>
      <c r="IN65" s="244"/>
      <c r="IO65" s="244"/>
      <c r="IP65" s="244"/>
      <c r="IQ65" s="244"/>
      <c r="IR65" s="244"/>
      <c r="IS65" s="244"/>
      <c r="IT65" s="244"/>
      <c r="IU65" s="244"/>
      <c r="IV65" s="244"/>
      <c r="IW65" s="244"/>
      <c r="IX65" s="244"/>
      <c r="IY65" s="244"/>
      <c r="IZ65" s="244"/>
      <c r="JA65" s="244"/>
      <c r="JB65" s="244"/>
      <c r="JC65" s="244"/>
      <c r="JD65" s="244"/>
      <c r="JE65" s="244"/>
      <c r="JF65" s="244"/>
      <c r="JG65" s="244"/>
      <c r="JH65" s="244"/>
      <c r="JI65" s="219">
        <f t="shared" si="9"/>
        <v>0</v>
      </c>
      <c r="JJ65" s="2"/>
      <c r="JK65" s="2"/>
    </row>
    <row r="66" spans="1:271" x14ac:dyDescent="0.25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4"/>
      <c r="CC66" s="244"/>
      <c r="CD66" s="244"/>
      <c r="CE66" s="244"/>
      <c r="CF66" s="244"/>
      <c r="CG66" s="244"/>
      <c r="CH66" s="244"/>
      <c r="CI66" s="244"/>
      <c r="CJ66" s="244"/>
      <c r="CK66" s="244"/>
      <c r="CL66" s="244"/>
      <c r="CM66" s="244"/>
      <c r="CN66" s="244"/>
      <c r="CO66" s="244"/>
      <c r="CP66" s="244"/>
      <c r="CQ66" s="244"/>
      <c r="CR66" s="244"/>
      <c r="CS66" s="244"/>
      <c r="CT66" s="244"/>
      <c r="CU66" s="244"/>
      <c r="CV66" s="244"/>
      <c r="CW66" s="244"/>
      <c r="CX66" s="244"/>
      <c r="CY66" s="244"/>
      <c r="CZ66" s="244"/>
      <c r="DA66" s="244"/>
      <c r="DB66" s="244"/>
      <c r="DC66" s="244"/>
      <c r="DD66" s="244"/>
      <c r="DE66" s="244"/>
      <c r="DF66" s="244"/>
      <c r="DG66" s="244"/>
      <c r="DH66" s="244"/>
      <c r="DI66" s="244"/>
      <c r="DJ66" s="244"/>
      <c r="DK66" s="244"/>
      <c r="DL66" s="244"/>
      <c r="DM66" s="244"/>
      <c r="DN66" s="244"/>
      <c r="DO66" s="244"/>
      <c r="DP66" s="244"/>
      <c r="DQ66" s="244"/>
      <c r="DR66" s="244"/>
      <c r="DS66" s="244"/>
      <c r="DT66" s="244"/>
      <c r="DU66" s="244"/>
      <c r="DV66" s="244"/>
      <c r="DW66" s="244"/>
      <c r="DX66" s="244"/>
      <c r="DY66" s="244"/>
      <c r="DZ66" s="244"/>
      <c r="EA66" s="244"/>
      <c r="EB66" s="244"/>
      <c r="EC66" s="244"/>
      <c r="ED66" s="244"/>
      <c r="EE66" s="244"/>
      <c r="EF66" s="244"/>
      <c r="EG66" s="244"/>
      <c r="EH66" s="244"/>
      <c r="EI66" s="244"/>
      <c r="EJ66" s="244"/>
      <c r="EK66" s="244"/>
      <c r="EL66" s="244"/>
      <c r="EM66" s="244"/>
      <c r="EN66" s="244"/>
      <c r="EO66" s="244"/>
      <c r="EP66" s="244"/>
      <c r="EQ66" s="244"/>
      <c r="ER66" s="244"/>
      <c r="ES66" s="244"/>
      <c r="ET66" s="244"/>
      <c r="EU66" s="244"/>
      <c r="EV66" s="244"/>
      <c r="EW66" s="244"/>
      <c r="EX66" s="244"/>
      <c r="EY66" s="244"/>
      <c r="EZ66" s="244"/>
      <c r="FA66" s="244"/>
      <c r="FB66" s="244"/>
      <c r="FC66" s="244"/>
      <c r="FD66" s="244"/>
      <c r="FE66" s="244"/>
      <c r="FF66" s="244"/>
      <c r="FG66" s="244"/>
      <c r="FH66" s="244"/>
      <c r="FI66" s="244"/>
      <c r="FJ66" s="244"/>
      <c r="FK66" s="244"/>
      <c r="FL66" s="244"/>
      <c r="FM66" s="244"/>
      <c r="FN66" s="244"/>
      <c r="FO66" s="244"/>
      <c r="FP66" s="244"/>
      <c r="FQ66" s="244"/>
      <c r="FR66" s="244"/>
      <c r="FS66" s="244"/>
      <c r="FT66" s="244"/>
      <c r="FU66" s="244"/>
      <c r="FV66" s="244"/>
      <c r="FW66" s="244"/>
      <c r="FX66" s="244"/>
      <c r="FY66" s="244"/>
      <c r="FZ66" s="244"/>
      <c r="GA66" s="244"/>
      <c r="GB66" s="244"/>
      <c r="GC66" s="244"/>
      <c r="GD66" s="244"/>
      <c r="GE66" s="244"/>
      <c r="GF66" s="244"/>
      <c r="GG66" s="244"/>
      <c r="GH66" s="244"/>
      <c r="GI66" s="244"/>
      <c r="GJ66" s="244"/>
      <c r="GK66" s="244"/>
      <c r="GL66" s="244"/>
      <c r="GM66" s="244"/>
      <c r="GN66" s="244"/>
      <c r="GO66" s="244"/>
      <c r="GP66" s="244"/>
      <c r="GQ66" s="244"/>
      <c r="GR66" s="244"/>
      <c r="GS66" s="244"/>
      <c r="GT66" s="244"/>
      <c r="GU66" s="244"/>
      <c r="GV66" s="244"/>
      <c r="GW66" s="244"/>
      <c r="GX66" s="244"/>
      <c r="GY66" s="244"/>
      <c r="GZ66" s="244"/>
      <c r="HA66" s="244"/>
      <c r="HB66" s="244"/>
      <c r="HC66" s="244"/>
      <c r="HD66" s="244"/>
      <c r="HE66" s="244"/>
      <c r="HF66" s="244"/>
      <c r="HG66" s="244"/>
      <c r="HH66" s="244"/>
      <c r="HI66" s="244"/>
      <c r="HJ66" s="244"/>
      <c r="HK66" s="244"/>
      <c r="HL66" s="244"/>
      <c r="HM66" s="244"/>
      <c r="HN66" s="244"/>
      <c r="HO66" s="244"/>
      <c r="HP66" s="244"/>
      <c r="HQ66" s="244"/>
      <c r="HR66" s="244"/>
      <c r="HS66" s="244"/>
      <c r="HT66" s="244"/>
      <c r="HU66" s="244"/>
      <c r="HV66" s="244"/>
      <c r="HW66" s="244"/>
      <c r="HX66" s="244"/>
      <c r="HY66" s="244"/>
      <c r="HZ66" s="244"/>
      <c r="IA66" s="244"/>
      <c r="IB66" s="244"/>
      <c r="IC66" s="244"/>
      <c r="ID66" s="244"/>
      <c r="IE66" s="244"/>
      <c r="IF66" s="244"/>
      <c r="IG66" s="244"/>
      <c r="IH66" s="244"/>
      <c r="II66" s="244"/>
      <c r="IJ66" s="244"/>
      <c r="IK66" s="244"/>
      <c r="IL66" s="244"/>
      <c r="IM66" s="244"/>
      <c r="IN66" s="244"/>
      <c r="IO66" s="244"/>
      <c r="IP66" s="244"/>
      <c r="IQ66" s="244"/>
      <c r="IR66" s="244"/>
      <c r="IS66" s="244"/>
      <c r="IT66" s="244"/>
      <c r="IU66" s="244"/>
      <c r="IV66" s="244"/>
      <c r="IW66" s="244"/>
      <c r="IX66" s="244"/>
      <c r="IY66" s="244"/>
      <c r="IZ66" s="244"/>
      <c r="JA66" s="244"/>
      <c r="JB66" s="244"/>
      <c r="JC66" s="244"/>
      <c r="JD66" s="244"/>
      <c r="JE66" s="244"/>
      <c r="JF66" s="244"/>
      <c r="JG66" s="244"/>
      <c r="JH66" s="244"/>
      <c r="JI66" s="219">
        <f t="shared" si="9"/>
        <v>0</v>
      </c>
      <c r="JJ66" s="2"/>
      <c r="JK66" s="2"/>
    </row>
    <row r="67" spans="1:271" x14ac:dyDescent="0.25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44"/>
      <c r="AU67" s="244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4"/>
      <c r="BK67" s="244"/>
      <c r="BL67" s="244"/>
      <c r="BM67" s="244"/>
      <c r="BN67" s="244"/>
      <c r="BO67" s="244"/>
      <c r="BP67" s="244"/>
      <c r="BQ67" s="244"/>
      <c r="BR67" s="244"/>
      <c r="BS67" s="244"/>
      <c r="BT67" s="244"/>
      <c r="BU67" s="244"/>
      <c r="BV67" s="244"/>
      <c r="BW67" s="244"/>
      <c r="BX67" s="244"/>
      <c r="BY67" s="244"/>
      <c r="BZ67" s="244"/>
      <c r="CA67" s="244"/>
      <c r="CB67" s="244"/>
      <c r="CC67" s="244"/>
      <c r="CD67" s="244"/>
      <c r="CE67" s="244"/>
      <c r="CF67" s="244"/>
      <c r="CG67" s="244"/>
      <c r="CH67" s="244"/>
      <c r="CI67" s="244"/>
      <c r="CJ67" s="244"/>
      <c r="CK67" s="244"/>
      <c r="CL67" s="244"/>
      <c r="CM67" s="244"/>
      <c r="CN67" s="244"/>
      <c r="CO67" s="244"/>
      <c r="CP67" s="244"/>
      <c r="CQ67" s="244"/>
      <c r="CR67" s="244"/>
      <c r="CS67" s="244"/>
      <c r="CT67" s="244"/>
      <c r="CU67" s="244"/>
      <c r="CV67" s="244"/>
      <c r="CW67" s="244"/>
      <c r="CX67" s="244"/>
      <c r="CY67" s="244"/>
      <c r="CZ67" s="244"/>
      <c r="DA67" s="244"/>
      <c r="DB67" s="244"/>
      <c r="DC67" s="244"/>
      <c r="DD67" s="244"/>
      <c r="DE67" s="244"/>
      <c r="DF67" s="244"/>
      <c r="DG67" s="244"/>
      <c r="DH67" s="244"/>
      <c r="DI67" s="244"/>
      <c r="DJ67" s="244"/>
      <c r="DK67" s="244"/>
      <c r="DL67" s="244"/>
      <c r="DM67" s="244"/>
      <c r="DN67" s="244"/>
      <c r="DO67" s="244"/>
      <c r="DP67" s="244"/>
      <c r="DQ67" s="244"/>
      <c r="DR67" s="244"/>
      <c r="DS67" s="244"/>
      <c r="DT67" s="244"/>
      <c r="DU67" s="244"/>
      <c r="DV67" s="244"/>
      <c r="DW67" s="244"/>
      <c r="DX67" s="244"/>
      <c r="DY67" s="244"/>
      <c r="DZ67" s="244"/>
      <c r="EA67" s="244"/>
      <c r="EB67" s="244"/>
      <c r="EC67" s="244"/>
      <c r="ED67" s="244"/>
      <c r="EE67" s="244"/>
      <c r="EF67" s="244"/>
      <c r="EG67" s="244"/>
      <c r="EH67" s="244"/>
      <c r="EI67" s="244"/>
      <c r="EJ67" s="244"/>
      <c r="EK67" s="244"/>
      <c r="EL67" s="244"/>
      <c r="EM67" s="244"/>
      <c r="EN67" s="244"/>
      <c r="EO67" s="244"/>
      <c r="EP67" s="244"/>
      <c r="EQ67" s="244"/>
      <c r="ER67" s="244"/>
      <c r="ES67" s="244"/>
      <c r="ET67" s="244"/>
      <c r="EU67" s="244"/>
      <c r="EV67" s="244"/>
      <c r="EW67" s="244"/>
      <c r="EX67" s="244"/>
      <c r="EY67" s="244"/>
      <c r="EZ67" s="244"/>
      <c r="FA67" s="244"/>
      <c r="FB67" s="244"/>
      <c r="FC67" s="244"/>
      <c r="FD67" s="244"/>
      <c r="FE67" s="244"/>
      <c r="FF67" s="244"/>
      <c r="FG67" s="244"/>
      <c r="FH67" s="244"/>
      <c r="FI67" s="244"/>
      <c r="FJ67" s="244"/>
      <c r="FK67" s="244"/>
      <c r="FL67" s="244"/>
      <c r="FM67" s="244"/>
      <c r="FN67" s="244"/>
      <c r="FO67" s="244"/>
      <c r="FP67" s="244"/>
      <c r="FQ67" s="244"/>
      <c r="FR67" s="244"/>
      <c r="FS67" s="244"/>
      <c r="FT67" s="244"/>
      <c r="FU67" s="244"/>
      <c r="FV67" s="244"/>
      <c r="FW67" s="244"/>
      <c r="FX67" s="244"/>
      <c r="FY67" s="244"/>
      <c r="FZ67" s="244"/>
      <c r="GA67" s="244"/>
      <c r="GB67" s="244"/>
      <c r="GC67" s="244"/>
      <c r="GD67" s="244"/>
      <c r="GE67" s="244"/>
      <c r="GF67" s="244"/>
      <c r="GG67" s="244"/>
      <c r="GH67" s="244"/>
      <c r="GI67" s="244"/>
      <c r="GJ67" s="244"/>
      <c r="GK67" s="244"/>
      <c r="GL67" s="244"/>
      <c r="GM67" s="244"/>
      <c r="GN67" s="244"/>
      <c r="GO67" s="244"/>
      <c r="GP67" s="244"/>
      <c r="GQ67" s="244"/>
      <c r="GR67" s="244"/>
      <c r="GS67" s="244"/>
      <c r="GT67" s="244"/>
      <c r="GU67" s="244"/>
      <c r="GV67" s="244"/>
      <c r="GW67" s="244"/>
      <c r="GX67" s="244"/>
      <c r="GY67" s="244"/>
      <c r="GZ67" s="244"/>
      <c r="HA67" s="244"/>
      <c r="HB67" s="244"/>
      <c r="HC67" s="244"/>
      <c r="HD67" s="244"/>
      <c r="HE67" s="244"/>
      <c r="HF67" s="244"/>
      <c r="HG67" s="244"/>
      <c r="HH67" s="244"/>
      <c r="HI67" s="244"/>
      <c r="HJ67" s="244"/>
      <c r="HK67" s="244"/>
      <c r="HL67" s="244"/>
      <c r="HM67" s="244"/>
      <c r="HN67" s="244"/>
      <c r="HO67" s="244"/>
      <c r="HP67" s="244"/>
      <c r="HQ67" s="244"/>
      <c r="HR67" s="244"/>
      <c r="HS67" s="244"/>
      <c r="HT67" s="244"/>
      <c r="HU67" s="244"/>
      <c r="HV67" s="244"/>
      <c r="HW67" s="244"/>
      <c r="HX67" s="244"/>
      <c r="HY67" s="244"/>
      <c r="HZ67" s="244"/>
      <c r="IA67" s="244"/>
      <c r="IB67" s="244"/>
      <c r="IC67" s="244"/>
      <c r="ID67" s="244"/>
      <c r="IE67" s="244"/>
      <c r="IF67" s="244"/>
      <c r="IG67" s="244"/>
      <c r="IH67" s="244"/>
      <c r="II67" s="244"/>
      <c r="IJ67" s="244"/>
      <c r="IK67" s="244"/>
      <c r="IL67" s="244"/>
      <c r="IM67" s="244"/>
      <c r="IN67" s="244"/>
      <c r="IO67" s="244"/>
      <c r="IP67" s="244"/>
      <c r="IQ67" s="244"/>
      <c r="IR67" s="244"/>
      <c r="IS67" s="244"/>
      <c r="IT67" s="244"/>
      <c r="IU67" s="244"/>
      <c r="IV67" s="244"/>
      <c r="IW67" s="244"/>
      <c r="IX67" s="244"/>
      <c r="IY67" s="244"/>
      <c r="IZ67" s="244"/>
      <c r="JA67" s="244"/>
      <c r="JB67" s="244"/>
      <c r="JC67" s="244"/>
      <c r="JD67" s="244"/>
      <c r="JE67" s="244"/>
      <c r="JF67" s="244"/>
      <c r="JG67" s="244"/>
      <c r="JH67" s="244"/>
      <c r="JI67" s="219">
        <f t="shared" si="9"/>
        <v>0</v>
      </c>
      <c r="JJ67" s="2"/>
      <c r="JK67" s="2"/>
    </row>
    <row r="68" spans="1:271" x14ac:dyDescent="0.25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  <c r="AJ68" s="244"/>
      <c r="AK68" s="244"/>
      <c r="AL68" s="244"/>
      <c r="AM68" s="244"/>
      <c r="AN68" s="244"/>
      <c r="AO68" s="244"/>
      <c r="AP68" s="244"/>
      <c r="AQ68" s="244"/>
      <c r="AR68" s="244"/>
      <c r="AS68" s="244"/>
      <c r="AT68" s="244"/>
      <c r="AU68" s="244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4"/>
      <c r="BK68" s="244"/>
      <c r="BL68" s="244"/>
      <c r="BM68" s="244"/>
      <c r="BN68" s="244"/>
      <c r="BO68" s="244"/>
      <c r="BP68" s="244"/>
      <c r="BQ68" s="244"/>
      <c r="BR68" s="244"/>
      <c r="BS68" s="244"/>
      <c r="BT68" s="244"/>
      <c r="BU68" s="244"/>
      <c r="BV68" s="244"/>
      <c r="BW68" s="244"/>
      <c r="BX68" s="244"/>
      <c r="BY68" s="244"/>
      <c r="BZ68" s="244"/>
      <c r="CA68" s="244"/>
      <c r="CB68" s="244"/>
      <c r="CC68" s="244"/>
      <c r="CD68" s="244"/>
      <c r="CE68" s="244"/>
      <c r="CF68" s="244"/>
      <c r="CG68" s="244"/>
      <c r="CH68" s="244"/>
      <c r="CI68" s="244"/>
      <c r="CJ68" s="244"/>
      <c r="CK68" s="244"/>
      <c r="CL68" s="244"/>
      <c r="CM68" s="244"/>
      <c r="CN68" s="244"/>
      <c r="CO68" s="244"/>
      <c r="CP68" s="244"/>
      <c r="CQ68" s="244"/>
      <c r="CR68" s="244"/>
      <c r="CS68" s="244"/>
      <c r="CT68" s="244"/>
      <c r="CU68" s="244"/>
      <c r="CV68" s="244"/>
      <c r="CW68" s="244"/>
      <c r="CX68" s="244"/>
      <c r="CY68" s="244"/>
      <c r="CZ68" s="244"/>
      <c r="DA68" s="244"/>
      <c r="DB68" s="244"/>
      <c r="DC68" s="244"/>
      <c r="DD68" s="244"/>
      <c r="DE68" s="244"/>
      <c r="DF68" s="244"/>
      <c r="DG68" s="244"/>
      <c r="DH68" s="244"/>
      <c r="DI68" s="244"/>
      <c r="DJ68" s="244"/>
      <c r="DK68" s="244"/>
      <c r="DL68" s="244"/>
      <c r="DM68" s="244"/>
      <c r="DN68" s="244"/>
      <c r="DO68" s="244"/>
      <c r="DP68" s="244"/>
      <c r="DQ68" s="244"/>
      <c r="DR68" s="244"/>
      <c r="DS68" s="244"/>
      <c r="DT68" s="244"/>
      <c r="DU68" s="244"/>
      <c r="DV68" s="244"/>
      <c r="DW68" s="244"/>
      <c r="DX68" s="244"/>
      <c r="DY68" s="244"/>
      <c r="DZ68" s="244"/>
      <c r="EA68" s="244"/>
      <c r="EB68" s="244"/>
      <c r="EC68" s="244"/>
      <c r="ED68" s="244"/>
      <c r="EE68" s="244"/>
      <c r="EF68" s="244"/>
      <c r="EG68" s="244"/>
      <c r="EH68" s="244"/>
      <c r="EI68" s="244"/>
      <c r="EJ68" s="244"/>
      <c r="EK68" s="244"/>
      <c r="EL68" s="244"/>
      <c r="EM68" s="244"/>
      <c r="EN68" s="244"/>
      <c r="EO68" s="244"/>
      <c r="EP68" s="244"/>
      <c r="EQ68" s="244"/>
      <c r="ER68" s="244"/>
      <c r="ES68" s="244"/>
      <c r="ET68" s="244"/>
      <c r="EU68" s="244"/>
      <c r="EV68" s="244"/>
      <c r="EW68" s="244"/>
      <c r="EX68" s="244"/>
      <c r="EY68" s="244"/>
      <c r="EZ68" s="244"/>
      <c r="FA68" s="244"/>
      <c r="FB68" s="244"/>
      <c r="FC68" s="244"/>
      <c r="FD68" s="244"/>
      <c r="FE68" s="244"/>
      <c r="FF68" s="244"/>
      <c r="FG68" s="244"/>
      <c r="FH68" s="244"/>
      <c r="FI68" s="244"/>
      <c r="FJ68" s="244"/>
      <c r="FK68" s="244"/>
      <c r="FL68" s="244"/>
      <c r="FM68" s="244"/>
      <c r="FN68" s="244"/>
      <c r="FO68" s="244"/>
      <c r="FP68" s="244"/>
      <c r="FQ68" s="244"/>
      <c r="FR68" s="244"/>
      <c r="FS68" s="244"/>
      <c r="FT68" s="244"/>
      <c r="FU68" s="244"/>
      <c r="FV68" s="244"/>
      <c r="FW68" s="244"/>
      <c r="FX68" s="244"/>
      <c r="FY68" s="244"/>
      <c r="FZ68" s="244"/>
      <c r="GA68" s="244"/>
      <c r="GB68" s="244"/>
      <c r="GC68" s="244"/>
      <c r="GD68" s="244"/>
      <c r="GE68" s="244"/>
      <c r="GF68" s="244"/>
      <c r="GG68" s="244"/>
      <c r="GH68" s="244"/>
      <c r="GI68" s="244"/>
      <c r="GJ68" s="244"/>
      <c r="GK68" s="244"/>
      <c r="GL68" s="244"/>
      <c r="GM68" s="244"/>
      <c r="GN68" s="244"/>
      <c r="GO68" s="244"/>
      <c r="GP68" s="244"/>
      <c r="GQ68" s="244"/>
      <c r="GR68" s="244"/>
      <c r="GS68" s="244"/>
      <c r="GT68" s="244"/>
      <c r="GU68" s="244"/>
      <c r="GV68" s="244"/>
      <c r="GW68" s="244"/>
      <c r="GX68" s="244"/>
      <c r="GY68" s="244"/>
      <c r="GZ68" s="244"/>
      <c r="HA68" s="244"/>
      <c r="HB68" s="244"/>
      <c r="HC68" s="244"/>
      <c r="HD68" s="244"/>
      <c r="HE68" s="244"/>
      <c r="HF68" s="244"/>
      <c r="HG68" s="244"/>
      <c r="HH68" s="244"/>
      <c r="HI68" s="244"/>
      <c r="HJ68" s="244"/>
      <c r="HK68" s="244"/>
      <c r="HL68" s="244"/>
      <c r="HM68" s="244"/>
      <c r="HN68" s="244"/>
      <c r="HO68" s="244"/>
      <c r="HP68" s="244"/>
      <c r="HQ68" s="244"/>
      <c r="HR68" s="244"/>
      <c r="HS68" s="244"/>
      <c r="HT68" s="244"/>
      <c r="HU68" s="244"/>
      <c r="HV68" s="244"/>
      <c r="HW68" s="244"/>
      <c r="HX68" s="244"/>
      <c r="HY68" s="244"/>
      <c r="HZ68" s="244"/>
      <c r="IA68" s="244"/>
      <c r="IB68" s="244"/>
      <c r="IC68" s="244"/>
      <c r="ID68" s="244"/>
      <c r="IE68" s="244"/>
      <c r="IF68" s="244"/>
      <c r="IG68" s="244"/>
      <c r="IH68" s="244"/>
      <c r="II68" s="244"/>
      <c r="IJ68" s="244"/>
      <c r="IK68" s="244"/>
      <c r="IL68" s="244"/>
      <c r="IM68" s="244"/>
      <c r="IN68" s="244"/>
      <c r="IO68" s="244"/>
      <c r="IP68" s="244"/>
      <c r="IQ68" s="244"/>
      <c r="IR68" s="244"/>
      <c r="IS68" s="244"/>
      <c r="IT68" s="244"/>
      <c r="IU68" s="244"/>
      <c r="IV68" s="244"/>
      <c r="IW68" s="244"/>
      <c r="IX68" s="244"/>
      <c r="IY68" s="244"/>
      <c r="IZ68" s="244"/>
      <c r="JA68" s="244"/>
      <c r="JB68" s="244"/>
      <c r="JC68" s="244"/>
      <c r="JD68" s="244"/>
      <c r="JE68" s="244"/>
      <c r="JF68" s="244"/>
      <c r="JG68" s="244"/>
      <c r="JH68" s="244"/>
      <c r="JI68" s="219">
        <f t="shared" si="9"/>
        <v>0</v>
      </c>
      <c r="JJ68" s="2"/>
      <c r="JK68" s="2"/>
    </row>
    <row r="69" spans="1:271" x14ac:dyDescent="0.25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  <c r="CO69" s="244"/>
      <c r="CP69" s="244"/>
      <c r="CQ69" s="244"/>
      <c r="CR69" s="244"/>
      <c r="CS69" s="244"/>
      <c r="CT69" s="244"/>
      <c r="CU69" s="244"/>
      <c r="CV69" s="244"/>
      <c r="CW69" s="244"/>
      <c r="CX69" s="244"/>
      <c r="CY69" s="244"/>
      <c r="CZ69" s="244"/>
      <c r="DA69" s="244"/>
      <c r="DB69" s="244"/>
      <c r="DC69" s="244"/>
      <c r="DD69" s="244"/>
      <c r="DE69" s="244"/>
      <c r="DF69" s="244"/>
      <c r="DG69" s="244"/>
      <c r="DH69" s="244"/>
      <c r="DI69" s="244"/>
      <c r="DJ69" s="244"/>
      <c r="DK69" s="244"/>
      <c r="DL69" s="244"/>
      <c r="DM69" s="244"/>
      <c r="DN69" s="244"/>
      <c r="DO69" s="244"/>
      <c r="DP69" s="244"/>
      <c r="DQ69" s="244"/>
      <c r="DR69" s="244"/>
      <c r="DS69" s="244"/>
      <c r="DT69" s="244"/>
      <c r="DU69" s="244"/>
      <c r="DV69" s="244"/>
      <c r="DW69" s="244"/>
      <c r="DX69" s="244"/>
      <c r="DY69" s="244"/>
      <c r="DZ69" s="244"/>
      <c r="EA69" s="244"/>
      <c r="EB69" s="244"/>
      <c r="EC69" s="244"/>
      <c r="ED69" s="244"/>
      <c r="EE69" s="244"/>
      <c r="EF69" s="244"/>
      <c r="EG69" s="244"/>
      <c r="EH69" s="244"/>
      <c r="EI69" s="244"/>
      <c r="EJ69" s="244"/>
      <c r="EK69" s="244"/>
      <c r="EL69" s="244"/>
      <c r="EM69" s="244"/>
      <c r="EN69" s="244"/>
      <c r="EO69" s="244"/>
      <c r="EP69" s="244"/>
      <c r="EQ69" s="244"/>
      <c r="ER69" s="244"/>
      <c r="ES69" s="244"/>
      <c r="ET69" s="244"/>
      <c r="EU69" s="244"/>
      <c r="EV69" s="244"/>
      <c r="EW69" s="244"/>
      <c r="EX69" s="244"/>
      <c r="EY69" s="244"/>
      <c r="EZ69" s="244"/>
      <c r="FA69" s="244"/>
      <c r="FB69" s="244"/>
      <c r="FC69" s="244"/>
      <c r="FD69" s="244"/>
      <c r="FE69" s="244"/>
      <c r="FF69" s="244"/>
      <c r="FG69" s="244"/>
      <c r="FH69" s="244"/>
      <c r="FI69" s="244"/>
      <c r="FJ69" s="244"/>
      <c r="FK69" s="244"/>
      <c r="FL69" s="244"/>
      <c r="FM69" s="244"/>
      <c r="FN69" s="244"/>
      <c r="FO69" s="244"/>
      <c r="FP69" s="244"/>
      <c r="FQ69" s="244"/>
      <c r="FR69" s="244"/>
      <c r="FS69" s="244"/>
      <c r="FT69" s="244"/>
      <c r="FU69" s="244"/>
      <c r="FV69" s="244"/>
      <c r="FW69" s="244"/>
      <c r="FX69" s="244"/>
      <c r="FY69" s="244"/>
      <c r="FZ69" s="244"/>
      <c r="GA69" s="244"/>
      <c r="GB69" s="244"/>
      <c r="GC69" s="244"/>
      <c r="GD69" s="244"/>
      <c r="GE69" s="244"/>
      <c r="GF69" s="244"/>
      <c r="GG69" s="244"/>
      <c r="GH69" s="244"/>
      <c r="GI69" s="244"/>
      <c r="GJ69" s="244"/>
      <c r="GK69" s="244"/>
      <c r="GL69" s="244"/>
      <c r="GM69" s="244"/>
      <c r="GN69" s="244"/>
      <c r="GO69" s="244"/>
      <c r="GP69" s="244"/>
      <c r="GQ69" s="244"/>
      <c r="GR69" s="244"/>
      <c r="GS69" s="244"/>
      <c r="GT69" s="244"/>
      <c r="GU69" s="244"/>
      <c r="GV69" s="244"/>
      <c r="GW69" s="244"/>
      <c r="GX69" s="244"/>
      <c r="GY69" s="244"/>
      <c r="GZ69" s="244"/>
      <c r="HA69" s="244"/>
      <c r="HB69" s="244"/>
      <c r="HC69" s="244"/>
      <c r="HD69" s="244"/>
      <c r="HE69" s="244"/>
      <c r="HF69" s="244"/>
      <c r="HG69" s="244"/>
      <c r="HH69" s="244"/>
      <c r="HI69" s="244"/>
      <c r="HJ69" s="244"/>
      <c r="HK69" s="244"/>
      <c r="HL69" s="244"/>
      <c r="HM69" s="244"/>
      <c r="HN69" s="244"/>
      <c r="HO69" s="244"/>
      <c r="HP69" s="244"/>
      <c r="HQ69" s="244"/>
      <c r="HR69" s="244"/>
      <c r="HS69" s="244"/>
      <c r="HT69" s="244"/>
      <c r="HU69" s="244"/>
      <c r="HV69" s="244"/>
      <c r="HW69" s="244"/>
      <c r="HX69" s="244"/>
      <c r="HY69" s="244"/>
      <c r="HZ69" s="244"/>
      <c r="IA69" s="244"/>
      <c r="IB69" s="244"/>
      <c r="IC69" s="244"/>
      <c r="ID69" s="244"/>
      <c r="IE69" s="244"/>
      <c r="IF69" s="244"/>
      <c r="IG69" s="244"/>
      <c r="IH69" s="244"/>
      <c r="II69" s="244"/>
      <c r="IJ69" s="244"/>
      <c r="IK69" s="244"/>
      <c r="IL69" s="244"/>
      <c r="IM69" s="244"/>
      <c r="IN69" s="244"/>
      <c r="IO69" s="244"/>
      <c r="IP69" s="244"/>
      <c r="IQ69" s="244"/>
      <c r="IR69" s="244"/>
      <c r="IS69" s="244"/>
      <c r="IT69" s="244"/>
      <c r="IU69" s="244"/>
      <c r="IV69" s="244"/>
      <c r="IW69" s="244"/>
      <c r="IX69" s="244"/>
      <c r="IY69" s="244"/>
      <c r="IZ69" s="244"/>
      <c r="JA69" s="244"/>
      <c r="JB69" s="244"/>
      <c r="JC69" s="244"/>
      <c r="JD69" s="244"/>
      <c r="JE69" s="244"/>
      <c r="JF69" s="244"/>
      <c r="JG69" s="244"/>
      <c r="JH69" s="244"/>
      <c r="JI69" s="219">
        <f t="shared" si="9"/>
        <v>0</v>
      </c>
      <c r="JJ69" s="2"/>
      <c r="JK69" s="2"/>
    </row>
    <row r="70" spans="1:271" x14ac:dyDescent="0.25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  <c r="CO70" s="244"/>
      <c r="CP70" s="244"/>
      <c r="CQ70" s="244"/>
      <c r="CR70" s="244"/>
      <c r="CS70" s="244"/>
      <c r="CT70" s="244"/>
      <c r="CU70" s="244"/>
      <c r="CV70" s="244"/>
      <c r="CW70" s="244"/>
      <c r="CX70" s="244"/>
      <c r="CY70" s="244"/>
      <c r="CZ70" s="244"/>
      <c r="DA70" s="244"/>
      <c r="DB70" s="244"/>
      <c r="DC70" s="244"/>
      <c r="DD70" s="244"/>
      <c r="DE70" s="244"/>
      <c r="DF70" s="244"/>
      <c r="DG70" s="244"/>
      <c r="DH70" s="244"/>
      <c r="DI70" s="244"/>
      <c r="DJ70" s="244"/>
      <c r="DK70" s="244"/>
      <c r="DL70" s="244"/>
      <c r="DM70" s="244"/>
      <c r="DN70" s="244"/>
      <c r="DO70" s="244"/>
      <c r="DP70" s="244"/>
      <c r="DQ70" s="244"/>
      <c r="DR70" s="244"/>
      <c r="DS70" s="244"/>
      <c r="DT70" s="244"/>
      <c r="DU70" s="244"/>
      <c r="DV70" s="244"/>
      <c r="DW70" s="244"/>
      <c r="DX70" s="244"/>
      <c r="DY70" s="244"/>
      <c r="DZ70" s="244"/>
      <c r="EA70" s="244"/>
      <c r="EB70" s="244"/>
      <c r="EC70" s="244"/>
      <c r="ED70" s="244"/>
      <c r="EE70" s="244"/>
      <c r="EF70" s="244"/>
      <c r="EG70" s="244"/>
      <c r="EH70" s="244"/>
      <c r="EI70" s="244"/>
      <c r="EJ70" s="244"/>
      <c r="EK70" s="244"/>
      <c r="EL70" s="244"/>
      <c r="EM70" s="244"/>
      <c r="EN70" s="244"/>
      <c r="EO70" s="244"/>
      <c r="EP70" s="244"/>
      <c r="EQ70" s="244"/>
      <c r="ER70" s="244"/>
      <c r="ES70" s="244"/>
      <c r="ET70" s="244"/>
      <c r="EU70" s="244"/>
      <c r="EV70" s="244"/>
      <c r="EW70" s="244"/>
      <c r="EX70" s="244"/>
      <c r="EY70" s="244"/>
      <c r="EZ70" s="244"/>
      <c r="FA70" s="244"/>
      <c r="FB70" s="244"/>
      <c r="FC70" s="244"/>
      <c r="FD70" s="244"/>
      <c r="FE70" s="244"/>
      <c r="FF70" s="244"/>
      <c r="FG70" s="244"/>
      <c r="FH70" s="244"/>
      <c r="FI70" s="244"/>
      <c r="FJ70" s="244"/>
      <c r="FK70" s="244"/>
      <c r="FL70" s="244"/>
      <c r="FM70" s="244"/>
      <c r="FN70" s="244"/>
      <c r="FO70" s="244"/>
      <c r="FP70" s="244"/>
      <c r="FQ70" s="244"/>
      <c r="FR70" s="244"/>
      <c r="FS70" s="244"/>
      <c r="FT70" s="244"/>
      <c r="FU70" s="244"/>
      <c r="FV70" s="244"/>
      <c r="FW70" s="244"/>
      <c r="FX70" s="244"/>
      <c r="FY70" s="244"/>
      <c r="FZ70" s="244"/>
      <c r="GA70" s="244"/>
      <c r="GB70" s="244"/>
      <c r="GC70" s="244"/>
      <c r="GD70" s="244"/>
      <c r="GE70" s="244"/>
      <c r="GF70" s="244"/>
      <c r="GG70" s="244"/>
      <c r="GH70" s="244"/>
      <c r="GI70" s="244"/>
      <c r="GJ70" s="244"/>
      <c r="GK70" s="244"/>
      <c r="GL70" s="244"/>
      <c r="GM70" s="244"/>
      <c r="GN70" s="244"/>
      <c r="GO70" s="244"/>
      <c r="GP70" s="244"/>
      <c r="GQ70" s="244"/>
      <c r="GR70" s="244"/>
      <c r="GS70" s="244"/>
      <c r="GT70" s="244"/>
      <c r="GU70" s="244"/>
      <c r="GV70" s="244"/>
      <c r="GW70" s="244"/>
      <c r="GX70" s="244"/>
      <c r="GY70" s="244"/>
      <c r="GZ70" s="244"/>
      <c r="HA70" s="244"/>
      <c r="HB70" s="244"/>
      <c r="HC70" s="244"/>
      <c r="HD70" s="244"/>
      <c r="HE70" s="244"/>
      <c r="HF70" s="244"/>
      <c r="HG70" s="244"/>
      <c r="HH70" s="244"/>
      <c r="HI70" s="244"/>
      <c r="HJ70" s="244"/>
      <c r="HK70" s="244"/>
      <c r="HL70" s="244"/>
      <c r="HM70" s="244"/>
      <c r="HN70" s="244"/>
      <c r="HO70" s="244"/>
      <c r="HP70" s="244"/>
      <c r="HQ70" s="244"/>
      <c r="HR70" s="244"/>
      <c r="HS70" s="244"/>
      <c r="HT70" s="244"/>
      <c r="HU70" s="244"/>
      <c r="HV70" s="244"/>
      <c r="HW70" s="244"/>
      <c r="HX70" s="244"/>
      <c r="HY70" s="244"/>
      <c r="HZ70" s="244"/>
      <c r="IA70" s="244"/>
      <c r="IB70" s="244"/>
      <c r="IC70" s="244"/>
      <c r="ID70" s="244"/>
      <c r="IE70" s="244"/>
      <c r="IF70" s="244"/>
      <c r="IG70" s="244"/>
      <c r="IH70" s="244"/>
      <c r="II70" s="244"/>
      <c r="IJ70" s="244"/>
      <c r="IK70" s="244"/>
      <c r="IL70" s="244"/>
      <c r="IM70" s="244"/>
      <c r="IN70" s="244"/>
      <c r="IO70" s="244"/>
      <c r="IP70" s="244"/>
      <c r="IQ70" s="244"/>
      <c r="IR70" s="244"/>
      <c r="IS70" s="244"/>
      <c r="IT70" s="244"/>
      <c r="IU70" s="244"/>
      <c r="IV70" s="244"/>
      <c r="IW70" s="244"/>
      <c r="IX70" s="244"/>
      <c r="IY70" s="244"/>
      <c r="IZ70" s="244"/>
      <c r="JA70" s="244"/>
      <c r="JB70" s="244"/>
      <c r="JC70" s="244"/>
      <c r="JD70" s="244"/>
      <c r="JE70" s="244"/>
      <c r="JF70" s="244"/>
      <c r="JG70" s="244"/>
      <c r="JH70" s="244"/>
      <c r="JI70" s="219">
        <f t="shared" si="9"/>
        <v>0</v>
      </c>
      <c r="JJ70" s="2"/>
      <c r="JK70" s="2"/>
    </row>
    <row r="71" spans="1:271" x14ac:dyDescent="0.25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  <c r="CO71" s="244"/>
      <c r="CP71" s="244"/>
      <c r="CQ71" s="244"/>
      <c r="CR71" s="244"/>
      <c r="CS71" s="244"/>
      <c r="CT71" s="244"/>
      <c r="CU71" s="244"/>
      <c r="CV71" s="244"/>
      <c r="CW71" s="244"/>
      <c r="CX71" s="244"/>
      <c r="CY71" s="244"/>
      <c r="CZ71" s="244"/>
      <c r="DA71" s="244"/>
      <c r="DB71" s="244"/>
      <c r="DC71" s="244"/>
      <c r="DD71" s="244"/>
      <c r="DE71" s="244"/>
      <c r="DF71" s="244"/>
      <c r="DG71" s="244"/>
      <c r="DH71" s="244"/>
      <c r="DI71" s="244"/>
      <c r="DJ71" s="244"/>
      <c r="DK71" s="244"/>
      <c r="DL71" s="244"/>
      <c r="DM71" s="244"/>
      <c r="DN71" s="244"/>
      <c r="DO71" s="244"/>
      <c r="DP71" s="244"/>
      <c r="DQ71" s="244"/>
      <c r="DR71" s="244"/>
      <c r="DS71" s="244"/>
      <c r="DT71" s="244"/>
      <c r="DU71" s="244"/>
      <c r="DV71" s="244"/>
      <c r="DW71" s="244"/>
      <c r="DX71" s="244"/>
      <c r="DY71" s="244"/>
      <c r="DZ71" s="244"/>
      <c r="EA71" s="244"/>
      <c r="EB71" s="244"/>
      <c r="EC71" s="244"/>
      <c r="ED71" s="244"/>
      <c r="EE71" s="244"/>
      <c r="EF71" s="244"/>
      <c r="EG71" s="244"/>
      <c r="EH71" s="244"/>
      <c r="EI71" s="244"/>
      <c r="EJ71" s="244"/>
      <c r="EK71" s="244"/>
      <c r="EL71" s="244"/>
      <c r="EM71" s="244"/>
      <c r="EN71" s="244"/>
      <c r="EO71" s="244"/>
      <c r="EP71" s="244"/>
      <c r="EQ71" s="244"/>
      <c r="ER71" s="244"/>
      <c r="ES71" s="244"/>
      <c r="ET71" s="244"/>
      <c r="EU71" s="244"/>
      <c r="EV71" s="244"/>
      <c r="EW71" s="244"/>
      <c r="EX71" s="244"/>
      <c r="EY71" s="244"/>
      <c r="EZ71" s="244"/>
      <c r="FA71" s="244"/>
      <c r="FB71" s="244"/>
      <c r="FC71" s="244"/>
      <c r="FD71" s="244"/>
      <c r="FE71" s="244"/>
      <c r="FF71" s="244"/>
      <c r="FG71" s="244"/>
      <c r="FH71" s="244"/>
      <c r="FI71" s="244"/>
      <c r="FJ71" s="244"/>
      <c r="FK71" s="244"/>
      <c r="FL71" s="244"/>
      <c r="FM71" s="244"/>
      <c r="FN71" s="244"/>
      <c r="FO71" s="244"/>
      <c r="FP71" s="244"/>
      <c r="FQ71" s="244"/>
      <c r="FR71" s="244"/>
      <c r="FS71" s="244"/>
      <c r="FT71" s="244"/>
      <c r="FU71" s="244"/>
      <c r="FV71" s="244"/>
      <c r="FW71" s="244"/>
      <c r="FX71" s="244"/>
      <c r="FY71" s="244"/>
      <c r="FZ71" s="244"/>
      <c r="GA71" s="244"/>
      <c r="GB71" s="244"/>
      <c r="GC71" s="244"/>
      <c r="GD71" s="244"/>
      <c r="GE71" s="244"/>
      <c r="GF71" s="244"/>
      <c r="GG71" s="244"/>
      <c r="GH71" s="244"/>
      <c r="GI71" s="244"/>
      <c r="GJ71" s="244"/>
      <c r="GK71" s="244"/>
      <c r="GL71" s="244"/>
      <c r="GM71" s="244"/>
      <c r="GN71" s="244"/>
      <c r="GO71" s="244"/>
      <c r="GP71" s="244"/>
      <c r="GQ71" s="244"/>
      <c r="GR71" s="244"/>
      <c r="GS71" s="244"/>
      <c r="GT71" s="244"/>
      <c r="GU71" s="244"/>
      <c r="GV71" s="244"/>
      <c r="GW71" s="244"/>
      <c r="GX71" s="244"/>
      <c r="GY71" s="244"/>
      <c r="GZ71" s="244"/>
      <c r="HA71" s="244"/>
      <c r="HB71" s="244"/>
      <c r="HC71" s="244"/>
      <c r="HD71" s="244"/>
      <c r="HE71" s="244"/>
      <c r="HF71" s="244"/>
      <c r="HG71" s="244"/>
      <c r="HH71" s="244"/>
      <c r="HI71" s="244"/>
      <c r="HJ71" s="244"/>
      <c r="HK71" s="244"/>
      <c r="HL71" s="244"/>
      <c r="HM71" s="244"/>
      <c r="HN71" s="244"/>
      <c r="HO71" s="244"/>
      <c r="HP71" s="244"/>
      <c r="HQ71" s="244"/>
      <c r="HR71" s="244"/>
      <c r="HS71" s="244"/>
      <c r="HT71" s="244"/>
      <c r="HU71" s="244"/>
      <c r="HV71" s="244"/>
      <c r="HW71" s="244"/>
      <c r="HX71" s="244"/>
      <c r="HY71" s="244"/>
      <c r="HZ71" s="244"/>
      <c r="IA71" s="244"/>
      <c r="IB71" s="244"/>
      <c r="IC71" s="244"/>
      <c r="ID71" s="244"/>
      <c r="IE71" s="244"/>
      <c r="IF71" s="244"/>
      <c r="IG71" s="244"/>
      <c r="IH71" s="244"/>
      <c r="II71" s="244"/>
      <c r="IJ71" s="244"/>
      <c r="IK71" s="244"/>
      <c r="IL71" s="244"/>
      <c r="IM71" s="244"/>
      <c r="IN71" s="244"/>
      <c r="IO71" s="244"/>
      <c r="IP71" s="244"/>
      <c r="IQ71" s="244"/>
      <c r="IR71" s="244"/>
      <c r="IS71" s="244"/>
      <c r="IT71" s="244"/>
      <c r="IU71" s="244"/>
      <c r="IV71" s="244"/>
      <c r="IW71" s="244"/>
      <c r="IX71" s="244"/>
      <c r="IY71" s="244"/>
      <c r="IZ71" s="244"/>
      <c r="JA71" s="244"/>
      <c r="JB71" s="244"/>
      <c r="JC71" s="244"/>
      <c r="JD71" s="244"/>
      <c r="JE71" s="244"/>
      <c r="JF71" s="244"/>
      <c r="JG71" s="244"/>
      <c r="JH71" s="244"/>
      <c r="JI71" s="219">
        <f t="shared" si="9"/>
        <v>0</v>
      </c>
      <c r="JJ71" s="2"/>
      <c r="JK71" s="2"/>
    </row>
    <row r="72" spans="1:271" x14ac:dyDescent="0.25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  <c r="CO72" s="244"/>
      <c r="CP72" s="244"/>
      <c r="CQ72" s="244"/>
      <c r="CR72" s="244"/>
      <c r="CS72" s="244"/>
      <c r="CT72" s="244"/>
      <c r="CU72" s="244"/>
      <c r="CV72" s="244"/>
      <c r="CW72" s="244"/>
      <c r="CX72" s="244"/>
      <c r="CY72" s="244"/>
      <c r="CZ72" s="244"/>
      <c r="DA72" s="244"/>
      <c r="DB72" s="244"/>
      <c r="DC72" s="244"/>
      <c r="DD72" s="244"/>
      <c r="DE72" s="244"/>
      <c r="DF72" s="244"/>
      <c r="DG72" s="244"/>
      <c r="DH72" s="244"/>
      <c r="DI72" s="244"/>
      <c r="DJ72" s="244"/>
      <c r="DK72" s="244"/>
      <c r="DL72" s="244"/>
      <c r="DM72" s="244"/>
      <c r="DN72" s="244"/>
      <c r="DO72" s="244"/>
      <c r="DP72" s="244"/>
      <c r="DQ72" s="244"/>
      <c r="DR72" s="244"/>
      <c r="DS72" s="244"/>
      <c r="DT72" s="244"/>
      <c r="DU72" s="244"/>
      <c r="DV72" s="244"/>
      <c r="DW72" s="244"/>
      <c r="DX72" s="244"/>
      <c r="DY72" s="244"/>
      <c r="DZ72" s="244"/>
      <c r="EA72" s="244"/>
      <c r="EB72" s="244"/>
      <c r="EC72" s="244"/>
      <c r="ED72" s="244"/>
      <c r="EE72" s="244"/>
      <c r="EF72" s="244"/>
      <c r="EG72" s="244"/>
      <c r="EH72" s="244"/>
      <c r="EI72" s="244"/>
      <c r="EJ72" s="244"/>
      <c r="EK72" s="244"/>
      <c r="EL72" s="244"/>
      <c r="EM72" s="244"/>
      <c r="EN72" s="244"/>
      <c r="EO72" s="244"/>
      <c r="EP72" s="244"/>
      <c r="EQ72" s="244"/>
      <c r="ER72" s="244"/>
      <c r="ES72" s="244"/>
      <c r="ET72" s="244"/>
      <c r="EU72" s="244"/>
      <c r="EV72" s="244"/>
      <c r="EW72" s="244"/>
      <c r="EX72" s="244"/>
      <c r="EY72" s="244"/>
      <c r="EZ72" s="244"/>
      <c r="FA72" s="244"/>
      <c r="FB72" s="244"/>
      <c r="FC72" s="244"/>
      <c r="FD72" s="244"/>
      <c r="FE72" s="244"/>
      <c r="FF72" s="244"/>
      <c r="FG72" s="244"/>
      <c r="FH72" s="244"/>
      <c r="FI72" s="244"/>
      <c r="FJ72" s="244"/>
      <c r="FK72" s="244"/>
      <c r="FL72" s="244"/>
      <c r="FM72" s="244"/>
      <c r="FN72" s="244"/>
      <c r="FO72" s="244"/>
      <c r="FP72" s="244"/>
      <c r="FQ72" s="244"/>
      <c r="FR72" s="244"/>
      <c r="FS72" s="244"/>
      <c r="FT72" s="244"/>
      <c r="FU72" s="244"/>
      <c r="FV72" s="244"/>
      <c r="FW72" s="244"/>
      <c r="FX72" s="244"/>
      <c r="FY72" s="244"/>
      <c r="FZ72" s="244"/>
      <c r="GA72" s="244"/>
      <c r="GB72" s="244"/>
      <c r="GC72" s="244"/>
      <c r="GD72" s="244"/>
      <c r="GE72" s="244"/>
      <c r="GF72" s="244"/>
      <c r="GG72" s="244"/>
      <c r="GH72" s="244"/>
      <c r="GI72" s="244"/>
      <c r="GJ72" s="244"/>
      <c r="GK72" s="244"/>
      <c r="GL72" s="244"/>
      <c r="GM72" s="244"/>
      <c r="GN72" s="244"/>
      <c r="GO72" s="244"/>
      <c r="GP72" s="244"/>
      <c r="GQ72" s="244"/>
      <c r="GR72" s="244"/>
      <c r="GS72" s="244"/>
      <c r="GT72" s="244"/>
      <c r="GU72" s="244"/>
      <c r="GV72" s="244"/>
      <c r="GW72" s="244"/>
      <c r="GX72" s="244"/>
      <c r="GY72" s="244"/>
      <c r="GZ72" s="244"/>
      <c r="HA72" s="244"/>
      <c r="HB72" s="244"/>
      <c r="HC72" s="244"/>
      <c r="HD72" s="244"/>
      <c r="HE72" s="244"/>
      <c r="HF72" s="244"/>
      <c r="HG72" s="244"/>
      <c r="HH72" s="244"/>
      <c r="HI72" s="244"/>
      <c r="HJ72" s="244"/>
      <c r="HK72" s="244"/>
      <c r="HL72" s="244"/>
      <c r="HM72" s="244"/>
      <c r="HN72" s="244"/>
      <c r="HO72" s="244"/>
      <c r="HP72" s="244"/>
      <c r="HQ72" s="244"/>
      <c r="HR72" s="244"/>
      <c r="HS72" s="244"/>
      <c r="HT72" s="244"/>
      <c r="HU72" s="244"/>
      <c r="HV72" s="244"/>
      <c r="HW72" s="244"/>
      <c r="HX72" s="244"/>
      <c r="HY72" s="244"/>
      <c r="HZ72" s="244"/>
      <c r="IA72" s="244"/>
      <c r="IB72" s="244"/>
      <c r="IC72" s="244"/>
      <c r="ID72" s="244"/>
      <c r="IE72" s="244"/>
      <c r="IF72" s="244"/>
      <c r="IG72" s="244"/>
      <c r="IH72" s="244"/>
      <c r="II72" s="244"/>
      <c r="IJ72" s="244"/>
      <c r="IK72" s="244"/>
      <c r="IL72" s="244"/>
      <c r="IM72" s="244"/>
      <c r="IN72" s="244"/>
      <c r="IO72" s="244"/>
      <c r="IP72" s="244"/>
      <c r="IQ72" s="244"/>
      <c r="IR72" s="244"/>
      <c r="IS72" s="244"/>
      <c r="IT72" s="244"/>
      <c r="IU72" s="244"/>
      <c r="IV72" s="244"/>
      <c r="IW72" s="244"/>
      <c r="IX72" s="244"/>
      <c r="IY72" s="244"/>
      <c r="IZ72" s="244"/>
      <c r="JA72" s="244"/>
      <c r="JB72" s="244"/>
      <c r="JC72" s="244"/>
      <c r="JD72" s="244"/>
      <c r="JE72" s="244"/>
      <c r="JF72" s="244"/>
      <c r="JG72" s="244"/>
      <c r="JH72" s="244"/>
      <c r="JI72" s="219">
        <f t="shared" si="9"/>
        <v>0</v>
      </c>
      <c r="JJ72" s="2"/>
      <c r="JK72" s="2"/>
    </row>
    <row r="73" spans="1:271" x14ac:dyDescent="0.25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  <c r="AJ73" s="244"/>
      <c r="AK73" s="244"/>
      <c r="AL73" s="244"/>
      <c r="AM73" s="244"/>
      <c r="AN73" s="244"/>
      <c r="AO73" s="244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  <c r="CO73" s="244"/>
      <c r="CP73" s="244"/>
      <c r="CQ73" s="244"/>
      <c r="CR73" s="244"/>
      <c r="CS73" s="244"/>
      <c r="CT73" s="244"/>
      <c r="CU73" s="244"/>
      <c r="CV73" s="244"/>
      <c r="CW73" s="244"/>
      <c r="CX73" s="244"/>
      <c r="CY73" s="244"/>
      <c r="CZ73" s="244"/>
      <c r="DA73" s="244"/>
      <c r="DB73" s="244"/>
      <c r="DC73" s="244"/>
      <c r="DD73" s="244"/>
      <c r="DE73" s="244"/>
      <c r="DF73" s="244"/>
      <c r="DG73" s="244"/>
      <c r="DH73" s="244"/>
      <c r="DI73" s="244"/>
      <c r="DJ73" s="244"/>
      <c r="DK73" s="244"/>
      <c r="DL73" s="244"/>
      <c r="DM73" s="244"/>
      <c r="DN73" s="244"/>
      <c r="DO73" s="244"/>
      <c r="DP73" s="244"/>
      <c r="DQ73" s="244"/>
      <c r="DR73" s="244"/>
      <c r="DS73" s="244"/>
      <c r="DT73" s="244"/>
      <c r="DU73" s="244"/>
      <c r="DV73" s="244"/>
      <c r="DW73" s="244"/>
      <c r="DX73" s="244"/>
      <c r="DY73" s="244"/>
      <c r="DZ73" s="244"/>
      <c r="EA73" s="244"/>
      <c r="EB73" s="244"/>
      <c r="EC73" s="244"/>
      <c r="ED73" s="244"/>
      <c r="EE73" s="244"/>
      <c r="EF73" s="244"/>
      <c r="EG73" s="244"/>
      <c r="EH73" s="244"/>
      <c r="EI73" s="244"/>
      <c r="EJ73" s="244"/>
      <c r="EK73" s="244"/>
      <c r="EL73" s="244"/>
      <c r="EM73" s="244"/>
      <c r="EN73" s="244"/>
      <c r="EO73" s="244"/>
      <c r="EP73" s="244"/>
      <c r="EQ73" s="244"/>
      <c r="ER73" s="244"/>
      <c r="ES73" s="244"/>
      <c r="ET73" s="244"/>
      <c r="EU73" s="244"/>
      <c r="EV73" s="244"/>
      <c r="EW73" s="244"/>
      <c r="EX73" s="244"/>
      <c r="EY73" s="244"/>
      <c r="EZ73" s="244"/>
      <c r="FA73" s="244"/>
      <c r="FB73" s="244"/>
      <c r="FC73" s="244"/>
      <c r="FD73" s="244"/>
      <c r="FE73" s="244"/>
      <c r="FF73" s="244"/>
      <c r="FG73" s="244"/>
      <c r="FH73" s="244"/>
      <c r="FI73" s="244"/>
      <c r="FJ73" s="244"/>
      <c r="FK73" s="244"/>
      <c r="FL73" s="244"/>
      <c r="FM73" s="244"/>
      <c r="FN73" s="244"/>
      <c r="FO73" s="244"/>
      <c r="FP73" s="244"/>
      <c r="FQ73" s="244"/>
      <c r="FR73" s="244"/>
      <c r="FS73" s="244"/>
      <c r="FT73" s="244"/>
      <c r="FU73" s="244"/>
      <c r="FV73" s="244"/>
      <c r="FW73" s="244"/>
      <c r="FX73" s="244"/>
      <c r="FY73" s="244"/>
      <c r="FZ73" s="244"/>
      <c r="GA73" s="244"/>
      <c r="GB73" s="244"/>
      <c r="GC73" s="244"/>
      <c r="GD73" s="244"/>
      <c r="GE73" s="244"/>
      <c r="GF73" s="244"/>
      <c r="GG73" s="244"/>
      <c r="GH73" s="244"/>
      <c r="GI73" s="244"/>
      <c r="GJ73" s="244"/>
      <c r="GK73" s="244"/>
      <c r="GL73" s="244"/>
      <c r="GM73" s="244"/>
      <c r="GN73" s="244"/>
      <c r="GO73" s="244"/>
      <c r="GP73" s="244"/>
      <c r="GQ73" s="244"/>
      <c r="GR73" s="244"/>
      <c r="GS73" s="244"/>
      <c r="GT73" s="244"/>
      <c r="GU73" s="244"/>
      <c r="GV73" s="244"/>
      <c r="GW73" s="244"/>
      <c r="GX73" s="244"/>
      <c r="GY73" s="244"/>
      <c r="GZ73" s="244"/>
      <c r="HA73" s="244"/>
      <c r="HB73" s="244"/>
      <c r="HC73" s="244"/>
      <c r="HD73" s="244"/>
      <c r="HE73" s="244"/>
      <c r="HF73" s="244"/>
      <c r="HG73" s="244"/>
      <c r="HH73" s="244"/>
      <c r="HI73" s="244"/>
      <c r="HJ73" s="244"/>
      <c r="HK73" s="244"/>
      <c r="HL73" s="244"/>
      <c r="HM73" s="244"/>
      <c r="HN73" s="244"/>
      <c r="HO73" s="244"/>
      <c r="HP73" s="244"/>
      <c r="HQ73" s="244"/>
      <c r="HR73" s="244"/>
      <c r="HS73" s="244"/>
      <c r="HT73" s="244"/>
      <c r="HU73" s="244"/>
      <c r="HV73" s="244"/>
      <c r="HW73" s="244"/>
      <c r="HX73" s="244"/>
      <c r="HY73" s="244"/>
      <c r="HZ73" s="244"/>
      <c r="IA73" s="244"/>
      <c r="IB73" s="244"/>
      <c r="IC73" s="244"/>
      <c r="ID73" s="244"/>
      <c r="IE73" s="244"/>
      <c r="IF73" s="244"/>
      <c r="IG73" s="244"/>
      <c r="IH73" s="244"/>
      <c r="II73" s="244"/>
      <c r="IJ73" s="244"/>
      <c r="IK73" s="244"/>
      <c r="IL73" s="244"/>
      <c r="IM73" s="244"/>
      <c r="IN73" s="244"/>
      <c r="IO73" s="244"/>
      <c r="IP73" s="244"/>
      <c r="IQ73" s="244"/>
      <c r="IR73" s="244"/>
      <c r="IS73" s="244"/>
      <c r="IT73" s="244"/>
      <c r="IU73" s="244"/>
      <c r="IV73" s="244"/>
      <c r="IW73" s="244"/>
      <c r="IX73" s="244"/>
      <c r="IY73" s="244"/>
      <c r="IZ73" s="244"/>
      <c r="JA73" s="244"/>
      <c r="JB73" s="244"/>
      <c r="JC73" s="244"/>
      <c r="JD73" s="244"/>
      <c r="JE73" s="244"/>
      <c r="JF73" s="244"/>
      <c r="JG73" s="244"/>
      <c r="JH73" s="244"/>
      <c r="JI73" s="219">
        <f t="shared" si="9"/>
        <v>0</v>
      </c>
      <c r="JJ73" s="2"/>
      <c r="JK73" s="2"/>
    </row>
    <row r="74" spans="1:271" x14ac:dyDescent="0.25">
      <c r="A74" s="219">
        <f>SUM(A60:A73)</f>
        <v>0</v>
      </c>
      <c r="B74" s="219">
        <f t="shared" ref="B74:BM74" si="10">SUM(B60:B73)</f>
        <v>0</v>
      </c>
      <c r="C74" s="219">
        <f t="shared" si="10"/>
        <v>0</v>
      </c>
      <c r="D74" s="219">
        <f t="shared" si="10"/>
        <v>0</v>
      </c>
      <c r="E74" s="219">
        <f t="shared" si="10"/>
        <v>0</v>
      </c>
      <c r="F74" s="219">
        <f t="shared" si="10"/>
        <v>0</v>
      </c>
      <c r="G74" s="219">
        <f t="shared" si="10"/>
        <v>0</v>
      </c>
      <c r="H74" s="219">
        <f t="shared" si="10"/>
        <v>0</v>
      </c>
      <c r="I74" s="219">
        <f t="shared" si="10"/>
        <v>0</v>
      </c>
      <c r="J74" s="219">
        <f t="shared" si="10"/>
        <v>0</v>
      </c>
      <c r="K74" s="219">
        <f t="shared" si="10"/>
        <v>0</v>
      </c>
      <c r="L74" s="219">
        <f t="shared" si="10"/>
        <v>0</v>
      </c>
      <c r="M74" s="219">
        <f t="shared" si="10"/>
        <v>0</v>
      </c>
      <c r="N74" s="219">
        <f t="shared" si="10"/>
        <v>0</v>
      </c>
      <c r="O74" s="219">
        <f t="shared" si="10"/>
        <v>0</v>
      </c>
      <c r="P74" s="219">
        <f t="shared" si="10"/>
        <v>0</v>
      </c>
      <c r="Q74" s="219">
        <f t="shared" si="10"/>
        <v>0</v>
      </c>
      <c r="R74" s="219">
        <f t="shared" si="10"/>
        <v>0</v>
      </c>
      <c r="S74" s="219">
        <f t="shared" si="10"/>
        <v>0</v>
      </c>
      <c r="T74" s="219">
        <f t="shared" si="10"/>
        <v>0</v>
      </c>
      <c r="U74" s="219">
        <f t="shared" si="10"/>
        <v>0</v>
      </c>
      <c r="V74" s="219">
        <f t="shared" si="10"/>
        <v>0</v>
      </c>
      <c r="W74" s="219">
        <f t="shared" si="10"/>
        <v>0</v>
      </c>
      <c r="X74" s="219">
        <f t="shared" si="10"/>
        <v>0</v>
      </c>
      <c r="Y74" s="219">
        <f t="shared" si="10"/>
        <v>0</v>
      </c>
      <c r="Z74" s="219">
        <f t="shared" si="10"/>
        <v>0</v>
      </c>
      <c r="AA74" s="219">
        <f t="shared" si="10"/>
        <v>0</v>
      </c>
      <c r="AB74" s="219">
        <f t="shared" si="10"/>
        <v>0</v>
      </c>
      <c r="AC74" s="219">
        <f t="shared" si="10"/>
        <v>0</v>
      </c>
      <c r="AD74" s="219">
        <f t="shared" si="10"/>
        <v>0</v>
      </c>
      <c r="AE74" s="219">
        <f t="shared" si="10"/>
        <v>0</v>
      </c>
      <c r="AF74" s="219">
        <f t="shared" si="10"/>
        <v>0</v>
      </c>
      <c r="AG74" s="219">
        <f t="shared" si="10"/>
        <v>0</v>
      </c>
      <c r="AH74" s="219">
        <f t="shared" si="10"/>
        <v>0</v>
      </c>
      <c r="AI74" s="219">
        <f t="shared" si="10"/>
        <v>0</v>
      </c>
      <c r="AJ74" s="219">
        <f t="shared" si="10"/>
        <v>0</v>
      </c>
      <c r="AK74" s="219">
        <f t="shared" si="10"/>
        <v>0</v>
      </c>
      <c r="AL74" s="219">
        <f t="shared" si="10"/>
        <v>0</v>
      </c>
      <c r="AM74" s="219">
        <f t="shared" si="10"/>
        <v>0</v>
      </c>
      <c r="AN74" s="219">
        <f t="shared" si="10"/>
        <v>0</v>
      </c>
      <c r="AO74" s="219">
        <f t="shared" si="10"/>
        <v>0</v>
      </c>
      <c r="AP74" s="219">
        <f t="shared" si="10"/>
        <v>0</v>
      </c>
      <c r="AQ74" s="219">
        <f t="shared" si="10"/>
        <v>0</v>
      </c>
      <c r="AR74" s="219">
        <f t="shared" si="10"/>
        <v>0</v>
      </c>
      <c r="AS74" s="219">
        <f t="shared" si="10"/>
        <v>0</v>
      </c>
      <c r="AT74" s="219">
        <f t="shared" si="10"/>
        <v>0</v>
      </c>
      <c r="AU74" s="219">
        <f t="shared" si="10"/>
        <v>0</v>
      </c>
      <c r="AV74" s="219">
        <f t="shared" si="10"/>
        <v>0</v>
      </c>
      <c r="AW74" s="219">
        <f t="shared" si="10"/>
        <v>0</v>
      </c>
      <c r="AX74" s="219">
        <f t="shared" si="10"/>
        <v>0</v>
      </c>
      <c r="AY74" s="219">
        <f t="shared" si="10"/>
        <v>0</v>
      </c>
      <c r="AZ74" s="219">
        <f t="shared" si="10"/>
        <v>0</v>
      </c>
      <c r="BA74" s="219">
        <f t="shared" si="10"/>
        <v>0</v>
      </c>
      <c r="BB74" s="219">
        <f t="shared" si="10"/>
        <v>0</v>
      </c>
      <c r="BC74" s="219">
        <f t="shared" si="10"/>
        <v>0</v>
      </c>
      <c r="BD74" s="219">
        <f t="shared" si="10"/>
        <v>0</v>
      </c>
      <c r="BE74" s="219">
        <f t="shared" si="10"/>
        <v>0</v>
      </c>
      <c r="BF74" s="219">
        <f t="shared" si="10"/>
        <v>0</v>
      </c>
      <c r="BG74" s="219">
        <f t="shared" si="10"/>
        <v>0</v>
      </c>
      <c r="BH74" s="219">
        <f t="shared" si="10"/>
        <v>0</v>
      </c>
      <c r="BI74" s="219">
        <f t="shared" si="10"/>
        <v>0</v>
      </c>
      <c r="BJ74" s="219">
        <f t="shared" si="10"/>
        <v>0</v>
      </c>
      <c r="BK74" s="219">
        <f t="shared" si="10"/>
        <v>0</v>
      </c>
      <c r="BL74" s="219">
        <f t="shared" si="10"/>
        <v>0</v>
      </c>
      <c r="BM74" s="219">
        <f t="shared" si="10"/>
        <v>0</v>
      </c>
      <c r="BN74" s="219">
        <f t="shared" ref="BN74:DY74" si="11">SUM(BN60:BN73)</f>
        <v>0</v>
      </c>
      <c r="BO74" s="219">
        <f t="shared" si="11"/>
        <v>0</v>
      </c>
      <c r="BP74" s="219">
        <f t="shared" si="11"/>
        <v>0</v>
      </c>
      <c r="BQ74" s="219">
        <f t="shared" si="11"/>
        <v>0</v>
      </c>
      <c r="BR74" s="219">
        <f t="shared" si="11"/>
        <v>0</v>
      </c>
      <c r="BS74" s="219">
        <f t="shared" si="11"/>
        <v>0</v>
      </c>
      <c r="BT74" s="219">
        <f t="shared" si="11"/>
        <v>0</v>
      </c>
      <c r="BU74" s="219">
        <f t="shared" si="11"/>
        <v>0</v>
      </c>
      <c r="BV74" s="219">
        <f t="shared" si="11"/>
        <v>0</v>
      </c>
      <c r="BW74" s="219">
        <f t="shared" si="11"/>
        <v>0</v>
      </c>
      <c r="BX74" s="219">
        <f t="shared" si="11"/>
        <v>0</v>
      </c>
      <c r="BY74" s="219">
        <f t="shared" si="11"/>
        <v>0</v>
      </c>
      <c r="BZ74" s="219">
        <f t="shared" si="11"/>
        <v>0</v>
      </c>
      <c r="CA74" s="219">
        <f t="shared" si="11"/>
        <v>0</v>
      </c>
      <c r="CB74" s="219">
        <f t="shared" si="11"/>
        <v>0</v>
      </c>
      <c r="CC74" s="219">
        <f t="shared" si="11"/>
        <v>0</v>
      </c>
      <c r="CD74" s="219">
        <f t="shared" si="11"/>
        <v>0</v>
      </c>
      <c r="CE74" s="219">
        <f t="shared" si="11"/>
        <v>0</v>
      </c>
      <c r="CF74" s="219">
        <f t="shared" si="11"/>
        <v>0</v>
      </c>
      <c r="CG74" s="219">
        <f t="shared" si="11"/>
        <v>0</v>
      </c>
      <c r="CH74" s="219">
        <f t="shared" si="11"/>
        <v>0</v>
      </c>
      <c r="CI74" s="219">
        <f t="shared" si="11"/>
        <v>0</v>
      </c>
      <c r="CJ74" s="219">
        <f t="shared" si="11"/>
        <v>0</v>
      </c>
      <c r="CK74" s="219">
        <f t="shared" si="11"/>
        <v>0</v>
      </c>
      <c r="CL74" s="219">
        <f t="shared" si="11"/>
        <v>0</v>
      </c>
      <c r="CM74" s="219">
        <f t="shared" si="11"/>
        <v>0</v>
      </c>
      <c r="CN74" s="219">
        <f t="shared" si="11"/>
        <v>0</v>
      </c>
      <c r="CO74" s="219">
        <f t="shared" si="11"/>
        <v>0</v>
      </c>
      <c r="CP74" s="219">
        <f t="shared" si="11"/>
        <v>0</v>
      </c>
      <c r="CQ74" s="219">
        <f t="shared" si="11"/>
        <v>0</v>
      </c>
      <c r="CR74" s="219">
        <f t="shared" si="11"/>
        <v>0</v>
      </c>
      <c r="CS74" s="219">
        <f t="shared" si="11"/>
        <v>0</v>
      </c>
      <c r="CT74" s="219">
        <f t="shared" si="11"/>
        <v>0</v>
      </c>
      <c r="CU74" s="219">
        <f t="shared" si="11"/>
        <v>0</v>
      </c>
      <c r="CV74" s="219">
        <f t="shared" si="11"/>
        <v>0</v>
      </c>
      <c r="CW74" s="219">
        <f t="shared" si="11"/>
        <v>0</v>
      </c>
      <c r="CX74" s="219">
        <f t="shared" si="11"/>
        <v>0</v>
      </c>
      <c r="CY74" s="219">
        <f t="shared" si="11"/>
        <v>0</v>
      </c>
      <c r="CZ74" s="219">
        <f t="shared" si="11"/>
        <v>0</v>
      </c>
      <c r="DA74" s="219">
        <f t="shared" si="11"/>
        <v>0</v>
      </c>
      <c r="DB74" s="219">
        <f t="shared" si="11"/>
        <v>0</v>
      </c>
      <c r="DC74" s="219">
        <f t="shared" si="11"/>
        <v>0</v>
      </c>
      <c r="DD74" s="219">
        <f t="shared" si="11"/>
        <v>0</v>
      </c>
      <c r="DE74" s="219">
        <f t="shared" si="11"/>
        <v>0</v>
      </c>
      <c r="DF74" s="219">
        <f t="shared" si="11"/>
        <v>0</v>
      </c>
      <c r="DG74" s="219">
        <f t="shared" si="11"/>
        <v>0</v>
      </c>
      <c r="DH74" s="219">
        <f t="shared" si="11"/>
        <v>0</v>
      </c>
      <c r="DI74" s="219">
        <f t="shared" si="11"/>
        <v>0</v>
      </c>
      <c r="DJ74" s="219">
        <f t="shared" si="11"/>
        <v>0</v>
      </c>
      <c r="DK74" s="219">
        <f t="shared" si="11"/>
        <v>0</v>
      </c>
      <c r="DL74" s="219">
        <f t="shared" si="11"/>
        <v>0</v>
      </c>
      <c r="DM74" s="219">
        <f t="shared" si="11"/>
        <v>0</v>
      </c>
      <c r="DN74" s="219">
        <f t="shared" si="11"/>
        <v>0</v>
      </c>
      <c r="DO74" s="219">
        <f t="shared" si="11"/>
        <v>0</v>
      </c>
      <c r="DP74" s="219">
        <f t="shared" si="11"/>
        <v>0</v>
      </c>
      <c r="DQ74" s="219">
        <f t="shared" si="11"/>
        <v>0</v>
      </c>
      <c r="DR74" s="219">
        <f t="shared" si="11"/>
        <v>0</v>
      </c>
      <c r="DS74" s="219">
        <f t="shared" si="11"/>
        <v>0</v>
      </c>
      <c r="DT74" s="219">
        <f t="shared" si="11"/>
        <v>0</v>
      </c>
      <c r="DU74" s="219">
        <f t="shared" si="11"/>
        <v>0</v>
      </c>
      <c r="DV74" s="219">
        <f t="shared" si="11"/>
        <v>0</v>
      </c>
      <c r="DW74" s="219">
        <f t="shared" si="11"/>
        <v>0</v>
      </c>
      <c r="DX74" s="219">
        <f t="shared" si="11"/>
        <v>0</v>
      </c>
      <c r="DY74" s="219">
        <f t="shared" si="11"/>
        <v>0</v>
      </c>
      <c r="DZ74" s="219">
        <f t="shared" ref="DZ74:GK74" si="12">SUM(DZ60:DZ73)</f>
        <v>0</v>
      </c>
      <c r="EA74" s="219">
        <f t="shared" si="12"/>
        <v>0</v>
      </c>
      <c r="EB74" s="219">
        <f t="shared" si="12"/>
        <v>0</v>
      </c>
      <c r="EC74" s="219">
        <f t="shared" si="12"/>
        <v>0</v>
      </c>
      <c r="ED74" s="219">
        <f t="shared" si="12"/>
        <v>0</v>
      </c>
      <c r="EE74" s="219">
        <f t="shared" si="12"/>
        <v>0</v>
      </c>
      <c r="EF74" s="219">
        <f t="shared" si="12"/>
        <v>0</v>
      </c>
      <c r="EG74" s="219">
        <f t="shared" si="12"/>
        <v>0</v>
      </c>
      <c r="EH74" s="219">
        <f t="shared" si="12"/>
        <v>0</v>
      </c>
      <c r="EI74" s="219">
        <f t="shared" si="12"/>
        <v>0</v>
      </c>
      <c r="EJ74" s="219">
        <f t="shared" si="12"/>
        <v>0</v>
      </c>
      <c r="EK74" s="219">
        <f t="shared" si="12"/>
        <v>0</v>
      </c>
      <c r="EL74" s="219">
        <f t="shared" si="12"/>
        <v>0</v>
      </c>
      <c r="EM74" s="219">
        <f t="shared" si="12"/>
        <v>0</v>
      </c>
      <c r="EN74" s="219">
        <f t="shared" si="12"/>
        <v>0</v>
      </c>
      <c r="EO74" s="219">
        <f t="shared" si="12"/>
        <v>0</v>
      </c>
      <c r="EP74" s="219">
        <f t="shared" si="12"/>
        <v>0</v>
      </c>
      <c r="EQ74" s="219">
        <f t="shared" si="12"/>
        <v>0</v>
      </c>
      <c r="ER74" s="219">
        <f t="shared" si="12"/>
        <v>0</v>
      </c>
      <c r="ES74" s="219">
        <f t="shared" si="12"/>
        <v>0</v>
      </c>
      <c r="ET74" s="219">
        <f t="shared" si="12"/>
        <v>0</v>
      </c>
      <c r="EU74" s="219">
        <f t="shared" si="12"/>
        <v>0</v>
      </c>
      <c r="EV74" s="219">
        <f t="shared" si="12"/>
        <v>0</v>
      </c>
      <c r="EW74" s="219">
        <f t="shared" si="12"/>
        <v>0</v>
      </c>
      <c r="EX74" s="219">
        <f t="shared" si="12"/>
        <v>0</v>
      </c>
      <c r="EY74" s="219">
        <f t="shared" si="12"/>
        <v>0</v>
      </c>
      <c r="EZ74" s="219">
        <f t="shared" si="12"/>
        <v>0</v>
      </c>
      <c r="FA74" s="219">
        <f t="shared" si="12"/>
        <v>0</v>
      </c>
      <c r="FB74" s="219">
        <f t="shared" si="12"/>
        <v>0</v>
      </c>
      <c r="FC74" s="219">
        <f t="shared" si="12"/>
        <v>0</v>
      </c>
      <c r="FD74" s="219">
        <f t="shared" si="12"/>
        <v>0</v>
      </c>
      <c r="FE74" s="219">
        <f t="shared" si="12"/>
        <v>0</v>
      </c>
      <c r="FF74" s="219">
        <f t="shared" si="12"/>
        <v>0</v>
      </c>
      <c r="FG74" s="219">
        <f t="shared" si="12"/>
        <v>0</v>
      </c>
      <c r="FH74" s="219">
        <f t="shared" si="12"/>
        <v>0</v>
      </c>
      <c r="FI74" s="219">
        <f t="shared" si="12"/>
        <v>0</v>
      </c>
      <c r="FJ74" s="219">
        <f t="shared" si="12"/>
        <v>0</v>
      </c>
      <c r="FK74" s="219">
        <f t="shared" si="12"/>
        <v>0</v>
      </c>
      <c r="FL74" s="219">
        <f t="shared" si="12"/>
        <v>0</v>
      </c>
      <c r="FM74" s="219">
        <f t="shared" si="12"/>
        <v>0</v>
      </c>
      <c r="FN74" s="219">
        <f t="shared" si="12"/>
        <v>0</v>
      </c>
      <c r="FO74" s="219">
        <f t="shared" si="12"/>
        <v>0</v>
      </c>
      <c r="FP74" s="219">
        <f t="shared" si="12"/>
        <v>0</v>
      </c>
      <c r="FQ74" s="219">
        <f t="shared" si="12"/>
        <v>0</v>
      </c>
      <c r="FR74" s="219">
        <f t="shared" si="12"/>
        <v>0</v>
      </c>
      <c r="FS74" s="219">
        <f t="shared" si="12"/>
        <v>0</v>
      </c>
      <c r="FT74" s="219">
        <f t="shared" si="12"/>
        <v>0</v>
      </c>
      <c r="FU74" s="219">
        <f t="shared" si="12"/>
        <v>0</v>
      </c>
      <c r="FV74" s="219">
        <f t="shared" si="12"/>
        <v>0</v>
      </c>
      <c r="FW74" s="219">
        <f t="shared" si="12"/>
        <v>0</v>
      </c>
      <c r="FX74" s="219">
        <f t="shared" si="12"/>
        <v>0</v>
      </c>
      <c r="FY74" s="219">
        <f t="shared" si="12"/>
        <v>0</v>
      </c>
      <c r="FZ74" s="219">
        <f t="shared" si="12"/>
        <v>0</v>
      </c>
      <c r="GA74" s="219">
        <f t="shared" si="12"/>
        <v>0</v>
      </c>
      <c r="GB74" s="219">
        <f t="shared" si="12"/>
        <v>0</v>
      </c>
      <c r="GC74" s="219">
        <f t="shared" si="12"/>
        <v>0</v>
      </c>
      <c r="GD74" s="219">
        <f t="shared" si="12"/>
        <v>0</v>
      </c>
      <c r="GE74" s="219">
        <f t="shared" si="12"/>
        <v>0</v>
      </c>
      <c r="GF74" s="219">
        <f t="shared" si="12"/>
        <v>0</v>
      </c>
      <c r="GG74" s="219">
        <f t="shared" si="12"/>
        <v>0</v>
      </c>
      <c r="GH74" s="219">
        <f t="shared" si="12"/>
        <v>0</v>
      </c>
      <c r="GI74" s="219">
        <f t="shared" si="12"/>
        <v>0</v>
      </c>
      <c r="GJ74" s="219">
        <f t="shared" si="12"/>
        <v>0</v>
      </c>
      <c r="GK74" s="219">
        <f t="shared" si="12"/>
        <v>0</v>
      </c>
      <c r="GL74" s="219">
        <f t="shared" ref="GL74:IW74" si="13">SUM(GL60:GL73)</f>
        <v>0</v>
      </c>
      <c r="GM74" s="219">
        <f t="shared" si="13"/>
        <v>0</v>
      </c>
      <c r="GN74" s="219">
        <f t="shared" si="13"/>
        <v>0</v>
      </c>
      <c r="GO74" s="219">
        <f t="shared" si="13"/>
        <v>0</v>
      </c>
      <c r="GP74" s="219">
        <f t="shared" si="13"/>
        <v>0</v>
      </c>
      <c r="GQ74" s="219">
        <f t="shared" si="13"/>
        <v>0</v>
      </c>
      <c r="GR74" s="219">
        <f t="shared" si="13"/>
        <v>0</v>
      </c>
      <c r="GS74" s="219">
        <f t="shared" si="13"/>
        <v>0</v>
      </c>
      <c r="GT74" s="219">
        <f t="shared" si="13"/>
        <v>0</v>
      </c>
      <c r="GU74" s="219">
        <f t="shared" si="13"/>
        <v>0</v>
      </c>
      <c r="GV74" s="219">
        <f t="shared" si="13"/>
        <v>0</v>
      </c>
      <c r="GW74" s="219">
        <f t="shared" si="13"/>
        <v>0</v>
      </c>
      <c r="GX74" s="219">
        <f t="shared" si="13"/>
        <v>0</v>
      </c>
      <c r="GY74" s="219">
        <f t="shared" si="13"/>
        <v>0</v>
      </c>
      <c r="GZ74" s="219">
        <f t="shared" si="13"/>
        <v>0</v>
      </c>
      <c r="HA74" s="219">
        <f t="shared" si="13"/>
        <v>0</v>
      </c>
      <c r="HB74" s="219">
        <f t="shared" si="13"/>
        <v>0</v>
      </c>
      <c r="HC74" s="219">
        <f t="shared" si="13"/>
        <v>0</v>
      </c>
      <c r="HD74" s="219">
        <f t="shared" si="13"/>
        <v>0</v>
      </c>
      <c r="HE74" s="219">
        <f t="shared" si="13"/>
        <v>0</v>
      </c>
      <c r="HF74" s="219">
        <f t="shared" si="13"/>
        <v>0</v>
      </c>
      <c r="HG74" s="219">
        <f t="shared" si="13"/>
        <v>0</v>
      </c>
      <c r="HH74" s="219">
        <f t="shared" si="13"/>
        <v>0</v>
      </c>
      <c r="HI74" s="219">
        <f t="shared" si="13"/>
        <v>0</v>
      </c>
      <c r="HJ74" s="219">
        <f t="shared" si="13"/>
        <v>0</v>
      </c>
      <c r="HK74" s="219">
        <f t="shared" si="13"/>
        <v>0</v>
      </c>
      <c r="HL74" s="219">
        <f t="shared" si="13"/>
        <v>0</v>
      </c>
      <c r="HM74" s="219">
        <f t="shared" si="13"/>
        <v>0</v>
      </c>
      <c r="HN74" s="219">
        <f t="shared" si="13"/>
        <v>0</v>
      </c>
      <c r="HO74" s="219">
        <f t="shared" si="13"/>
        <v>0</v>
      </c>
      <c r="HP74" s="219">
        <f t="shared" si="13"/>
        <v>0</v>
      </c>
      <c r="HQ74" s="219">
        <f t="shared" si="13"/>
        <v>0</v>
      </c>
      <c r="HR74" s="219">
        <f t="shared" si="13"/>
        <v>0</v>
      </c>
      <c r="HS74" s="219">
        <f t="shared" si="13"/>
        <v>0</v>
      </c>
      <c r="HT74" s="219">
        <f t="shared" si="13"/>
        <v>0</v>
      </c>
      <c r="HU74" s="219">
        <f t="shared" si="13"/>
        <v>0</v>
      </c>
      <c r="HV74" s="219">
        <f t="shared" si="13"/>
        <v>0</v>
      </c>
      <c r="HW74" s="219">
        <f t="shared" si="13"/>
        <v>0</v>
      </c>
      <c r="HX74" s="219">
        <f t="shared" si="13"/>
        <v>0</v>
      </c>
      <c r="HY74" s="219">
        <f t="shared" si="13"/>
        <v>0</v>
      </c>
      <c r="HZ74" s="219">
        <f t="shared" si="13"/>
        <v>0</v>
      </c>
      <c r="IA74" s="219">
        <f t="shared" si="13"/>
        <v>0</v>
      </c>
      <c r="IB74" s="219">
        <f t="shared" si="13"/>
        <v>0</v>
      </c>
      <c r="IC74" s="219">
        <f t="shared" si="13"/>
        <v>0</v>
      </c>
      <c r="ID74" s="219">
        <f t="shared" si="13"/>
        <v>0</v>
      </c>
      <c r="IE74" s="219">
        <f t="shared" si="13"/>
        <v>0</v>
      </c>
      <c r="IF74" s="219">
        <f t="shared" si="13"/>
        <v>0</v>
      </c>
      <c r="IG74" s="219">
        <f t="shared" si="13"/>
        <v>0</v>
      </c>
      <c r="IH74" s="219">
        <f t="shared" si="13"/>
        <v>0</v>
      </c>
      <c r="II74" s="219">
        <f t="shared" si="13"/>
        <v>0</v>
      </c>
      <c r="IJ74" s="219">
        <f t="shared" si="13"/>
        <v>0</v>
      </c>
      <c r="IK74" s="219">
        <f t="shared" si="13"/>
        <v>0</v>
      </c>
      <c r="IL74" s="219">
        <f t="shared" si="13"/>
        <v>0</v>
      </c>
      <c r="IM74" s="219">
        <f t="shared" si="13"/>
        <v>0</v>
      </c>
      <c r="IN74" s="219">
        <f t="shared" si="13"/>
        <v>0</v>
      </c>
      <c r="IO74" s="219">
        <f t="shared" si="13"/>
        <v>0</v>
      </c>
      <c r="IP74" s="219">
        <f t="shared" si="13"/>
        <v>0</v>
      </c>
      <c r="IQ74" s="219">
        <f t="shared" si="13"/>
        <v>0</v>
      </c>
      <c r="IR74" s="219">
        <f t="shared" si="13"/>
        <v>0</v>
      </c>
      <c r="IS74" s="219">
        <f t="shared" si="13"/>
        <v>0</v>
      </c>
      <c r="IT74" s="219">
        <f t="shared" si="13"/>
        <v>0</v>
      </c>
      <c r="IU74" s="219">
        <f t="shared" si="13"/>
        <v>0</v>
      </c>
      <c r="IV74" s="219">
        <f t="shared" si="13"/>
        <v>0</v>
      </c>
      <c r="IW74" s="219">
        <f t="shared" si="13"/>
        <v>0</v>
      </c>
      <c r="IX74" s="219">
        <f t="shared" ref="IX74:JH74" si="14">SUM(IX60:IX73)</f>
        <v>0</v>
      </c>
      <c r="IY74" s="219">
        <f t="shared" si="14"/>
        <v>0</v>
      </c>
      <c r="IZ74" s="219">
        <f t="shared" si="14"/>
        <v>0</v>
      </c>
      <c r="JA74" s="219">
        <f t="shared" si="14"/>
        <v>0</v>
      </c>
      <c r="JB74" s="219">
        <f t="shared" si="14"/>
        <v>0</v>
      </c>
      <c r="JC74" s="219">
        <f t="shared" si="14"/>
        <v>0</v>
      </c>
      <c r="JD74" s="219">
        <f t="shared" si="14"/>
        <v>0</v>
      </c>
      <c r="JE74" s="219">
        <f t="shared" si="14"/>
        <v>0</v>
      </c>
      <c r="JF74" s="219">
        <f t="shared" si="14"/>
        <v>0</v>
      </c>
      <c r="JG74" s="219">
        <f t="shared" si="14"/>
        <v>0</v>
      </c>
      <c r="JH74" s="219">
        <f t="shared" si="14"/>
        <v>0</v>
      </c>
      <c r="JI74" s="219">
        <f>SUM(JI60:JI73)</f>
        <v>0</v>
      </c>
      <c r="JJ74" s="2"/>
      <c r="JK74" s="2"/>
    </row>
    <row r="75" spans="1:271" x14ac:dyDescent="0.25">
      <c r="A75" s="219">
        <f>A58+A74</f>
        <v>0</v>
      </c>
      <c r="B75" s="219">
        <f t="shared" ref="B75:BM75" si="15">B58+B74</f>
        <v>0</v>
      </c>
      <c r="C75" s="219">
        <f t="shared" si="15"/>
        <v>0</v>
      </c>
      <c r="D75" s="219">
        <f t="shared" si="15"/>
        <v>0</v>
      </c>
      <c r="E75" s="219">
        <f t="shared" si="15"/>
        <v>0</v>
      </c>
      <c r="F75" s="219">
        <f t="shared" si="15"/>
        <v>0</v>
      </c>
      <c r="G75" s="219">
        <f t="shared" si="15"/>
        <v>0</v>
      </c>
      <c r="H75" s="219">
        <f t="shared" si="15"/>
        <v>0</v>
      </c>
      <c r="I75" s="219">
        <f t="shared" si="15"/>
        <v>0</v>
      </c>
      <c r="J75" s="219">
        <f t="shared" si="15"/>
        <v>31990.6</v>
      </c>
      <c r="K75" s="219">
        <f t="shared" si="15"/>
        <v>0</v>
      </c>
      <c r="L75" s="219">
        <f t="shared" si="15"/>
        <v>0</v>
      </c>
      <c r="M75" s="219">
        <f t="shared" si="15"/>
        <v>0</v>
      </c>
      <c r="N75" s="219">
        <f t="shared" si="15"/>
        <v>0</v>
      </c>
      <c r="O75" s="219">
        <f t="shared" si="15"/>
        <v>0</v>
      </c>
      <c r="P75" s="219">
        <f t="shared" si="15"/>
        <v>0</v>
      </c>
      <c r="Q75" s="219">
        <f t="shared" si="15"/>
        <v>52865.74</v>
      </c>
      <c r="R75" s="219">
        <f t="shared" si="15"/>
        <v>0</v>
      </c>
      <c r="S75" s="219">
        <f t="shared" si="15"/>
        <v>0</v>
      </c>
      <c r="T75" s="219">
        <f t="shared" si="15"/>
        <v>0</v>
      </c>
      <c r="U75" s="219">
        <f t="shared" si="15"/>
        <v>0</v>
      </c>
      <c r="V75" s="219">
        <f t="shared" si="15"/>
        <v>0</v>
      </c>
      <c r="W75" s="219">
        <f t="shared" si="15"/>
        <v>0</v>
      </c>
      <c r="X75" s="219">
        <f t="shared" si="15"/>
        <v>0</v>
      </c>
      <c r="Y75" s="219">
        <f t="shared" si="15"/>
        <v>0</v>
      </c>
      <c r="Z75" s="219">
        <f t="shared" si="15"/>
        <v>0</v>
      </c>
      <c r="AA75" s="219">
        <f t="shared" si="15"/>
        <v>0</v>
      </c>
      <c r="AB75" s="219">
        <f t="shared" si="15"/>
        <v>0</v>
      </c>
      <c r="AC75" s="219">
        <f t="shared" si="15"/>
        <v>0</v>
      </c>
      <c r="AD75" s="219">
        <f t="shared" si="15"/>
        <v>0</v>
      </c>
      <c r="AE75" s="219">
        <f t="shared" si="15"/>
        <v>0</v>
      </c>
      <c r="AF75" s="219">
        <f t="shared" si="15"/>
        <v>0</v>
      </c>
      <c r="AG75" s="219">
        <f t="shared" si="15"/>
        <v>0</v>
      </c>
      <c r="AH75" s="219">
        <f t="shared" si="15"/>
        <v>0</v>
      </c>
      <c r="AI75" s="219">
        <f t="shared" si="15"/>
        <v>0</v>
      </c>
      <c r="AJ75" s="219">
        <f t="shared" si="15"/>
        <v>0</v>
      </c>
      <c r="AK75" s="219">
        <f t="shared" si="15"/>
        <v>3447.99</v>
      </c>
      <c r="AL75" s="219">
        <f t="shared" si="15"/>
        <v>3393.54</v>
      </c>
      <c r="AM75" s="219">
        <f t="shared" si="15"/>
        <v>408.45</v>
      </c>
      <c r="AN75" s="219">
        <f t="shared" si="15"/>
        <v>0</v>
      </c>
      <c r="AO75" s="219">
        <f t="shared" si="15"/>
        <v>0</v>
      </c>
      <c r="AP75" s="219">
        <f t="shared" si="15"/>
        <v>0</v>
      </c>
      <c r="AQ75" s="219">
        <f t="shared" si="15"/>
        <v>0</v>
      </c>
      <c r="AR75" s="219">
        <f t="shared" si="15"/>
        <v>0</v>
      </c>
      <c r="AS75" s="219">
        <f t="shared" si="15"/>
        <v>0</v>
      </c>
      <c r="AT75" s="219">
        <f t="shared" si="15"/>
        <v>0</v>
      </c>
      <c r="AU75" s="219">
        <f t="shared" si="15"/>
        <v>0</v>
      </c>
      <c r="AV75" s="219">
        <f t="shared" si="15"/>
        <v>0</v>
      </c>
      <c r="AW75" s="219">
        <f t="shared" si="15"/>
        <v>0</v>
      </c>
      <c r="AX75" s="219">
        <f t="shared" si="15"/>
        <v>0</v>
      </c>
      <c r="AY75" s="219">
        <f t="shared" si="15"/>
        <v>33040</v>
      </c>
      <c r="AZ75" s="219">
        <f t="shared" si="15"/>
        <v>3027.5</v>
      </c>
      <c r="BA75" s="219">
        <f t="shared" si="15"/>
        <v>0</v>
      </c>
      <c r="BB75" s="219">
        <f t="shared" si="15"/>
        <v>0</v>
      </c>
      <c r="BC75" s="219">
        <f t="shared" si="15"/>
        <v>2370</v>
      </c>
      <c r="BD75" s="219">
        <f t="shared" si="15"/>
        <v>0</v>
      </c>
      <c r="BE75" s="219">
        <f t="shared" si="15"/>
        <v>0</v>
      </c>
      <c r="BF75" s="219">
        <f t="shared" si="15"/>
        <v>0</v>
      </c>
      <c r="BG75" s="219">
        <f t="shared" si="15"/>
        <v>0</v>
      </c>
      <c r="BH75" s="219">
        <f t="shared" si="15"/>
        <v>0</v>
      </c>
      <c r="BI75" s="219">
        <f t="shared" si="15"/>
        <v>0</v>
      </c>
      <c r="BJ75" s="219">
        <f t="shared" si="15"/>
        <v>0</v>
      </c>
      <c r="BK75" s="219">
        <f t="shared" si="15"/>
        <v>0</v>
      </c>
      <c r="BL75" s="219">
        <f t="shared" si="15"/>
        <v>0</v>
      </c>
      <c r="BM75" s="219">
        <f t="shared" si="15"/>
        <v>0</v>
      </c>
      <c r="BN75" s="219">
        <f t="shared" ref="BN75:DY75" si="16">BN58+BN74</f>
        <v>0</v>
      </c>
      <c r="BO75" s="219">
        <f t="shared" si="16"/>
        <v>0</v>
      </c>
      <c r="BP75" s="219">
        <f t="shared" si="16"/>
        <v>0</v>
      </c>
      <c r="BQ75" s="219">
        <f t="shared" si="16"/>
        <v>0</v>
      </c>
      <c r="BR75" s="219">
        <f t="shared" si="16"/>
        <v>0</v>
      </c>
      <c r="BS75" s="219">
        <f t="shared" si="16"/>
        <v>0</v>
      </c>
      <c r="BT75" s="219">
        <f t="shared" si="16"/>
        <v>0</v>
      </c>
      <c r="BU75" s="219">
        <f t="shared" si="16"/>
        <v>0</v>
      </c>
      <c r="BV75" s="219">
        <f t="shared" si="16"/>
        <v>0</v>
      </c>
      <c r="BW75" s="219">
        <f t="shared" si="16"/>
        <v>0</v>
      </c>
      <c r="BX75" s="219">
        <f t="shared" si="16"/>
        <v>166037.79999999999</v>
      </c>
      <c r="BY75" s="219">
        <f t="shared" si="16"/>
        <v>0</v>
      </c>
      <c r="BZ75" s="219">
        <f t="shared" si="16"/>
        <v>0</v>
      </c>
      <c r="CA75" s="219">
        <f t="shared" si="16"/>
        <v>0</v>
      </c>
      <c r="CB75" s="219">
        <f t="shared" si="16"/>
        <v>0</v>
      </c>
      <c r="CC75" s="219">
        <f t="shared" si="16"/>
        <v>0</v>
      </c>
      <c r="CD75" s="219">
        <f t="shared" si="16"/>
        <v>0</v>
      </c>
      <c r="CE75" s="219">
        <f t="shared" si="16"/>
        <v>0</v>
      </c>
      <c r="CF75" s="219">
        <f t="shared" si="16"/>
        <v>116466</v>
      </c>
      <c r="CG75" s="219">
        <f t="shared" si="16"/>
        <v>0</v>
      </c>
      <c r="CH75" s="219">
        <f t="shared" si="16"/>
        <v>169212</v>
      </c>
      <c r="CI75" s="219">
        <f t="shared" si="16"/>
        <v>0</v>
      </c>
      <c r="CJ75" s="219">
        <f t="shared" si="16"/>
        <v>0</v>
      </c>
      <c r="CK75" s="219">
        <f t="shared" si="16"/>
        <v>0</v>
      </c>
      <c r="CL75" s="219">
        <f t="shared" si="16"/>
        <v>353410</v>
      </c>
      <c r="CM75" s="219">
        <f t="shared" si="16"/>
        <v>31820</v>
      </c>
      <c r="CN75" s="219">
        <f t="shared" si="16"/>
        <v>0</v>
      </c>
      <c r="CO75" s="219">
        <f t="shared" si="16"/>
        <v>0</v>
      </c>
      <c r="CP75" s="219">
        <f t="shared" si="16"/>
        <v>3926.66</v>
      </c>
      <c r="CQ75" s="219">
        <f t="shared" si="16"/>
        <v>0</v>
      </c>
      <c r="CR75" s="219">
        <f t="shared" si="16"/>
        <v>0</v>
      </c>
      <c r="CS75" s="219">
        <f t="shared" si="16"/>
        <v>0</v>
      </c>
      <c r="CT75" s="219">
        <f t="shared" si="16"/>
        <v>0</v>
      </c>
      <c r="CU75" s="219">
        <f t="shared" si="16"/>
        <v>0</v>
      </c>
      <c r="CV75" s="219">
        <f t="shared" si="16"/>
        <v>0</v>
      </c>
      <c r="CW75" s="219">
        <f t="shared" si="16"/>
        <v>0</v>
      </c>
      <c r="CX75" s="219">
        <f t="shared" si="16"/>
        <v>0</v>
      </c>
      <c r="CY75" s="219">
        <f t="shared" si="16"/>
        <v>0</v>
      </c>
      <c r="CZ75" s="219">
        <f t="shared" si="16"/>
        <v>0</v>
      </c>
      <c r="DA75" s="219">
        <f t="shared" si="16"/>
        <v>0</v>
      </c>
      <c r="DB75" s="219">
        <f t="shared" si="16"/>
        <v>0</v>
      </c>
      <c r="DC75" s="219">
        <f t="shared" si="16"/>
        <v>0</v>
      </c>
      <c r="DD75" s="219">
        <f t="shared" si="16"/>
        <v>118590</v>
      </c>
      <c r="DE75" s="219">
        <f t="shared" si="16"/>
        <v>0</v>
      </c>
      <c r="DF75" s="219">
        <f t="shared" si="16"/>
        <v>36503.24</v>
      </c>
      <c r="DG75" s="219">
        <f t="shared" si="16"/>
        <v>0</v>
      </c>
      <c r="DH75" s="219">
        <f t="shared" si="16"/>
        <v>0</v>
      </c>
      <c r="DI75" s="219">
        <f t="shared" si="16"/>
        <v>0</v>
      </c>
      <c r="DJ75" s="219">
        <f t="shared" si="16"/>
        <v>40356</v>
      </c>
      <c r="DK75" s="219">
        <f t="shared" si="16"/>
        <v>0</v>
      </c>
      <c r="DL75" s="219">
        <f t="shared" si="16"/>
        <v>0</v>
      </c>
      <c r="DM75" s="219">
        <f t="shared" si="16"/>
        <v>0</v>
      </c>
      <c r="DN75" s="219">
        <f t="shared" si="16"/>
        <v>0</v>
      </c>
      <c r="DO75" s="219">
        <f t="shared" si="16"/>
        <v>0</v>
      </c>
      <c r="DP75" s="219">
        <f t="shared" si="16"/>
        <v>0</v>
      </c>
      <c r="DQ75" s="219">
        <f t="shared" si="16"/>
        <v>0</v>
      </c>
      <c r="DR75" s="219">
        <f t="shared" si="16"/>
        <v>0</v>
      </c>
      <c r="DS75" s="219">
        <f t="shared" si="16"/>
        <v>0</v>
      </c>
      <c r="DT75" s="219">
        <f t="shared" si="16"/>
        <v>0</v>
      </c>
      <c r="DU75" s="219">
        <f t="shared" si="16"/>
        <v>0</v>
      </c>
      <c r="DV75" s="219">
        <f t="shared" si="16"/>
        <v>0</v>
      </c>
      <c r="DW75" s="219">
        <f t="shared" si="16"/>
        <v>0</v>
      </c>
      <c r="DX75" s="219">
        <f t="shared" si="16"/>
        <v>0</v>
      </c>
      <c r="DY75" s="219">
        <f t="shared" si="16"/>
        <v>0</v>
      </c>
      <c r="DZ75" s="219">
        <f t="shared" ref="DZ75:GK75" si="17">DZ58+DZ74</f>
        <v>0</v>
      </c>
      <c r="EA75" s="219">
        <f t="shared" si="17"/>
        <v>0</v>
      </c>
      <c r="EB75" s="219">
        <f t="shared" si="17"/>
        <v>0</v>
      </c>
      <c r="EC75" s="219">
        <f t="shared" si="17"/>
        <v>0</v>
      </c>
      <c r="ED75" s="219">
        <f t="shared" si="17"/>
        <v>0</v>
      </c>
      <c r="EE75" s="219">
        <f t="shared" si="17"/>
        <v>0</v>
      </c>
      <c r="EF75" s="219">
        <f t="shared" si="17"/>
        <v>0</v>
      </c>
      <c r="EG75" s="219">
        <f t="shared" si="17"/>
        <v>0</v>
      </c>
      <c r="EH75" s="219">
        <f t="shared" si="17"/>
        <v>1652</v>
      </c>
      <c r="EI75" s="219">
        <f t="shared" si="17"/>
        <v>0</v>
      </c>
      <c r="EJ75" s="219">
        <f t="shared" si="17"/>
        <v>0</v>
      </c>
      <c r="EK75" s="219">
        <f t="shared" si="17"/>
        <v>0</v>
      </c>
      <c r="EL75" s="219">
        <f t="shared" si="17"/>
        <v>0</v>
      </c>
      <c r="EM75" s="219">
        <f t="shared" si="17"/>
        <v>0</v>
      </c>
      <c r="EN75" s="219">
        <f t="shared" si="17"/>
        <v>0</v>
      </c>
      <c r="EO75" s="219">
        <f t="shared" si="17"/>
        <v>38137.599999999999</v>
      </c>
      <c r="EP75" s="219">
        <f t="shared" si="17"/>
        <v>38607.24</v>
      </c>
      <c r="EQ75" s="219">
        <f t="shared" si="17"/>
        <v>0</v>
      </c>
      <c r="ER75" s="219">
        <f t="shared" si="17"/>
        <v>8177.4000000000005</v>
      </c>
      <c r="ES75" s="219">
        <f t="shared" si="17"/>
        <v>0</v>
      </c>
      <c r="ET75" s="219">
        <f t="shared" si="17"/>
        <v>0</v>
      </c>
      <c r="EU75" s="219">
        <f t="shared" si="17"/>
        <v>0</v>
      </c>
      <c r="EV75" s="219">
        <f t="shared" si="17"/>
        <v>0</v>
      </c>
      <c r="EW75" s="219">
        <f t="shared" si="17"/>
        <v>0</v>
      </c>
      <c r="EX75" s="219">
        <f t="shared" si="17"/>
        <v>0</v>
      </c>
      <c r="EY75" s="219">
        <f t="shared" si="17"/>
        <v>0</v>
      </c>
      <c r="EZ75" s="219">
        <f t="shared" si="17"/>
        <v>0</v>
      </c>
      <c r="FA75" s="219">
        <f t="shared" si="17"/>
        <v>0</v>
      </c>
      <c r="FB75" s="219">
        <f t="shared" si="17"/>
        <v>0</v>
      </c>
      <c r="FC75" s="219">
        <f t="shared" si="17"/>
        <v>0</v>
      </c>
      <c r="FD75" s="219">
        <f t="shared" si="17"/>
        <v>0</v>
      </c>
      <c r="FE75" s="219">
        <f t="shared" si="17"/>
        <v>0</v>
      </c>
      <c r="FF75" s="219">
        <f t="shared" si="17"/>
        <v>0</v>
      </c>
      <c r="FG75" s="219">
        <f t="shared" si="17"/>
        <v>0</v>
      </c>
      <c r="FH75" s="219">
        <f t="shared" si="17"/>
        <v>0</v>
      </c>
      <c r="FI75" s="219">
        <f t="shared" si="17"/>
        <v>0</v>
      </c>
      <c r="FJ75" s="219">
        <f t="shared" si="17"/>
        <v>0</v>
      </c>
      <c r="FK75" s="219">
        <f t="shared" si="17"/>
        <v>0</v>
      </c>
      <c r="FL75" s="219">
        <f t="shared" si="17"/>
        <v>0</v>
      </c>
      <c r="FM75" s="219">
        <f t="shared" si="17"/>
        <v>0</v>
      </c>
      <c r="FN75" s="219">
        <f t="shared" si="17"/>
        <v>0</v>
      </c>
      <c r="FO75" s="219">
        <f t="shared" si="17"/>
        <v>0</v>
      </c>
      <c r="FP75" s="219">
        <f t="shared" si="17"/>
        <v>0</v>
      </c>
      <c r="FQ75" s="219">
        <f t="shared" si="17"/>
        <v>0</v>
      </c>
      <c r="FR75" s="219">
        <f t="shared" si="17"/>
        <v>0</v>
      </c>
      <c r="FS75" s="219">
        <f t="shared" si="17"/>
        <v>4130</v>
      </c>
      <c r="FT75" s="219">
        <f t="shared" si="17"/>
        <v>23735.83</v>
      </c>
      <c r="FU75" s="219">
        <f t="shared" si="17"/>
        <v>0</v>
      </c>
      <c r="FV75" s="219">
        <f t="shared" si="17"/>
        <v>0</v>
      </c>
      <c r="FW75" s="219">
        <f t="shared" si="17"/>
        <v>0</v>
      </c>
      <c r="FX75" s="219">
        <f t="shared" si="17"/>
        <v>0</v>
      </c>
      <c r="FY75" s="219">
        <f t="shared" si="17"/>
        <v>0</v>
      </c>
      <c r="FZ75" s="219">
        <f t="shared" si="17"/>
        <v>0</v>
      </c>
      <c r="GA75" s="219">
        <f t="shared" si="17"/>
        <v>0</v>
      </c>
      <c r="GB75" s="219">
        <f t="shared" si="17"/>
        <v>0</v>
      </c>
      <c r="GC75" s="219">
        <f t="shared" si="17"/>
        <v>0</v>
      </c>
      <c r="GD75" s="219">
        <f t="shared" si="17"/>
        <v>0</v>
      </c>
      <c r="GE75" s="219">
        <f t="shared" si="17"/>
        <v>0</v>
      </c>
      <c r="GF75" s="219">
        <f t="shared" si="17"/>
        <v>0</v>
      </c>
      <c r="GG75" s="219">
        <f t="shared" si="17"/>
        <v>0</v>
      </c>
      <c r="GH75" s="219">
        <f t="shared" si="17"/>
        <v>215644.49</v>
      </c>
      <c r="GI75" s="219">
        <f t="shared" si="17"/>
        <v>252284</v>
      </c>
      <c r="GJ75" s="219">
        <f t="shared" si="17"/>
        <v>0</v>
      </c>
      <c r="GK75" s="219">
        <f t="shared" si="17"/>
        <v>0</v>
      </c>
      <c r="GL75" s="219">
        <f t="shared" ref="GL75:IW75" si="18">GL58+GL74</f>
        <v>0</v>
      </c>
      <c r="GM75" s="219">
        <f t="shared" si="18"/>
        <v>0</v>
      </c>
      <c r="GN75" s="219">
        <f t="shared" si="18"/>
        <v>0</v>
      </c>
      <c r="GO75" s="219">
        <f t="shared" si="18"/>
        <v>0</v>
      </c>
      <c r="GP75" s="219">
        <f t="shared" si="18"/>
        <v>0</v>
      </c>
      <c r="GQ75" s="219">
        <f t="shared" si="18"/>
        <v>0</v>
      </c>
      <c r="GR75" s="219">
        <f t="shared" si="18"/>
        <v>0</v>
      </c>
      <c r="GS75" s="219">
        <f t="shared" si="18"/>
        <v>0</v>
      </c>
      <c r="GT75" s="219">
        <f t="shared" si="18"/>
        <v>0</v>
      </c>
      <c r="GU75" s="219">
        <f t="shared" si="18"/>
        <v>0</v>
      </c>
      <c r="GV75" s="219">
        <f t="shared" si="18"/>
        <v>0</v>
      </c>
      <c r="GW75" s="219">
        <f t="shared" si="18"/>
        <v>0</v>
      </c>
      <c r="GX75" s="219">
        <f t="shared" si="18"/>
        <v>0</v>
      </c>
      <c r="GY75" s="219">
        <f t="shared" si="18"/>
        <v>0</v>
      </c>
      <c r="GZ75" s="219">
        <f t="shared" si="18"/>
        <v>0</v>
      </c>
      <c r="HA75" s="219">
        <f t="shared" si="18"/>
        <v>0</v>
      </c>
      <c r="HB75" s="219">
        <f t="shared" si="18"/>
        <v>0</v>
      </c>
      <c r="HC75" s="219">
        <f t="shared" si="18"/>
        <v>0</v>
      </c>
      <c r="HD75" s="219">
        <f t="shared" si="18"/>
        <v>0</v>
      </c>
      <c r="HE75" s="219">
        <f t="shared" si="18"/>
        <v>0</v>
      </c>
      <c r="HF75" s="219">
        <f t="shared" si="18"/>
        <v>0</v>
      </c>
      <c r="HG75" s="219">
        <f t="shared" si="18"/>
        <v>0</v>
      </c>
      <c r="HH75" s="219">
        <f t="shared" si="18"/>
        <v>0</v>
      </c>
      <c r="HI75" s="219">
        <f t="shared" si="18"/>
        <v>0</v>
      </c>
      <c r="HJ75" s="219">
        <f t="shared" si="18"/>
        <v>0</v>
      </c>
      <c r="HK75" s="219">
        <f t="shared" si="18"/>
        <v>0</v>
      </c>
      <c r="HL75" s="219">
        <f t="shared" si="18"/>
        <v>0</v>
      </c>
      <c r="HM75" s="219">
        <f t="shared" si="18"/>
        <v>0</v>
      </c>
      <c r="HN75" s="219">
        <f t="shared" si="18"/>
        <v>0</v>
      </c>
      <c r="HO75" s="219">
        <f t="shared" si="18"/>
        <v>0</v>
      </c>
      <c r="HP75" s="219">
        <f t="shared" si="18"/>
        <v>0</v>
      </c>
      <c r="HQ75" s="219">
        <f t="shared" si="18"/>
        <v>0</v>
      </c>
      <c r="HR75" s="219">
        <f t="shared" si="18"/>
        <v>0</v>
      </c>
      <c r="HS75" s="219">
        <f t="shared" si="18"/>
        <v>0</v>
      </c>
      <c r="HT75" s="219">
        <f t="shared" si="18"/>
        <v>0</v>
      </c>
      <c r="HU75" s="219">
        <f t="shared" si="18"/>
        <v>0</v>
      </c>
      <c r="HV75" s="219">
        <f t="shared" si="18"/>
        <v>0</v>
      </c>
      <c r="HW75" s="219">
        <f t="shared" si="18"/>
        <v>0</v>
      </c>
      <c r="HX75" s="219">
        <f t="shared" si="18"/>
        <v>190000</v>
      </c>
      <c r="HY75" s="219">
        <f t="shared" si="18"/>
        <v>0</v>
      </c>
      <c r="HZ75" s="219">
        <f t="shared" si="18"/>
        <v>0</v>
      </c>
      <c r="IA75" s="219">
        <f t="shared" si="18"/>
        <v>0</v>
      </c>
      <c r="IB75" s="219">
        <f t="shared" si="18"/>
        <v>0</v>
      </c>
      <c r="IC75" s="219">
        <f t="shared" si="18"/>
        <v>0</v>
      </c>
      <c r="ID75" s="219">
        <f t="shared" si="18"/>
        <v>0</v>
      </c>
      <c r="IE75" s="219">
        <f t="shared" si="18"/>
        <v>0</v>
      </c>
      <c r="IF75" s="219">
        <f t="shared" si="18"/>
        <v>0</v>
      </c>
      <c r="IG75" s="219">
        <f t="shared" si="18"/>
        <v>0</v>
      </c>
      <c r="IH75" s="219">
        <f t="shared" si="18"/>
        <v>0</v>
      </c>
      <c r="II75" s="219">
        <f t="shared" si="18"/>
        <v>0</v>
      </c>
      <c r="IJ75" s="219">
        <f t="shared" si="18"/>
        <v>0</v>
      </c>
      <c r="IK75" s="219">
        <f t="shared" si="18"/>
        <v>0</v>
      </c>
      <c r="IL75" s="219">
        <f t="shared" si="18"/>
        <v>0</v>
      </c>
      <c r="IM75" s="219">
        <f t="shared" si="18"/>
        <v>0</v>
      </c>
      <c r="IN75" s="219">
        <f t="shared" si="18"/>
        <v>0</v>
      </c>
      <c r="IO75" s="219">
        <f t="shared" si="18"/>
        <v>0</v>
      </c>
      <c r="IP75" s="219">
        <f t="shared" si="18"/>
        <v>0</v>
      </c>
      <c r="IQ75" s="219">
        <f t="shared" si="18"/>
        <v>0</v>
      </c>
      <c r="IR75" s="219">
        <f t="shared" si="18"/>
        <v>0</v>
      </c>
      <c r="IS75" s="219">
        <f t="shared" si="18"/>
        <v>0</v>
      </c>
      <c r="IT75" s="219">
        <f t="shared" si="18"/>
        <v>0</v>
      </c>
      <c r="IU75" s="219">
        <f t="shared" si="18"/>
        <v>0</v>
      </c>
      <c r="IV75" s="219">
        <f t="shared" si="18"/>
        <v>0</v>
      </c>
      <c r="IW75" s="219">
        <f t="shared" si="18"/>
        <v>0</v>
      </c>
      <c r="IX75" s="219">
        <f t="shared" ref="IX75:JH75" si="19">IX58+IX74</f>
        <v>0</v>
      </c>
      <c r="IY75" s="219">
        <f t="shared" si="19"/>
        <v>0</v>
      </c>
      <c r="IZ75" s="219">
        <f t="shared" si="19"/>
        <v>0</v>
      </c>
      <c r="JA75" s="219">
        <f t="shared" si="19"/>
        <v>0</v>
      </c>
      <c r="JB75" s="219">
        <f t="shared" si="19"/>
        <v>0</v>
      </c>
      <c r="JC75" s="219">
        <f t="shared" si="19"/>
        <v>0</v>
      </c>
      <c r="JD75" s="219">
        <f t="shared" si="19"/>
        <v>0</v>
      </c>
      <c r="JE75" s="219">
        <f t="shared" si="19"/>
        <v>0</v>
      </c>
      <c r="JF75" s="219">
        <f t="shared" si="19"/>
        <v>0</v>
      </c>
      <c r="JG75" s="219">
        <f t="shared" si="19"/>
        <v>0</v>
      </c>
      <c r="JH75" s="219">
        <f t="shared" si="19"/>
        <v>0</v>
      </c>
      <c r="JI75" s="219">
        <f t="shared" ref="JI75" si="20">JI58+JI74</f>
        <v>1939234.0799999998</v>
      </c>
      <c r="JJ75" s="2"/>
      <c r="JK75" s="2"/>
    </row>
  </sheetData>
  <mergeCells count="1">
    <mergeCell ref="A1:JH1"/>
  </mergeCells>
  <phoneticPr fontId="82" type="noConversion"/>
  <pageMargins left="0.7" right="0.7" top="0.75" bottom="0.75" header="0.3" footer="0.3"/>
  <pageSetup orientation="portrait" r:id="rId1"/>
  <ignoredErrors>
    <ignoredError sqref="JN5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18" sqref="AN18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31" t="s">
        <v>172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</row>
    <row r="2" spans="1:43" ht="18.75" x14ac:dyDescent="0.3">
      <c r="A2" s="218">
        <v>211101</v>
      </c>
      <c r="B2" s="218">
        <v>211102</v>
      </c>
      <c r="C2" s="218">
        <v>211103</v>
      </c>
      <c r="D2" s="218">
        <v>211104</v>
      </c>
      <c r="E2" s="218">
        <v>211105</v>
      </c>
      <c r="F2" s="218">
        <v>211106</v>
      </c>
      <c r="G2" s="218">
        <v>211203</v>
      </c>
      <c r="H2" s="218">
        <v>211205</v>
      </c>
      <c r="I2" s="218">
        <v>211206</v>
      </c>
      <c r="J2" s="218">
        <v>211208</v>
      </c>
      <c r="K2" s="218">
        <v>211209</v>
      </c>
      <c r="L2" s="218">
        <v>211211</v>
      </c>
      <c r="M2" s="218">
        <v>211301</v>
      </c>
      <c r="N2" s="218">
        <v>211401</v>
      </c>
      <c r="O2" s="218">
        <v>211501</v>
      </c>
      <c r="P2" s="218">
        <v>211502</v>
      </c>
      <c r="Q2" s="218">
        <v>211503</v>
      </c>
      <c r="R2" s="218">
        <v>211504</v>
      </c>
      <c r="S2" s="218">
        <v>212101</v>
      </c>
      <c r="T2" s="218">
        <v>212201</v>
      </c>
      <c r="U2" s="218">
        <v>212203</v>
      </c>
      <c r="V2" s="218">
        <v>212204</v>
      </c>
      <c r="W2" s="218">
        <v>212205</v>
      </c>
      <c r="X2" s="218">
        <v>212206</v>
      </c>
      <c r="Y2" s="218">
        <v>212207</v>
      </c>
      <c r="Z2" s="218">
        <v>212208</v>
      </c>
      <c r="AA2" s="218">
        <v>212209</v>
      </c>
      <c r="AB2" s="218">
        <v>212210</v>
      </c>
      <c r="AC2" s="218">
        <v>213101</v>
      </c>
      <c r="AD2" s="218">
        <v>213102</v>
      </c>
      <c r="AE2" s="218">
        <v>213201</v>
      </c>
      <c r="AF2" s="218">
        <v>213202</v>
      </c>
      <c r="AG2" s="218">
        <v>214101</v>
      </c>
      <c r="AH2" s="218">
        <v>214201</v>
      </c>
      <c r="AI2" s="218">
        <v>214202</v>
      </c>
      <c r="AJ2" s="218">
        <v>214203</v>
      </c>
      <c r="AK2" s="218">
        <v>215101</v>
      </c>
      <c r="AL2" s="218">
        <v>215201</v>
      </c>
      <c r="AM2" s="218">
        <v>215301</v>
      </c>
      <c r="AN2" s="218">
        <v>215401</v>
      </c>
      <c r="AO2" s="220" t="s">
        <v>0</v>
      </c>
      <c r="AP2" s="2"/>
      <c r="AQ2" s="2"/>
    </row>
    <row r="3" spans="1:43" x14ac:dyDescent="0.25">
      <c r="A3" s="244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19">
        <f>SUM(A3:AN3)</f>
        <v>0</v>
      </c>
      <c r="AP3" s="2"/>
      <c r="AQ3" s="2"/>
    </row>
    <row r="4" spans="1:43" x14ac:dyDescent="0.25">
      <c r="A4" s="244"/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19">
        <f t="shared" ref="AO4:AO57" si="0">SUM(A4:AN4)</f>
        <v>0</v>
      </c>
      <c r="AP4" s="2"/>
      <c r="AQ4" s="2"/>
    </row>
    <row r="5" spans="1:43" x14ac:dyDescent="0.25">
      <c r="A5" s="244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19">
        <f t="shared" si="0"/>
        <v>0</v>
      </c>
      <c r="AP5" s="2"/>
      <c r="AQ5" s="2"/>
    </row>
    <row r="6" spans="1:43" x14ac:dyDescent="0.25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19">
        <f t="shared" si="0"/>
        <v>0</v>
      </c>
      <c r="AP6" s="2"/>
      <c r="AQ6" s="2"/>
    </row>
    <row r="7" spans="1:43" x14ac:dyDescent="0.25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19">
        <f t="shared" si="0"/>
        <v>0</v>
      </c>
      <c r="AP7" s="2"/>
      <c r="AQ7" s="2"/>
    </row>
    <row r="8" spans="1:43" x14ac:dyDescent="0.25">
      <c r="A8" s="244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19">
        <f t="shared" si="0"/>
        <v>0</v>
      </c>
      <c r="AP8" s="2"/>
      <c r="AQ8" s="2"/>
    </row>
    <row r="9" spans="1:43" x14ac:dyDescent="0.25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19">
        <f t="shared" si="0"/>
        <v>0</v>
      </c>
      <c r="AP9" s="2"/>
      <c r="AQ9" s="2"/>
    </row>
    <row r="10" spans="1:43" x14ac:dyDescent="0.25">
      <c r="A10" s="244"/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19">
        <f t="shared" si="0"/>
        <v>0</v>
      </c>
      <c r="AP10" s="2"/>
      <c r="AQ10" s="2"/>
    </row>
    <row r="11" spans="1:43" x14ac:dyDescent="0.25">
      <c r="A11" s="244"/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19">
        <f t="shared" si="0"/>
        <v>0</v>
      </c>
      <c r="AP11" s="2"/>
      <c r="AQ11" s="2"/>
    </row>
    <row r="12" spans="1:43" x14ac:dyDescent="0.25">
      <c r="A12" s="244"/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19">
        <f t="shared" si="0"/>
        <v>0</v>
      </c>
      <c r="AP12" s="2"/>
      <c r="AQ12" s="2"/>
    </row>
    <row r="13" spans="1:43" x14ac:dyDescent="0.25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19">
        <f t="shared" si="0"/>
        <v>0</v>
      </c>
      <c r="AP13" s="2"/>
      <c r="AQ13" s="2"/>
    </row>
    <row r="14" spans="1:43" x14ac:dyDescent="0.25">
      <c r="A14" s="244"/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19">
        <f t="shared" si="0"/>
        <v>0</v>
      </c>
      <c r="AP14" s="2"/>
      <c r="AQ14" s="2"/>
    </row>
    <row r="15" spans="1:43" x14ac:dyDescent="0.25">
      <c r="A15" s="244"/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19">
        <f t="shared" si="0"/>
        <v>0</v>
      </c>
      <c r="AP15" s="2"/>
      <c r="AQ15" s="2"/>
    </row>
    <row r="16" spans="1:43" x14ac:dyDescent="0.25">
      <c r="A16" s="244"/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19">
        <f t="shared" si="0"/>
        <v>0</v>
      </c>
      <c r="AP16" s="2"/>
      <c r="AQ16" s="2"/>
    </row>
    <row r="17" spans="1:43" x14ac:dyDescent="0.25">
      <c r="A17" s="244"/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19">
        <f t="shared" si="0"/>
        <v>0</v>
      </c>
      <c r="AP17" s="2"/>
      <c r="AQ17" s="2"/>
    </row>
    <row r="18" spans="1:43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19">
        <f t="shared" si="0"/>
        <v>0</v>
      </c>
      <c r="AP18" s="2"/>
      <c r="AQ18" s="2"/>
    </row>
    <row r="19" spans="1:43" x14ac:dyDescent="0.25">
      <c r="A19" s="244"/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19">
        <f t="shared" si="0"/>
        <v>0</v>
      </c>
      <c r="AP19" s="2"/>
      <c r="AQ19" s="2"/>
    </row>
    <row r="20" spans="1:43" x14ac:dyDescent="0.25">
      <c r="A20" s="244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19">
        <f t="shared" si="0"/>
        <v>0</v>
      </c>
      <c r="AP20" s="2"/>
      <c r="AQ20" s="2"/>
    </row>
    <row r="21" spans="1:43" x14ac:dyDescent="0.25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19">
        <f t="shared" si="0"/>
        <v>0</v>
      </c>
      <c r="AP21" s="2"/>
      <c r="AQ21" s="2"/>
    </row>
    <row r="22" spans="1:43" x14ac:dyDescent="0.25">
      <c r="A22" s="244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19">
        <f t="shared" si="0"/>
        <v>0</v>
      </c>
      <c r="AP22" s="2"/>
      <c r="AQ22" s="2"/>
    </row>
    <row r="23" spans="1:43" x14ac:dyDescent="0.25">
      <c r="A23" s="244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19">
        <f t="shared" si="0"/>
        <v>0</v>
      </c>
      <c r="AP23" s="2"/>
      <c r="AQ23" s="2"/>
    </row>
    <row r="24" spans="1:43" x14ac:dyDescent="0.25">
      <c r="A24" s="244"/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19">
        <f t="shared" si="0"/>
        <v>0</v>
      </c>
      <c r="AP24" s="2"/>
      <c r="AQ24" s="2"/>
    </row>
    <row r="25" spans="1:43" x14ac:dyDescent="0.25">
      <c r="A25" s="244"/>
      <c r="B25" s="244"/>
      <c r="C25" s="244"/>
      <c r="D25" s="244"/>
      <c r="E25" s="244"/>
      <c r="F25" s="244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19">
        <f t="shared" si="0"/>
        <v>0</v>
      </c>
      <c r="AP25" s="2"/>
      <c r="AQ25" s="2"/>
    </row>
    <row r="26" spans="1:43" x14ac:dyDescent="0.25">
      <c r="A26" s="244"/>
      <c r="B26" s="244"/>
      <c r="C26" s="244"/>
      <c r="D26" s="244"/>
      <c r="E26" s="244"/>
      <c r="F26" s="24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19">
        <f t="shared" si="0"/>
        <v>0</v>
      </c>
      <c r="AP26" s="2"/>
      <c r="AQ26" s="2"/>
    </row>
    <row r="27" spans="1:43" x14ac:dyDescent="0.25">
      <c r="A27" s="244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19">
        <f t="shared" si="0"/>
        <v>0</v>
      </c>
      <c r="AP27" s="2"/>
      <c r="AQ27" s="2"/>
    </row>
    <row r="28" spans="1:43" x14ac:dyDescent="0.25">
      <c r="A28" s="244"/>
      <c r="B28" s="244"/>
      <c r="C28" s="244"/>
      <c r="D28" s="244"/>
      <c r="E28" s="244"/>
      <c r="F28" s="244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19">
        <f t="shared" si="0"/>
        <v>0</v>
      </c>
      <c r="AP28" s="2"/>
      <c r="AQ28" s="2"/>
    </row>
    <row r="29" spans="1:43" x14ac:dyDescent="0.25">
      <c r="A29" s="244"/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19">
        <f t="shared" si="0"/>
        <v>0</v>
      </c>
      <c r="AP29" s="2"/>
      <c r="AQ29" s="2"/>
    </row>
    <row r="30" spans="1:43" x14ac:dyDescent="0.25">
      <c r="A30" s="244"/>
      <c r="B30" s="244"/>
      <c r="C30" s="244"/>
      <c r="D30" s="244"/>
      <c r="E30" s="244"/>
      <c r="F30" s="244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19">
        <f t="shared" si="0"/>
        <v>0</v>
      </c>
      <c r="AP30" s="2"/>
      <c r="AQ30" s="2"/>
    </row>
    <row r="31" spans="1:43" x14ac:dyDescent="0.25">
      <c r="A31" s="244"/>
      <c r="B31" s="244"/>
      <c r="C31" s="244"/>
      <c r="D31" s="244"/>
      <c r="E31" s="244"/>
      <c r="F31" s="244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19">
        <f t="shared" si="0"/>
        <v>0</v>
      </c>
      <c r="AP31" s="2"/>
      <c r="AQ31" s="2"/>
    </row>
    <row r="32" spans="1:43" x14ac:dyDescent="0.25">
      <c r="A32" s="244"/>
      <c r="B32" s="244"/>
      <c r="C32" s="244"/>
      <c r="D32" s="244"/>
      <c r="E32" s="244"/>
      <c r="F32" s="244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19">
        <f t="shared" si="0"/>
        <v>0</v>
      </c>
      <c r="AP32" s="2"/>
      <c r="AQ32" s="2"/>
    </row>
    <row r="33" spans="1:43" x14ac:dyDescent="0.25">
      <c r="A33" s="244"/>
      <c r="B33" s="244"/>
      <c r="C33" s="244"/>
      <c r="D33" s="244"/>
      <c r="E33" s="244"/>
      <c r="F33" s="244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19">
        <f t="shared" si="0"/>
        <v>0</v>
      </c>
      <c r="AP33" s="2"/>
      <c r="AQ33" s="2"/>
    </row>
    <row r="34" spans="1:43" x14ac:dyDescent="0.25">
      <c r="A34" s="244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19">
        <f t="shared" si="0"/>
        <v>0</v>
      </c>
      <c r="AP34" s="2"/>
      <c r="AQ34" s="2"/>
    </row>
    <row r="35" spans="1:43" x14ac:dyDescent="0.25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19">
        <f t="shared" si="0"/>
        <v>0</v>
      </c>
      <c r="AP35" s="2"/>
      <c r="AQ35" s="2"/>
    </row>
    <row r="36" spans="1:43" x14ac:dyDescent="0.25">
      <c r="A36" s="244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19">
        <f t="shared" si="0"/>
        <v>0</v>
      </c>
      <c r="AP36" s="2"/>
      <c r="AQ36" s="2"/>
    </row>
    <row r="37" spans="1:43" x14ac:dyDescent="0.25">
      <c r="A37" s="244"/>
      <c r="B37" s="244"/>
      <c r="C37" s="244"/>
      <c r="D37" s="244"/>
      <c r="E37" s="244"/>
      <c r="F37" s="244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19">
        <f t="shared" si="0"/>
        <v>0</v>
      </c>
      <c r="AP37" s="2"/>
      <c r="AQ37" s="2"/>
    </row>
    <row r="38" spans="1:43" x14ac:dyDescent="0.25">
      <c r="A38" s="244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19">
        <f t="shared" si="0"/>
        <v>0</v>
      </c>
      <c r="AP38" s="2"/>
      <c r="AQ38" s="2"/>
    </row>
    <row r="39" spans="1:43" x14ac:dyDescent="0.25">
      <c r="A39" s="244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19">
        <f t="shared" si="0"/>
        <v>0</v>
      </c>
      <c r="AP39" s="2"/>
      <c r="AQ39" s="2"/>
    </row>
    <row r="40" spans="1:43" x14ac:dyDescent="0.25">
      <c r="A40" s="244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19">
        <f t="shared" si="0"/>
        <v>0</v>
      </c>
      <c r="AP40" s="2"/>
      <c r="AQ40" s="2"/>
    </row>
    <row r="41" spans="1:43" x14ac:dyDescent="0.25">
      <c r="A41" s="244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19">
        <f t="shared" si="0"/>
        <v>0</v>
      </c>
      <c r="AP41" s="2"/>
      <c r="AQ41" s="2"/>
    </row>
    <row r="42" spans="1:43" x14ac:dyDescent="0.25">
      <c r="A42" s="244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19">
        <f t="shared" si="0"/>
        <v>0</v>
      </c>
      <c r="AP42" s="2"/>
      <c r="AQ42" s="2"/>
    </row>
    <row r="43" spans="1:43" x14ac:dyDescent="0.25">
      <c r="A43" s="244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19">
        <f t="shared" si="0"/>
        <v>0</v>
      </c>
      <c r="AP43" s="2"/>
      <c r="AQ43" s="2"/>
    </row>
    <row r="44" spans="1:43" x14ac:dyDescent="0.25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19">
        <f t="shared" si="0"/>
        <v>0</v>
      </c>
      <c r="AP44" s="2"/>
      <c r="AQ44" s="2"/>
    </row>
    <row r="45" spans="1:43" x14ac:dyDescent="0.25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19">
        <f t="shared" si="0"/>
        <v>0</v>
      </c>
      <c r="AP45" s="2"/>
      <c r="AQ45" s="2"/>
    </row>
    <row r="46" spans="1:43" x14ac:dyDescent="0.2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19">
        <f t="shared" si="0"/>
        <v>0</v>
      </c>
      <c r="AP46" s="2"/>
      <c r="AQ46" s="2"/>
    </row>
    <row r="47" spans="1:43" x14ac:dyDescent="0.25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19">
        <f t="shared" si="0"/>
        <v>0</v>
      </c>
      <c r="AP47" s="2"/>
      <c r="AQ47" s="2"/>
    </row>
    <row r="48" spans="1:43" x14ac:dyDescent="0.25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19">
        <f t="shared" si="0"/>
        <v>0</v>
      </c>
      <c r="AP48" s="2"/>
      <c r="AQ48" s="2"/>
    </row>
    <row r="49" spans="1:43" x14ac:dyDescent="0.25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19">
        <f t="shared" si="0"/>
        <v>0</v>
      </c>
      <c r="AP49" s="2"/>
      <c r="AQ49" s="2"/>
    </row>
    <row r="50" spans="1:43" x14ac:dyDescent="0.25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19">
        <f t="shared" si="0"/>
        <v>0</v>
      </c>
      <c r="AP50" s="2"/>
      <c r="AQ50" s="2"/>
    </row>
    <row r="51" spans="1:43" x14ac:dyDescent="0.25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19">
        <f t="shared" si="0"/>
        <v>0</v>
      </c>
      <c r="AP51" s="2"/>
      <c r="AQ51" s="2"/>
    </row>
    <row r="52" spans="1:43" x14ac:dyDescent="0.25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19">
        <f t="shared" si="0"/>
        <v>0</v>
      </c>
      <c r="AP52" s="2"/>
      <c r="AQ52" s="2"/>
    </row>
    <row r="53" spans="1:43" x14ac:dyDescent="0.25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19">
        <f t="shared" si="0"/>
        <v>0</v>
      </c>
      <c r="AP53" s="2"/>
      <c r="AQ53" s="2"/>
    </row>
    <row r="54" spans="1:43" x14ac:dyDescent="0.25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19">
        <f t="shared" si="0"/>
        <v>0</v>
      </c>
      <c r="AP54" s="2"/>
      <c r="AQ54" s="2"/>
    </row>
    <row r="55" spans="1:43" x14ac:dyDescent="0.25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19">
        <f t="shared" si="0"/>
        <v>0</v>
      </c>
      <c r="AP55" s="2"/>
      <c r="AQ55" s="2"/>
    </row>
    <row r="56" spans="1:43" x14ac:dyDescent="0.25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19">
        <f t="shared" si="0"/>
        <v>0</v>
      </c>
      <c r="AP56" s="2"/>
      <c r="AQ56" s="2"/>
    </row>
    <row r="57" spans="1:43" x14ac:dyDescent="0.25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19">
        <f t="shared" si="0"/>
        <v>0</v>
      </c>
      <c r="AP57" s="2"/>
      <c r="AQ57" s="2"/>
    </row>
    <row r="58" spans="1:43" x14ac:dyDescent="0.25">
      <c r="A58" s="219">
        <f>SUM(A3:A57)</f>
        <v>0</v>
      </c>
      <c r="B58" s="219">
        <f t="shared" ref="B58:AN58" si="1">SUM(B3:B57)</f>
        <v>0</v>
      </c>
      <c r="C58" s="219">
        <f t="shared" si="1"/>
        <v>0</v>
      </c>
      <c r="D58" s="219">
        <f t="shared" si="1"/>
        <v>0</v>
      </c>
      <c r="E58" s="219">
        <f t="shared" si="1"/>
        <v>0</v>
      </c>
      <c r="F58" s="219">
        <f t="shared" si="1"/>
        <v>0</v>
      </c>
      <c r="G58" s="219">
        <f t="shared" si="1"/>
        <v>0</v>
      </c>
      <c r="H58" s="219">
        <f t="shared" si="1"/>
        <v>0</v>
      </c>
      <c r="I58" s="219">
        <f t="shared" si="1"/>
        <v>0</v>
      </c>
      <c r="J58" s="219">
        <f t="shared" si="1"/>
        <v>0</v>
      </c>
      <c r="K58" s="219">
        <f t="shared" si="1"/>
        <v>0</v>
      </c>
      <c r="L58" s="219">
        <f>SUM(L3:L57)</f>
        <v>0</v>
      </c>
      <c r="M58" s="219">
        <f t="shared" si="1"/>
        <v>0</v>
      </c>
      <c r="N58" s="219">
        <f t="shared" si="1"/>
        <v>0</v>
      </c>
      <c r="O58" s="219">
        <f t="shared" si="1"/>
        <v>0</v>
      </c>
      <c r="P58" s="219">
        <f t="shared" si="1"/>
        <v>0</v>
      </c>
      <c r="Q58" s="219">
        <f t="shared" si="1"/>
        <v>0</v>
      </c>
      <c r="R58" s="219">
        <f t="shared" si="1"/>
        <v>0</v>
      </c>
      <c r="S58" s="219">
        <f t="shared" si="1"/>
        <v>0</v>
      </c>
      <c r="T58" s="219">
        <f t="shared" si="1"/>
        <v>0</v>
      </c>
      <c r="U58" s="219">
        <f t="shared" si="1"/>
        <v>0</v>
      </c>
      <c r="V58" s="219">
        <f t="shared" si="1"/>
        <v>0</v>
      </c>
      <c r="W58" s="219">
        <f t="shared" si="1"/>
        <v>0</v>
      </c>
      <c r="X58" s="219">
        <f t="shared" si="1"/>
        <v>0</v>
      </c>
      <c r="Y58" s="219">
        <f t="shared" si="1"/>
        <v>0</v>
      </c>
      <c r="Z58" s="219">
        <f t="shared" si="1"/>
        <v>0</v>
      </c>
      <c r="AA58" s="219">
        <f t="shared" si="1"/>
        <v>0</v>
      </c>
      <c r="AB58" s="219">
        <f t="shared" si="1"/>
        <v>0</v>
      </c>
      <c r="AC58" s="219">
        <f t="shared" si="1"/>
        <v>0</v>
      </c>
      <c r="AD58" s="219">
        <f t="shared" si="1"/>
        <v>0</v>
      </c>
      <c r="AE58" s="219">
        <f t="shared" si="1"/>
        <v>0</v>
      </c>
      <c r="AF58" s="219">
        <f t="shared" si="1"/>
        <v>0</v>
      </c>
      <c r="AG58" s="219">
        <f t="shared" si="1"/>
        <v>0</v>
      </c>
      <c r="AH58" s="219">
        <f t="shared" si="1"/>
        <v>0</v>
      </c>
      <c r="AI58" s="219">
        <f t="shared" si="1"/>
        <v>0</v>
      </c>
      <c r="AJ58" s="219">
        <f t="shared" si="1"/>
        <v>0</v>
      </c>
      <c r="AK58" s="219">
        <f t="shared" si="1"/>
        <v>0</v>
      </c>
      <c r="AL58" s="219">
        <f t="shared" si="1"/>
        <v>0</v>
      </c>
      <c r="AM58" s="219">
        <f t="shared" si="1"/>
        <v>0</v>
      </c>
      <c r="AN58" s="219">
        <f t="shared" si="1"/>
        <v>0</v>
      </c>
      <c r="AO58" s="219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J42"/>
  <sheetViews>
    <sheetView topLeftCell="A25" workbookViewId="0">
      <selection activeCell="B26" sqref="B26"/>
    </sheetView>
  </sheetViews>
  <sheetFormatPr baseColWidth="10" defaultRowHeight="15" x14ac:dyDescent="0.25"/>
  <cols>
    <col min="1" max="1" width="21.5703125" customWidth="1"/>
    <col min="2" max="2" width="46.5703125" customWidth="1"/>
    <col min="3" max="3" width="20.5703125" customWidth="1"/>
    <col min="4" max="4" width="14.7109375" customWidth="1"/>
    <col min="5" max="5" width="17.140625" customWidth="1"/>
    <col min="6" max="7" width="18.42578125" customWidth="1"/>
    <col min="8" max="8" width="96.7109375" customWidth="1"/>
    <col min="9" max="9" width="12" customWidth="1"/>
    <col min="10" max="10" width="22.5703125" customWidth="1"/>
  </cols>
  <sheetData>
    <row r="3" spans="1:10" ht="33" x14ac:dyDescent="0.25">
      <c r="A3" s="491" t="s">
        <v>439</v>
      </c>
      <c r="B3" s="491"/>
      <c r="C3" s="491"/>
      <c r="D3" s="491"/>
      <c r="E3" s="491"/>
      <c r="F3" s="491"/>
      <c r="G3" s="491"/>
      <c r="H3" s="491"/>
      <c r="I3" s="491"/>
      <c r="J3" s="491"/>
    </row>
    <row r="4" spans="1:10" ht="15.75" x14ac:dyDescent="0.25">
      <c r="A4" s="492" t="s">
        <v>626</v>
      </c>
      <c r="B4" s="492"/>
      <c r="C4" s="492"/>
      <c r="D4" s="492"/>
      <c r="E4" s="492"/>
      <c r="F4" s="492"/>
      <c r="G4" s="492"/>
      <c r="H4" s="492"/>
      <c r="I4" s="492"/>
      <c r="J4" s="492"/>
    </row>
    <row r="5" spans="1:10" ht="15.75" x14ac:dyDescent="0.25">
      <c r="A5" s="492" t="s">
        <v>487</v>
      </c>
      <c r="B5" s="492"/>
      <c r="C5" s="492"/>
      <c r="D5" s="492"/>
      <c r="E5" s="492"/>
      <c r="F5" s="492"/>
      <c r="G5" s="492"/>
      <c r="H5" s="492"/>
      <c r="I5" s="492"/>
      <c r="J5" s="492"/>
    </row>
    <row r="6" spans="1:10" ht="16.5" thickBot="1" x14ac:dyDescent="0.3">
      <c r="A6" s="4"/>
      <c r="B6" s="216"/>
      <c r="C6" s="4"/>
      <c r="D6" s="4"/>
      <c r="E6" s="217"/>
      <c r="F6" s="217"/>
      <c r="G6" s="217"/>
      <c r="H6" s="4"/>
      <c r="I6" s="4"/>
      <c r="J6" s="270">
        <v>46204</v>
      </c>
    </row>
    <row r="7" spans="1:10" ht="32.25" thickBot="1" x14ac:dyDescent="0.3">
      <c r="A7" s="271" t="s">
        <v>486</v>
      </c>
      <c r="B7" s="272" t="s">
        <v>485</v>
      </c>
      <c r="C7" s="272" t="s">
        <v>484</v>
      </c>
      <c r="D7" s="273" t="s">
        <v>483</v>
      </c>
      <c r="E7" s="274" t="s">
        <v>482</v>
      </c>
      <c r="F7" s="275" t="s">
        <v>481</v>
      </c>
      <c r="G7" s="274" t="s">
        <v>480</v>
      </c>
      <c r="H7" s="276" t="s">
        <v>479</v>
      </c>
      <c r="I7" s="277" t="s">
        <v>478</v>
      </c>
      <c r="J7" s="278" t="s">
        <v>477</v>
      </c>
    </row>
    <row r="8" spans="1:10" ht="19.5" thickBot="1" x14ac:dyDescent="0.35">
      <c r="A8" s="379">
        <v>133438119</v>
      </c>
      <c r="B8" s="302" t="s">
        <v>749</v>
      </c>
      <c r="C8" s="380">
        <v>42655482920</v>
      </c>
      <c r="D8" s="381">
        <v>46204</v>
      </c>
      <c r="E8" s="279">
        <v>274350</v>
      </c>
      <c r="F8" s="280">
        <v>23250</v>
      </c>
      <c r="G8" s="281">
        <f t="shared" ref="G8:G20" si="0">E8-F8</f>
        <v>251100</v>
      </c>
      <c r="H8" s="382" t="s">
        <v>750</v>
      </c>
      <c r="I8" s="383">
        <v>5</v>
      </c>
      <c r="J8" s="384" t="s">
        <v>676</v>
      </c>
    </row>
    <row r="9" spans="1:10" ht="18.75" x14ac:dyDescent="0.3">
      <c r="A9" s="379">
        <v>101070587</v>
      </c>
      <c r="B9" s="302" t="s">
        <v>751</v>
      </c>
      <c r="C9" s="380">
        <v>42683431016</v>
      </c>
      <c r="D9" s="381">
        <v>46209</v>
      </c>
      <c r="E9" s="279">
        <v>190000</v>
      </c>
      <c r="F9" s="280"/>
      <c r="G9" s="281">
        <f t="shared" si="0"/>
        <v>190000</v>
      </c>
      <c r="H9" s="302" t="s">
        <v>752</v>
      </c>
      <c r="I9" s="383">
        <v>5</v>
      </c>
      <c r="J9" s="384" t="s">
        <v>753</v>
      </c>
    </row>
    <row r="10" spans="1:10" ht="18.75" x14ac:dyDescent="0.3">
      <c r="A10" s="379">
        <v>101070587</v>
      </c>
      <c r="B10" s="302" t="s">
        <v>754</v>
      </c>
      <c r="C10" s="380">
        <v>42683431116</v>
      </c>
      <c r="D10" s="381">
        <v>46210</v>
      </c>
      <c r="E10" s="279">
        <v>35311.5</v>
      </c>
      <c r="F10" s="280">
        <v>2992.5</v>
      </c>
      <c r="G10" s="281">
        <f>E10-F10</f>
        <v>32319</v>
      </c>
      <c r="H10" s="302" t="s">
        <v>675</v>
      </c>
      <c r="I10" s="385">
        <v>5</v>
      </c>
      <c r="J10" s="386" t="s">
        <v>755</v>
      </c>
    </row>
    <row r="11" spans="1:10" ht="18.75" x14ac:dyDescent="0.3">
      <c r="A11" s="379" t="s">
        <v>665</v>
      </c>
      <c r="B11" s="302" t="s">
        <v>754</v>
      </c>
      <c r="C11" s="380">
        <v>42706813082</v>
      </c>
      <c r="D11" s="381">
        <v>46210</v>
      </c>
      <c r="E11" s="279">
        <v>5044.5</v>
      </c>
      <c r="F11" s="280">
        <v>427.5</v>
      </c>
      <c r="G11" s="281">
        <f t="shared" si="0"/>
        <v>4617</v>
      </c>
      <c r="H11" s="382" t="s">
        <v>675</v>
      </c>
      <c r="I11" s="385">
        <v>5</v>
      </c>
      <c r="J11" s="386" t="s">
        <v>756</v>
      </c>
    </row>
    <row r="12" spans="1:10" ht="18.75" x14ac:dyDescent="0.3">
      <c r="A12" s="379">
        <v>401517078</v>
      </c>
      <c r="B12" s="302" t="s">
        <v>757</v>
      </c>
      <c r="C12" s="380">
        <v>42706813322</v>
      </c>
      <c r="D12" s="381">
        <v>46213</v>
      </c>
      <c r="E12" s="279">
        <v>7249.98</v>
      </c>
      <c r="F12" s="280"/>
      <c r="G12" s="281">
        <v>7249.98</v>
      </c>
      <c r="H12" s="382" t="s">
        <v>758</v>
      </c>
      <c r="I12" s="385">
        <v>22</v>
      </c>
      <c r="J12" s="386">
        <v>4704</v>
      </c>
    </row>
    <row r="13" spans="1:10" ht="32.25" x14ac:dyDescent="0.3">
      <c r="A13" s="379" t="s">
        <v>759</v>
      </c>
      <c r="B13" s="302" t="s">
        <v>760</v>
      </c>
      <c r="C13" s="380">
        <v>42706813457</v>
      </c>
      <c r="D13" s="381">
        <v>46213</v>
      </c>
      <c r="E13" s="279">
        <v>52865.74</v>
      </c>
      <c r="F13" s="280"/>
      <c r="G13" s="281">
        <f t="shared" si="0"/>
        <v>52865.74</v>
      </c>
      <c r="H13" s="382" t="s">
        <v>761</v>
      </c>
      <c r="I13" s="385">
        <v>5</v>
      </c>
      <c r="J13" s="386" t="s">
        <v>762</v>
      </c>
    </row>
    <row r="14" spans="1:10" ht="18.75" x14ac:dyDescent="0.3">
      <c r="A14" s="379">
        <v>401051788</v>
      </c>
      <c r="B14" s="302" t="s">
        <v>763</v>
      </c>
      <c r="C14" s="380">
        <v>42706813740</v>
      </c>
      <c r="D14" s="381">
        <v>46213</v>
      </c>
      <c r="E14" s="279">
        <v>320</v>
      </c>
      <c r="F14" s="280"/>
      <c r="G14" s="281">
        <v>320</v>
      </c>
      <c r="H14" s="382" t="s">
        <v>764</v>
      </c>
      <c r="I14" s="385">
        <v>22</v>
      </c>
      <c r="J14" s="386">
        <v>8312</v>
      </c>
    </row>
    <row r="15" spans="1:10" ht="18.75" x14ac:dyDescent="0.3">
      <c r="A15" s="379">
        <v>132785797</v>
      </c>
      <c r="B15" s="302" t="s">
        <v>765</v>
      </c>
      <c r="C15" s="380">
        <v>42715738165</v>
      </c>
      <c r="D15" s="381">
        <v>46216</v>
      </c>
      <c r="E15" s="279">
        <v>166037.79999999999</v>
      </c>
      <c r="F15" s="280">
        <v>7035.5</v>
      </c>
      <c r="G15" s="281">
        <f t="shared" si="0"/>
        <v>159002.29999999999</v>
      </c>
      <c r="H15" s="382" t="s">
        <v>766</v>
      </c>
      <c r="I15" s="385">
        <v>5</v>
      </c>
      <c r="J15" s="386" t="s">
        <v>767</v>
      </c>
    </row>
    <row r="16" spans="1:10" ht="18.75" x14ac:dyDescent="0.3">
      <c r="A16" s="379">
        <v>401506254</v>
      </c>
      <c r="B16" s="302" t="s">
        <v>768</v>
      </c>
      <c r="C16" s="380">
        <v>42717048348</v>
      </c>
      <c r="D16" s="381">
        <v>46216</v>
      </c>
      <c r="E16" s="279">
        <v>36183.24</v>
      </c>
      <c r="F16" s="280"/>
      <c r="G16" s="281">
        <f t="shared" si="0"/>
        <v>36183.24</v>
      </c>
      <c r="H16" s="382" t="s">
        <v>769</v>
      </c>
      <c r="I16" s="385">
        <v>10</v>
      </c>
      <c r="J16" s="386">
        <v>260098289868</v>
      </c>
    </row>
    <row r="17" spans="1:10" ht="18.75" x14ac:dyDescent="0.3">
      <c r="A17" s="379">
        <v>10300054326</v>
      </c>
      <c r="B17" s="302" t="s">
        <v>770</v>
      </c>
      <c r="C17" s="380">
        <v>42724661629</v>
      </c>
      <c r="D17" s="381">
        <v>46217</v>
      </c>
      <c r="E17" s="279">
        <v>1365</v>
      </c>
      <c r="F17" s="280"/>
      <c r="G17" s="281">
        <f t="shared" si="0"/>
        <v>1365</v>
      </c>
      <c r="H17" s="382" t="s">
        <v>673</v>
      </c>
      <c r="I17" s="385">
        <v>13</v>
      </c>
      <c r="J17" s="386" t="s">
        <v>627</v>
      </c>
    </row>
    <row r="18" spans="1:10" ht="18.75" x14ac:dyDescent="0.3">
      <c r="A18" s="379">
        <v>2601330042</v>
      </c>
      <c r="B18" s="302" t="s">
        <v>771</v>
      </c>
      <c r="C18" s="380">
        <v>42724661882</v>
      </c>
      <c r="D18" s="381">
        <v>46217</v>
      </c>
      <c r="E18" s="279">
        <v>4032.5</v>
      </c>
      <c r="F18" s="280"/>
      <c r="G18" s="281">
        <f t="shared" si="0"/>
        <v>4032.5</v>
      </c>
      <c r="H18" s="382" t="s">
        <v>673</v>
      </c>
      <c r="I18" s="385">
        <v>13</v>
      </c>
      <c r="J18" s="386" t="s">
        <v>627</v>
      </c>
    </row>
    <row r="19" spans="1:10" ht="48" x14ac:dyDescent="0.3">
      <c r="A19" s="379">
        <v>131772927</v>
      </c>
      <c r="B19" s="302" t="s">
        <v>772</v>
      </c>
      <c r="C19" s="380">
        <v>42729251859</v>
      </c>
      <c r="D19" s="381">
        <v>46218</v>
      </c>
      <c r="E19" s="279">
        <v>98058</v>
      </c>
      <c r="F19" s="280">
        <v>4155</v>
      </c>
      <c r="G19" s="281">
        <f t="shared" si="0"/>
        <v>93903</v>
      </c>
      <c r="H19" s="382" t="s">
        <v>773</v>
      </c>
      <c r="I19" s="385">
        <v>5</v>
      </c>
      <c r="J19" s="386" t="s">
        <v>774</v>
      </c>
    </row>
    <row r="20" spans="1:10" ht="18.75" x14ac:dyDescent="0.3">
      <c r="A20" s="379">
        <v>130378657</v>
      </c>
      <c r="B20" s="302" t="s">
        <v>775</v>
      </c>
      <c r="C20" s="380">
        <v>42735706611</v>
      </c>
      <c r="D20" s="381">
        <v>46219</v>
      </c>
      <c r="E20" s="279">
        <v>23735.83</v>
      </c>
      <c r="F20" s="280">
        <v>1080.44</v>
      </c>
      <c r="G20" s="281">
        <f t="shared" si="0"/>
        <v>22655.390000000003</v>
      </c>
      <c r="H20" s="382" t="s">
        <v>776</v>
      </c>
      <c r="I20" s="385">
        <v>5</v>
      </c>
      <c r="J20" s="386" t="s">
        <v>777</v>
      </c>
    </row>
    <row r="21" spans="1:10" ht="37.5" x14ac:dyDescent="0.3">
      <c r="A21" s="379">
        <v>130250049</v>
      </c>
      <c r="B21" s="302" t="s">
        <v>778</v>
      </c>
      <c r="C21" s="380">
        <v>42735706724</v>
      </c>
      <c r="D21" s="381">
        <v>46219</v>
      </c>
      <c r="E21" s="279">
        <v>194416.8</v>
      </c>
      <c r="F21" s="280">
        <v>8238</v>
      </c>
      <c r="G21" s="281">
        <v>186178.8</v>
      </c>
      <c r="H21" s="387" t="s">
        <v>779</v>
      </c>
      <c r="I21" s="385">
        <v>5</v>
      </c>
      <c r="J21" s="386" t="s">
        <v>780</v>
      </c>
    </row>
    <row r="22" spans="1:10" ht="18.75" x14ac:dyDescent="0.3">
      <c r="A22" s="379">
        <v>133227495</v>
      </c>
      <c r="B22" s="302" t="s">
        <v>781</v>
      </c>
      <c r="C22" s="380">
        <v>42735706868</v>
      </c>
      <c r="D22" s="381">
        <v>46219</v>
      </c>
      <c r="E22" s="279">
        <v>38313.42</v>
      </c>
      <c r="F22" s="280">
        <v>1623.45</v>
      </c>
      <c r="G22" s="281">
        <v>36689.97</v>
      </c>
      <c r="H22" s="382" t="s">
        <v>782</v>
      </c>
      <c r="I22" s="385">
        <v>5</v>
      </c>
      <c r="J22" s="386" t="s">
        <v>783</v>
      </c>
    </row>
    <row r="23" spans="1:10" ht="18.75" x14ac:dyDescent="0.3">
      <c r="A23" s="379">
        <v>131084845</v>
      </c>
      <c r="B23" s="302" t="s">
        <v>784</v>
      </c>
      <c r="C23" s="380">
        <v>42735734282</v>
      </c>
      <c r="D23" s="381">
        <v>46219</v>
      </c>
      <c r="E23" s="279">
        <v>49044.42</v>
      </c>
      <c r="F23" s="280"/>
      <c r="G23" s="281">
        <v>49044.42</v>
      </c>
      <c r="H23" s="382" t="s">
        <v>785</v>
      </c>
      <c r="I23" s="385">
        <v>5</v>
      </c>
      <c r="J23" s="386" t="s">
        <v>786</v>
      </c>
    </row>
    <row r="24" spans="1:10" ht="18.75" x14ac:dyDescent="0.3">
      <c r="A24" s="379">
        <v>133227495</v>
      </c>
      <c r="B24" s="302" t="s">
        <v>781</v>
      </c>
      <c r="C24" s="380">
        <v>42737168415</v>
      </c>
      <c r="D24" s="381">
        <v>46219</v>
      </c>
      <c r="E24" s="279">
        <v>41039.22</v>
      </c>
      <c r="F24" s="280">
        <v>1738.95</v>
      </c>
      <c r="G24" s="281">
        <f t="shared" ref="G24:G31" si="1">E24-F24</f>
        <v>39300.270000000004</v>
      </c>
      <c r="H24" s="382" t="s">
        <v>782</v>
      </c>
      <c r="I24" s="385">
        <v>5</v>
      </c>
      <c r="J24" s="386" t="s">
        <v>767</v>
      </c>
    </row>
    <row r="25" spans="1:10" ht="18.75" x14ac:dyDescent="0.3">
      <c r="A25" s="379">
        <v>133227495</v>
      </c>
      <c r="B25" s="302" t="s">
        <v>781</v>
      </c>
      <c r="C25" s="380">
        <v>42737168614</v>
      </c>
      <c r="D25" s="381">
        <v>46219</v>
      </c>
      <c r="E25" s="279">
        <v>31820</v>
      </c>
      <c r="F25" s="280">
        <v>1591</v>
      </c>
      <c r="G25" s="281">
        <f t="shared" si="1"/>
        <v>30229</v>
      </c>
      <c r="H25" s="382" t="s">
        <v>787</v>
      </c>
      <c r="I25" s="385">
        <v>5</v>
      </c>
      <c r="J25" s="386" t="s">
        <v>788</v>
      </c>
    </row>
    <row r="26" spans="1:10" ht="18.75" x14ac:dyDescent="0.3">
      <c r="A26" s="379">
        <v>112104372</v>
      </c>
      <c r="B26" s="302" t="s">
        <v>789</v>
      </c>
      <c r="C26" s="380">
        <v>42737168785</v>
      </c>
      <c r="D26" s="381">
        <v>46219</v>
      </c>
      <c r="E26" s="279">
        <v>29334.799999999999</v>
      </c>
      <c r="F26" s="280">
        <v>1243</v>
      </c>
      <c r="G26" s="281">
        <f t="shared" si="1"/>
        <v>28091.8</v>
      </c>
      <c r="H26" s="382" t="s">
        <v>790</v>
      </c>
      <c r="I26" s="385">
        <v>5</v>
      </c>
      <c r="J26" s="386" t="s">
        <v>791</v>
      </c>
    </row>
    <row r="27" spans="1:10" ht="37.5" x14ac:dyDescent="0.3">
      <c r="A27" s="379">
        <v>130254796</v>
      </c>
      <c r="B27" s="302" t="s">
        <v>792</v>
      </c>
      <c r="C27" s="380">
        <v>42740930160</v>
      </c>
      <c r="D27" s="381">
        <v>46220</v>
      </c>
      <c r="E27" s="279">
        <v>239524.07</v>
      </c>
      <c r="F27" s="280"/>
      <c r="G27" s="281">
        <v>239524.07</v>
      </c>
      <c r="H27" s="387" t="s">
        <v>793</v>
      </c>
      <c r="I27" s="385">
        <v>5</v>
      </c>
      <c r="J27" s="386" t="s">
        <v>794</v>
      </c>
    </row>
    <row r="28" spans="1:10" ht="32.25" x14ac:dyDescent="0.3">
      <c r="A28" s="379">
        <v>130250049</v>
      </c>
      <c r="B28" s="302" t="s">
        <v>778</v>
      </c>
      <c r="C28" s="380">
        <v>42742458155</v>
      </c>
      <c r="D28" s="381">
        <v>46220</v>
      </c>
      <c r="E28" s="279">
        <v>169212</v>
      </c>
      <c r="F28" s="280">
        <v>7170</v>
      </c>
      <c r="G28" s="281">
        <f t="shared" si="1"/>
        <v>162042</v>
      </c>
      <c r="H28" s="382" t="s">
        <v>795</v>
      </c>
      <c r="I28" s="385">
        <v>5</v>
      </c>
      <c r="J28" s="386" t="s">
        <v>796</v>
      </c>
    </row>
    <row r="29" spans="1:10" ht="18.75" x14ac:dyDescent="0.3">
      <c r="A29" s="379">
        <v>131772927</v>
      </c>
      <c r="B29" s="302" t="s">
        <v>772</v>
      </c>
      <c r="C29" s="380">
        <v>42762994012</v>
      </c>
      <c r="D29" s="381">
        <v>46224</v>
      </c>
      <c r="E29" s="279">
        <v>18408</v>
      </c>
      <c r="F29" s="280">
        <v>780</v>
      </c>
      <c r="G29" s="281">
        <f>E29-F29</f>
        <v>17628</v>
      </c>
      <c r="H29" s="382" t="s">
        <v>773</v>
      </c>
      <c r="I29" s="385">
        <v>5</v>
      </c>
      <c r="J29" s="386" t="s">
        <v>797</v>
      </c>
    </row>
    <row r="30" spans="1:10" ht="32.25" x14ac:dyDescent="0.3">
      <c r="A30" s="379">
        <v>131772927</v>
      </c>
      <c r="B30" s="302" t="s">
        <v>772</v>
      </c>
      <c r="C30" s="380">
        <v>42768973454</v>
      </c>
      <c r="D30" s="381">
        <v>46225</v>
      </c>
      <c r="E30" s="279">
        <v>118590</v>
      </c>
      <c r="F30" s="280">
        <v>5025</v>
      </c>
      <c r="G30" s="281">
        <f t="shared" si="1"/>
        <v>113565</v>
      </c>
      <c r="H30" s="382" t="s">
        <v>798</v>
      </c>
      <c r="I30" s="385">
        <v>5</v>
      </c>
      <c r="J30" s="386" t="s">
        <v>799</v>
      </c>
    </row>
    <row r="31" spans="1:10" ht="18.75" x14ac:dyDescent="0.3">
      <c r="A31" s="379">
        <v>133438119</v>
      </c>
      <c r="B31" s="302" t="s">
        <v>749</v>
      </c>
      <c r="C31" s="380">
        <v>42781585599</v>
      </c>
      <c r="D31" s="381">
        <v>46227</v>
      </c>
      <c r="E31" s="279">
        <v>79060</v>
      </c>
      <c r="F31" s="280">
        <v>6700</v>
      </c>
      <c r="G31" s="281">
        <f t="shared" si="1"/>
        <v>72360</v>
      </c>
      <c r="H31" s="382" t="s">
        <v>750</v>
      </c>
      <c r="I31" s="385">
        <v>5</v>
      </c>
      <c r="J31" s="386" t="s">
        <v>800</v>
      </c>
    </row>
    <row r="32" spans="1:10" ht="32.25" x14ac:dyDescent="0.3">
      <c r="A32" s="379">
        <v>430045952</v>
      </c>
      <c r="B32" s="302" t="s">
        <v>628</v>
      </c>
      <c r="C32" s="380">
        <v>45240000004</v>
      </c>
      <c r="D32" s="381">
        <v>46230</v>
      </c>
      <c r="E32" s="279">
        <v>31990.6</v>
      </c>
      <c r="F32" s="280"/>
      <c r="G32" s="281">
        <v>31990.6</v>
      </c>
      <c r="H32" s="382" t="s">
        <v>801</v>
      </c>
      <c r="I32" s="385">
        <v>5</v>
      </c>
      <c r="J32" s="386" t="s">
        <v>802</v>
      </c>
    </row>
    <row r="33" spans="1:10" ht="18.75" x14ac:dyDescent="0.3">
      <c r="A33" s="388"/>
      <c r="B33" s="389" t="s">
        <v>629</v>
      </c>
      <c r="C33" s="390"/>
      <c r="D33" s="391">
        <v>46234</v>
      </c>
      <c r="E33" s="392">
        <v>3751.66</v>
      </c>
      <c r="F33" s="393"/>
      <c r="G33" s="394">
        <f>E33-F33</f>
        <v>3751.66</v>
      </c>
      <c r="H33" s="395" t="s">
        <v>803</v>
      </c>
      <c r="I33" s="396"/>
      <c r="J33" s="397"/>
    </row>
    <row r="34" spans="1:10" ht="19.5" thickBot="1" x14ac:dyDescent="0.35">
      <c r="A34" s="398"/>
      <c r="B34" s="399" t="s">
        <v>629</v>
      </c>
      <c r="C34" s="400"/>
      <c r="D34" s="401">
        <v>46234</v>
      </c>
      <c r="E34" s="402">
        <v>175</v>
      </c>
      <c r="F34" s="403"/>
      <c r="G34" s="404">
        <f>E34-F34</f>
        <v>175</v>
      </c>
      <c r="H34" s="405" t="s">
        <v>804</v>
      </c>
      <c r="I34" s="406"/>
      <c r="J34" s="407"/>
    </row>
    <row r="35" spans="1:10" ht="19.5" thickBot="1" x14ac:dyDescent="0.35">
      <c r="A35" s="408"/>
      <c r="B35" s="364" t="s">
        <v>443</v>
      </c>
      <c r="C35" s="409"/>
      <c r="D35" s="409"/>
      <c r="E35" s="410">
        <f>SUM(E8:E34)</f>
        <v>1939234.0799999998</v>
      </c>
      <c r="F35" s="410">
        <f>SUM(F8:F34)</f>
        <v>73050.34</v>
      </c>
      <c r="G35" s="410">
        <f>E35-F35</f>
        <v>1866183.7399999998</v>
      </c>
      <c r="H35" s="411"/>
      <c r="I35" s="412"/>
      <c r="J35" s="413"/>
    </row>
    <row r="36" spans="1:10" ht="18.75" x14ac:dyDescent="0.3">
      <c r="A36" s="414"/>
      <c r="B36" s="3"/>
      <c r="C36" s="3"/>
      <c r="D36" s="3"/>
      <c r="E36" s="3"/>
      <c r="F36" s="3"/>
      <c r="G36" s="282"/>
      <c r="H36" s="3" t="s">
        <v>630</v>
      </c>
      <c r="I36" s="3"/>
      <c r="J36" s="3"/>
    </row>
    <row r="37" spans="1:10" ht="15.75" x14ac:dyDescent="0.25">
      <c r="A37" s="3"/>
      <c r="B37" s="3"/>
      <c r="C37" s="283" t="s">
        <v>631</v>
      </c>
      <c r="D37" s="3"/>
      <c r="E37" s="3"/>
      <c r="F37" s="3"/>
      <c r="G37" s="283" t="s">
        <v>632</v>
      </c>
      <c r="H37" s="3"/>
      <c r="I37" s="3"/>
    </row>
    <row r="38" spans="1:10" ht="18.75" x14ac:dyDescent="0.3">
      <c r="A38" s="283" t="s">
        <v>633</v>
      </c>
      <c r="B38" s="3"/>
      <c r="C38" s="283"/>
      <c r="D38" s="3"/>
      <c r="E38" s="284" t="s">
        <v>677</v>
      </c>
      <c r="F38" s="3"/>
      <c r="G38" s="283"/>
      <c r="H38" s="285" t="s">
        <v>634</v>
      </c>
      <c r="I38" s="3"/>
    </row>
    <row r="39" spans="1:10" ht="18.75" x14ac:dyDescent="0.3">
      <c r="A39" s="283"/>
      <c r="B39" s="285" t="s">
        <v>678</v>
      </c>
      <c r="C39" s="286"/>
      <c r="D39" s="287"/>
      <c r="E39" s="284" t="s">
        <v>635</v>
      </c>
      <c r="F39" s="288"/>
      <c r="G39" s="415"/>
      <c r="H39" s="285" t="s">
        <v>636</v>
      </c>
      <c r="I39" s="285"/>
    </row>
    <row r="40" spans="1:10" ht="18.75" x14ac:dyDescent="0.3">
      <c r="A40" s="3"/>
      <c r="B40" s="285" t="s">
        <v>637</v>
      </c>
      <c r="C40" s="286"/>
      <c r="D40" s="289"/>
      <c r="E40" s="3"/>
      <c r="F40" s="290"/>
      <c r="G40" s="416"/>
      <c r="H40" s="3"/>
      <c r="I40" s="285"/>
      <c r="J40" s="291"/>
    </row>
    <row r="41" spans="1:10" x14ac:dyDescent="0.25">
      <c r="F41" s="421">
        <f>F15+F19++F20+F21+F22+F24+F25+F26+F28+F29+F30</f>
        <v>39680.340000000004</v>
      </c>
    </row>
    <row r="42" spans="1:10" x14ac:dyDescent="0.25">
      <c r="F42" s="421">
        <f>F35-F41</f>
        <v>33369.999999999993</v>
      </c>
    </row>
  </sheetData>
  <mergeCells count="3">
    <mergeCell ref="A5:J5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2026-08-04T17:04:29Z</cp:lastPrinted>
  <dcterms:created xsi:type="dcterms:W3CDTF">2021-03-19T19:51:23Z</dcterms:created>
  <dcterms:modified xsi:type="dcterms:W3CDTF">2026-08-06T18:18:26Z</dcterms:modified>
</cp:coreProperties>
</file>