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8B3B772C-3127-4820-B299-759DB04B6E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S-MED" sheetId="1" r:id="rId1"/>
    <sheet name="CONS-MAT" sheetId="2" r:id="rId2"/>
    <sheet name="CONS-SON" sheetId="4" r:id="rId3"/>
    <sheet name="RESUMEN" sheetId="7" r:id="rId4"/>
  </sheets>
  <definedNames>
    <definedName name="_xlnm._FilterDatabase" localSheetId="1" hidden="1">'CONS-MAT'!$A$13:$B$14</definedName>
    <definedName name="_xlnm._FilterDatabase" localSheetId="0" hidden="1">'CONS-MED'!$B$11:$C$214</definedName>
    <definedName name="_xlnm._FilterDatabase" localSheetId="2" hidden="1">'CONS-SON'!$A$13:$B$13</definedName>
    <definedName name="_xlnm.Print_Area" localSheetId="1">'CONS-MAT'!$A$1:$H$207</definedName>
    <definedName name="_xlnm.Print_Area" localSheetId="0">'CONS-MED'!$B$1:$K$248</definedName>
    <definedName name="_xlnm.Print_Area" localSheetId="3">RESUMEN!$A$1:$G$64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2" l="1"/>
  <c r="H43" i="2" s="1"/>
  <c r="J43" i="2"/>
  <c r="G111" i="1"/>
  <c r="K52" i="1"/>
  <c r="L52" i="1"/>
  <c r="G52" i="1"/>
  <c r="I52" i="1" s="1"/>
  <c r="G53" i="1"/>
  <c r="K158" i="1"/>
  <c r="G158" i="1"/>
  <c r="M158" i="1" s="1"/>
  <c r="K57" i="1"/>
  <c r="G57" i="1"/>
  <c r="I57" i="1" s="1"/>
  <c r="K42" i="1"/>
  <c r="G42" i="1"/>
  <c r="I42" i="1" s="1"/>
  <c r="K60" i="2"/>
  <c r="K138" i="1"/>
  <c r="L138" i="1"/>
  <c r="G138" i="1"/>
  <c r="M138" i="1" s="1"/>
  <c r="L53" i="1"/>
  <c r="L29" i="1"/>
  <c r="F44" i="2"/>
  <c r="F134" i="2"/>
  <c r="H134" i="2" s="1"/>
  <c r="J134" i="2"/>
  <c r="K134" i="2"/>
  <c r="J83" i="2"/>
  <c r="K83" i="2"/>
  <c r="F83" i="2"/>
  <c r="L83" i="2" s="1"/>
  <c r="F60" i="2"/>
  <c r="H60" i="2" s="1"/>
  <c r="J60" i="2"/>
  <c r="G113" i="1"/>
  <c r="M113" i="1" s="1"/>
  <c r="L113" i="1"/>
  <c r="K113" i="1"/>
  <c r="G98" i="1"/>
  <c r="L176" i="1"/>
  <c r="L151" i="1"/>
  <c r="M52" i="1" l="1"/>
  <c r="N52" i="1" s="1"/>
  <c r="O52" i="1" s="1"/>
  <c r="I158" i="1"/>
  <c r="M57" i="1"/>
  <c r="M42" i="1"/>
  <c r="N138" i="1"/>
  <c r="O138" i="1" s="1"/>
  <c r="I138" i="1"/>
  <c r="L134" i="2"/>
  <c r="M134" i="2" s="1"/>
  <c r="N134" i="2" s="1"/>
  <c r="N113" i="1"/>
  <c r="O113" i="1" s="1"/>
  <c r="I113" i="1"/>
  <c r="M83" i="2"/>
  <c r="N83" i="2" s="1"/>
  <c r="H83" i="2"/>
  <c r="I53" i="1"/>
  <c r="O155" i="1"/>
  <c r="G163" i="1"/>
  <c r="F17" i="2" l="1"/>
  <c r="H17" i="2" s="1"/>
  <c r="K151" i="1"/>
  <c r="G151" i="1"/>
  <c r="M151" i="1" s="1"/>
  <c r="K176" i="1"/>
  <c r="G176" i="1"/>
  <c r="I176" i="1" s="1"/>
  <c r="K29" i="1"/>
  <c r="G29" i="1"/>
  <c r="M29" i="1" s="1"/>
  <c r="E23" i="4"/>
  <c r="E202" i="2"/>
  <c r="D214" i="1"/>
  <c r="I151" i="1" l="1"/>
  <c r="M176" i="1"/>
  <c r="I29" i="1"/>
  <c r="E214" i="1"/>
  <c r="K179" i="1"/>
  <c r="L179" i="1"/>
  <c r="G179" i="1"/>
  <c r="I179" i="1" s="1"/>
  <c r="G114" i="1"/>
  <c r="G107" i="1"/>
  <c r="K93" i="1"/>
  <c r="L93" i="1"/>
  <c r="G93" i="1"/>
  <c r="M93" i="1" s="1"/>
  <c r="F16" i="4"/>
  <c r="H16" i="4" s="1"/>
  <c r="J16" i="4"/>
  <c r="K16" i="4"/>
  <c r="G173" i="1"/>
  <c r="I173" i="1" s="1"/>
  <c r="G195" i="1"/>
  <c r="G110" i="1"/>
  <c r="I110" i="1" s="1"/>
  <c r="L175" i="1"/>
  <c r="J177" i="2"/>
  <c r="K177" i="2"/>
  <c r="F177" i="2"/>
  <c r="H177" i="2" s="1"/>
  <c r="K175" i="1"/>
  <c r="G175" i="1"/>
  <c r="I175" i="1" s="1"/>
  <c r="G196" i="1"/>
  <c r="I196" i="1" s="1"/>
  <c r="G115" i="1"/>
  <c r="I115" i="1" s="1"/>
  <c r="G33" i="1"/>
  <c r="F71" i="2"/>
  <c r="H71" i="2" s="1"/>
  <c r="F85" i="2"/>
  <c r="H85" i="2" s="1"/>
  <c r="F82" i="2"/>
  <c r="H82" i="2" s="1"/>
  <c r="F80" i="2"/>
  <c r="H80" i="2" s="1"/>
  <c r="F78" i="2"/>
  <c r="H78" i="2" s="1"/>
  <c r="F196" i="2"/>
  <c r="H196" i="2" s="1"/>
  <c r="F28" i="2"/>
  <c r="H28" i="2" s="1"/>
  <c r="M179" i="1" l="1"/>
  <c r="N179" i="1" s="1"/>
  <c r="O179" i="1" s="1"/>
  <c r="I93" i="1"/>
  <c r="N93" i="1"/>
  <c r="O93" i="1" s="1"/>
  <c r="L16" i="4"/>
  <c r="M16" i="4" s="1"/>
  <c r="N16" i="4" s="1"/>
  <c r="M175" i="1"/>
  <c r="N175" i="1" s="1"/>
  <c r="O175" i="1" s="1"/>
  <c r="L177" i="2"/>
  <c r="L85" i="2"/>
  <c r="L82" i="2"/>
  <c r="L80" i="2"/>
  <c r="L78" i="2"/>
  <c r="L71" i="2"/>
  <c r="L28" i="2"/>
  <c r="K16" i="2"/>
  <c r="M196" i="1"/>
  <c r="M173" i="1"/>
  <c r="M124" i="1"/>
  <c r="M115" i="1"/>
  <c r="M114" i="1"/>
  <c r="M110" i="1"/>
  <c r="M107" i="1"/>
  <c r="M98" i="1"/>
  <c r="M33" i="1"/>
  <c r="L13" i="1"/>
  <c r="K13" i="1"/>
  <c r="F70" i="2"/>
  <c r="L70" i="2" s="1"/>
  <c r="K201" i="2"/>
  <c r="J201" i="2"/>
  <c r="K200" i="2"/>
  <c r="J200" i="2"/>
  <c r="K199" i="2"/>
  <c r="J199" i="2"/>
  <c r="K198" i="2"/>
  <c r="J198" i="2"/>
  <c r="K197" i="2"/>
  <c r="J197" i="2"/>
  <c r="K196" i="2"/>
  <c r="J196" i="2"/>
  <c r="K195" i="2"/>
  <c r="J195" i="2"/>
  <c r="K194" i="2"/>
  <c r="J194" i="2"/>
  <c r="K193" i="2"/>
  <c r="J193" i="2"/>
  <c r="K192" i="2"/>
  <c r="J192" i="2"/>
  <c r="K191" i="2"/>
  <c r="J191" i="2"/>
  <c r="K190" i="2"/>
  <c r="J190" i="2"/>
  <c r="K189" i="2"/>
  <c r="J189" i="2"/>
  <c r="K188" i="2"/>
  <c r="J188" i="2"/>
  <c r="K187" i="2"/>
  <c r="J187" i="2"/>
  <c r="K186" i="2"/>
  <c r="J186" i="2"/>
  <c r="K185" i="2"/>
  <c r="J185" i="2"/>
  <c r="K184" i="2"/>
  <c r="J184" i="2"/>
  <c r="K183" i="2"/>
  <c r="J183" i="2"/>
  <c r="K182" i="2"/>
  <c r="J182" i="2"/>
  <c r="K181" i="2"/>
  <c r="J181" i="2"/>
  <c r="K180" i="2"/>
  <c r="J180" i="2"/>
  <c r="K179" i="2"/>
  <c r="J179" i="2"/>
  <c r="K178" i="2"/>
  <c r="J178" i="2"/>
  <c r="K176" i="2"/>
  <c r="J176" i="2"/>
  <c r="K175" i="2"/>
  <c r="J175" i="2"/>
  <c r="K174" i="2"/>
  <c r="J174" i="2"/>
  <c r="K173" i="2"/>
  <c r="J173" i="2"/>
  <c r="K172" i="2"/>
  <c r="J172" i="2"/>
  <c r="K171" i="2"/>
  <c r="J171" i="2"/>
  <c r="K170" i="2"/>
  <c r="J170" i="2"/>
  <c r="K169" i="2"/>
  <c r="J169" i="2"/>
  <c r="K168" i="2"/>
  <c r="J168" i="2"/>
  <c r="K167" i="2"/>
  <c r="J167" i="2"/>
  <c r="K166" i="2"/>
  <c r="J166" i="2"/>
  <c r="K165" i="2"/>
  <c r="J165" i="2"/>
  <c r="K164" i="2"/>
  <c r="J164" i="2"/>
  <c r="K163" i="2"/>
  <c r="J163" i="2"/>
  <c r="K162" i="2"/>
  <c r="J162" i="2"/>
  <c r="K161" i="2"/>
  <c r="J161" i="2"/>
  <c r="K160" i="2"/>
  <c r="J160" i="2"/>
  <c r="K159" i="2"/>
  <c r="J159" i="2"/>
  <c r="K158" i="2"/>
  <c r="J158" i="2"/>
  <c r="K157" i="2"/>
  <c r="J157" i="2"/>
  <c r="K156" i="2"/>
  <c r="J156" i="2"/>
  <c r="K155" i="2"/>
  <c r="J155" i="2"/>
  <c r="K154" i="2"/>
  <c r="J154" i="2"/>
  <c r="K153" i="2"/>
  <c r="J153" i="2"/>
  <c r="K152" i="2"/>
  <c r="J152" i="2"/>
  <c r="K151" i="2"/>
  <c r="J151" i="2"/>
  <c r="K150" i="2"/>
  <c r="J150" i="2"/>
  <c r="K149" i="2"/>
  <c r="J149" i="2"/>
  <c r="K148" i="2"/>
  <c r="J148" i="2"/>
  <c r="K147" i="2"/>
  <c r="J147" i="2"/>
  <c r="K146" i="2"/>
  <c r="J146" i="2"/>
  <c r="K145" i="2"/>
  <c r="J145" i="2"/>
  <c r="K144" i="2"/>
  <c r="J144" i="2"/>
  <c r="K143" i="2"/>
  <c r="J143" i="2"/>
  <c r="K142" i="2"/>
  <c r="J142" i="2"/>
  <c r="K141" i="2"/>
  <c r="J141" i="2"/>
  <c r="K140" i="2"/>
  <c r="J140" i="2"/>
  <c r="K139" i="2"/>
  <c r="J139" i="2"/>
  <c r="K138" i="2"/>
  <c r="J138" i="2"/>
  <c r="K137" i="2"/>
  <c r="J137" i="2"/>
  <c r="K136" i="2"/>
  <c r="J136" i="2"/>
  <c r="K135" i="2"/>
  <c r="J135" i="2"/>
  <c r="K133" i="2"/>
  <c r="J133" i="2"/>
  <c r="K132" i="2"/>
  <c r="J132" i="2"/>
  <c r="K131" i="2"/>
  <c r="J131" i="2"/>
  <c r="K130" i="2"/>
  <c r="J130" i="2"/>
  <c r="K129" i="2"/>
  <c r="J129" i="2"/>
  <c r="K128" i="2"/>
  <c r="J128" i="2"/>
  <c r="K127" i="2"/>
  <c r="J127" i="2"/>
  <c r="K126" i="2"/>
  <c r="J126" i="2"/>
  <c r="K125" i="2"/>
  <c r="J125" i="2"/>
  <c r="K124" i="2"/>
  <c r="J124" i="2"/>
  <c r="K123" i="2"/>
  <c r="J123" i="2"/>
  <c r="K122" i="2"/>
  <c r="J122" i="2"/>
  <c r="K121" i="2"/>
  <c r="J121" i="2"/>
  <c r="K120" i="2"/>
  <c r="J120" i="2"/>
  <c r="K119" i="2"/>
  <c r="J119" i="2"/>
  <c r="K118" i="2"/>
  <c r="J118" i="2"/>
  <c r="K117" i="2"/>
  <c r="J117" i="2"/>
  <c r="K116" i="2"/>
  <c r="J116" i="2"/>
  <c r="K115" i="2"/>
  <c r="J115" i="2"/>
  <c r="K114" i="2"/>
  <c r="J114" i="2"/>
  <c r="K113" i="2"/>
  <c r="J113" i="2"/>
  <c r="K112" i="2"/>
  <c r="J112" i="2"/>
  <c r="K111" i="2"/>
  <c r="J111" i="2"/>
  <c r="K110" i="2"/>
  <c r="J110" i="2"/>
  <c r="K109" i="2"/>
  <c r="J109" i="2"/>
  <c r="K108" i="2"/>
  <c r="J108" i="2"/>
  <c r="K107" i="2"/>
  <c r="J107" i="2"/>
  <c r="K106" i="2"/>
  <c r="J106" i="2"/>
  <c r="K105" i="2"/>
  <c r="J105" i="2"/>
  <c r="K104" i="2"/>
  <c r="J104" i="2"/>
  <c r="K103" i="2"/>
  <c r="J103" i="2"/>
  <c r="K102" i="2"/>
  <c r="J102" i="2"/>
  <c r="K101" i="2"/>
  <c r="J101" i="2"/>
  <c r="K100" i="2"/>
  <c r="J100" i="2"/>
  <c r="K99" i="2"/>
  <c r="J99" i="2"/>
  <c r="K98" i="2"/>
  <c r="J98" i="2"/>
  <c r="K97" i="2"/>
  <c r="J97" i="2"/>
  <c r="K96" i="2"/>
  <c r="J96" i="2"/>
  <c r="K95" i="2"/>
  <c r="J95" i="2"/>
  <c r="K94" i="2"/>
  <c r="J94" i="2"/>
  <c r="K93" i="2"/>
  <c r="J93" i="2"/>
  <c r="K92" i="2"/>
  <c r="J92" i="2"/>
  <c r="K91" i="2"/>
  <c r="J91" i="2"/>
  <c r="K90" i="2"/>
  <c r="J90" i="2"/>
  <c r="K89" i="2"/>
  <c r="J89" i="2"/>
  <c r="K88" i="2"/>
  <c r="J88" i="2"/>
  <c r="K87" i="2"/>
  <c r="J87" i="2"/>
  <c r="K86" i="2"/>
  <c r="J86" i="2"/>
  <c r="K85" i="2"/>
  <c r="J85" i="2"/>
  <c r="K84" i="2"/>
  <c r="J84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K61" i="2"/>
  <c r="J61" i="2"/>
  <c r="K59" i="2"/>
  <c r="J59" i="2"/>
  <c r="K58" i="2"/>
  <c r="J58" i="2"/>
  <c r="K57" i="2"/>
  <c r="J57" i="2"/>
  <c r="K56" i="2"/>
  <c r="J56" i="2"/>
  <c r="K55" i="2"/>
  <c r="J55" i="2"/>
  <c r="K54" i="2"/>
  <c r="J54" i="2"/>
  <c r="K53" i="2"/>
  <c r="J53" i="2"/>
  <c r="K52" i="2"/>
  <c r="J52" i="2"/>
  <c r="K51" i="2"/>
  <c r="J51" i="2"/>
  <c r="K50" i="2"/>
  <c r="J50" i="2"/>
  <c r="K49" i="2"/>
  <c r="J49" i="2"/>
  <c r="K48" i="2"/>
  <c r="J48" i="2"/>
  <c r="K47" i="2"/>
  <c r="J47" i="2"/>
  <c r="K46" i="2"/>
  <c r="J46" i="2"/>
  <c r="K45" i="2"/>
  <c r="J45" i="2"/>
  <c r="K44" i="2"/>
  <c r="J44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J18" i="2"/>
  <c r="J16" i="2"/>
  <c r="K22" i="4"/>
  <c r="J22" i="4"/>
  <c r="K21" i="4"/>
  <c r="J21" i="4"/>
  <c r="K20" i="4"/>
  <c r="J20" i="4"/>
  <c r="K19" i="4"/>
  <c r="J19" i="4"/>
  <c r="K18" i="4"/>
  <c r="J18" i="4"/>
  <c r="K17" i="4"/>
  <c r="J17" i="4"/>
  <c r="G86" i="1"/>
  <c r="L213" i="1"/>
  <c r="K213" i="1"/>
  <c r="L212" i="1"/>
  <c r="K212" i="1"/>
  <c r="L211" i="1"/>
  <c r="K211" i="1"/>
  <c r="L210" i="1"/>
  <c r="K210" i="1"/>
  <c r="L209" i="1"/>
  <c r="K209" i="1"/>
  <c r="L208" i="1"/>
  <c r="K208" i="1"/>
  <c r="L207" i="1"/>
  <c r="K207" i="1"/>
  <c r="L206" i="1"/>
  <c r="K206" i="1"/>
  <c r="L205" i="1"/>
  <c r="K205" i="1"/>
  <c r="L204" i="1"/>
  <c r="K204" i="1"/>
  <c r="L203" i="1"/>
  <c r="K203" i="1"/>
  <c r="L202" i="1"/>
  <c r="K202" i="1"/>
  <c r="L201" i="1"/>
  <c r="K201" i="1"/>
  <c r="L200" i="1"/>
  <c r="K200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L188" i="1"/>
  <c r="K188" i="1"/>
  <c r="L187" i="1"/>
  <c r="K187" i="1"/>
  <c r="L186" i="1"/>
  <c r="K186" i="1"/>
  <c r="L185" i="1"/>
  <c r="K185" i="1"/>
  <c r="L184" i="1"/>
  <c r="K184" i="1"/>
  <c r="L183" i="1"/>
  <c r="K183" i="1"/>
  <c r="L182" i="1"/>
  <c r="K182" i="1"/>
  <c r="L181" i="1"/>
  <c r="K181" i="1"/>
  <c r="L180" i="1"/>
  <c r="K180" i="1"/>
  <c r="L178" i="1"/>
  <c r="K178" i="1"/>
  <c r="L177" i="1"/>
  <c r="K177" i="1"/>
  <c r="L174" i="1"/>
  <c r="K174" i="1"/>
  <c r="L173" i="1"/>
  <c r="K173" i="1"/>
  <c r="L172" i="1"/>
  <c r="K172" i="1"/>
  <c r="L171" i="1"/>
  <c r="K171" i="1"/>
  <c r="L170" i="1"/>
  <c r="K170" i="1"/>
  <c r="L169" i="1"/>
  <c r="K169" i="1"/>
  <c r="L168" i="1"/>
  <c r="K168" i="1"/>
  <c r="L167" i="1"/>
  <c r="K167" i="1"/>
  <c r="L166" i="1"/>
  <c r="K166" i="1"/>
  <c r="L165" i="1"/>
  <c r="K165" i="1"/>
  <c r="L164" i="1"/>
  <c r="K164" i="1"/>
  <c r="L163" i="1"/>
  <c r="K163" i="1"/>
  <c r="L162" i="1"/>
  <c r="K162" i="1"/>
  <c r="L161" i="1"/>
  <c r="K161" i="1"/>
  <c r="L160" i="1"/>
  <c r="K160" i="1"/>
  <c r="L159" i="1"/>
  <c r="K159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6" i="1"/>
  <c r="K56" i="1"/>
  <c r="L55" i="1"/>
  <c r="K55" i="1"/>
  <c r="L54" i="1"/>
  <c r="K54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M78" i="2" l="1"/>
  <c r="M70" i="2"/>
  <c r="N70" i="2" s="1"/>
  <c r="M80" i="2"/>
  <c r="N80" i="2" s="1"/>
  <c r="M82" i="2"/>
  <c r="N82" i="2" s="1"/>
  <c r="M28" i="2"/>
  <c r="N28" i="2" s="1"/>
  <c r="M71" i="2"/>
  <c r="N71" i="2" s="1"/>
  <c r="M85" i="2"/>
  <c r="N85" i="2" s="1"/>
  <c r="M177" i="2"/>
  <c r="N177" i="2" s="1"/>
  <c r="K23" i="4"/>
  <c r="N107" i="1"/>
  <c r="O107" i="1" s="1"/>
  <c r="N98" i="1"/>
  <c r="O98" i="1" s="1"/>
  <c r="M86" i="1"/>
  <c r="N86" i="1" s="1"/>
  <c r="O86" i="1" s="1"/>
  <c r="I86" i="1"/>
  <c r="N173" i="1"/>
  <c r="O173" i="1" s="1"/>
  <c r="N196" i="1"/>
  <c r="O196" i="1" s="1"/>
  <c r="K214" i="1"/>
  <c r="N78" i="2"/>
  <c r="L214" i="1"/>
  <c r="K202" i="2"/>
  <c r="J23" i="4"/>
  <c r="N33" i="1"/>
  <c r="O33" i="1" s="1"/>
  <c r="N114" i="1"/>
  <c r="O114" i="1" s="1"/>
  <c r="J202" i="2"/>
  <c r="N110" i="1"/>
  <c r="O110" i="1" s="1"/>
  <c r="N115" i="1"/>
  <c r="O115" i="1" s="1"/>
  <c r="O124" i="1"/>
  <c r="G149" i="1"/>
  <c r="M149" i="1" s="1"/>
  <c r="N149" i="1" s="1"/>
  <c r="O149" i="1" s="1"/>
  <c r="F172" i="2"/>
  <c r="L172" i="2" s="1"/>
  <c r="M172" i="2" s="1"/>
  <c r="G59" i="1"/>
  <c r="M59" i="1" s="1"/>
  <c r="N59" i="1" s="1"/>
  <c r="O59" i="1" s="1"/>
  <c r="G129" i="1"/>
  <c r="G123" i="1"/>
  <c r="M123" i="1" s="1"/>
  <c r="N123" i="1" s="1"/>
  <c r="O123" i="1" s="1"/>
  <c r="G47" i="1"/>
  <c r="M47" i="1" s="1"/>
  <c r="N47" i="1" s="1"/>
  <c r="O47" i="1" s="1"/>
  <c r="F86" i="2"/>
  <c r="L86" i="2" s="1"/>
  <c r="G135" i="1"/>
  <c r="M135" i="1" s="1"/>
  <c r="N135" i="1" s="1"/>
  <c r="O135" i="1" s="1"/>
  <c r="L196" i="2"/>
  <c r="M196" i="2" s="1"/>
  <c r="G166" i="1"/>
  <c r="F176" i="2"/>
  <c r="F81" i="2"/>
  <c r="L81" i="2" s="1"/>
  <c r="F77" i="2"/>
  <c r="L77" i="2" s="1"/>
  <c r="F74" i="2"/>
  <c r="L74" i="2" s="1"/>
  <c r="G209" i="1"/>
  <c r="M209" i="1" s="1"/>
  <c r="N209" i="1" s="1"/>
  <c r="O209" i="1" s="1"/>
  <c r="G18" i="1"/>
  <c r="G198" i="1"/>
  <c r="M198" i="1" s="1"/>
  <c r="N198" i="1" s="1"/>
  <c r="O198" i="1" s="1"/>
  <c r="G201" i="1"/>
  <c r="M201" i="1" s="1"/>
  <c r="N201" i="1" s="1"/>
  <c r="O201" i="1" s="1"/>
  <c r="F160" i="2"/>
  <c r="M77" i="2" l="1"/>
  <c r="N77" i="2" s="1"/>
  <c r="N196" i="2"/>
  <c r="M81" i="2"/>
  <c r="N81" i="2" s="1"/>
  <c r="N172" i="2"/>
  <c r="M86" i="2"/>
  <c r="N86" i="2" s="1"/>
  <c r="M74" i="2"/>
  <c r="N74" i="2" s="1"/>
  <c r="H172" i="2"/>
  <c r="L160" i="2"/>
  <c r="H160" i="2"/>
  <c r="I18" i="1"/>
  <c r="M18" i="1"/>
  <c r="N18" i="1" s="1"/>
  <c r="O18" i="1" s="1"/>
  <c r="H176" i="2"/>
  <c r="L176" i="2"/>
  <c r="I129" i="1"/>
  <c r="M129" i="1"/>
  <c r="N129" i="1" s="1"/>
  <c r="O129" i="1" s="1"/>
  <c r="I166" i="1"/>
  <c r="M166" i="1"/>
  <c r="N166" i="1" s="1"/>
  <c r="O166" i="1" s="1"/>
  <c r="C202" i="2"/>
  <c r="D202" i="2"/>
  <c r="G202" i="2"/>
  <c r="M160" i="2" l="1"/>
  <c r="N160" i="2" s="1"/>
  <c r="M176" i="2"/>
  <c r="N176" i="2" s="1"/>
  <c r="F29" i="2"/>
  <c r="L29" i="2" s="1"/>
  <c r="M29" i="2" l="1"/>
  <c r="N29" i="2" s="1"/>
  <c r="G212" i="1"/>
  <c r="I212" i="1" l="1"/>
  <c r="M212" i="1"/>
  <c r="N212" i="1" s="1"/>
  <c r="O212" i="1" s="1"/>
  <c r="G82" i="1"/>
  <c r="G210" i="1"/>
  <c r="F129" i="2"/>
  <c r="I210" i="1" l="1"/>
  <c r="M210" i="1"/>
  <c r="N210" i="1" s="1"/>
  <c r="O210" i="1" s="1"/>
  <c r="I82" i="1"/>
  <c r="M82" i="1"/>
  <c r="N82" i="1" s="1"/>
  <c r="O82" i="1" s="1"/>
  <c r="H129" i="2"/>
  <c r="L129" i="2"/>
  <c r="F145" i="2"/>
  <c r="L145" i="2" s="1"/>
  <c r="F143" i="2"/>
  <c r="L143" i="2" s="1"/>
  <c r="F137" i="2"/>
  <c r="I124" i="1"/>
  <c r="G37" i="1"/>
  <c r="M37" i="1" s="1"/>
  <c r="N37" i="1" s="1"/>
  <c r="O37" i="1" s="1"/>
  <c r="G30" i="1"/>
  <c r="M30" i="1" s="1"/>
  <c r="N30" i="1" s="1"/>
  <c r="O30" i="1" s="1"/>
  <c r="G200" i="1"/>
  <c r="M200" i="1" s="1"/>
  <c r="N200" i="1" s="1"/>
  <c r="O200" i="1" s="1"/>
  <c r="G62" i="1"/>
  <c r="M62" i="1" s="1"/>
  <c r="N62" i="1" s="1"/>
  <c r="O62" i="1" s="1"/>
  <c r="G61" i="1"/>
  <c r="M61" i="1" s="1"/>
  <c r="N61" i="1" s="1"/>
  <c r="O61" i="1" s="1"/>
  <c r="M143" i="2" l="1"/>
  <c r="N143" i="2" s="1"/>
  <c r="M145" i="2"/>
  <c r="N145" i="2" s="1"/>
  <c r="M129" i="2"/>
  <c r="N129" i="2" s="1"/>
  <c r="H137" i="2"/>
  <c r="L137" i="2"/>
  <c r="H145" i="2"/>
  <c r="F144" i="2"/>
  <c r="G146" i="1"/>
  <c r="M137" i="2" l="1"/>
  <c r="N137" i="2" s="1"/>
  <c r="H144" i="2"/>
  <c r="L144" i="2"/>
  <c r="I146" i="1"/>
  <c r="M146" i="1"/>
  <c r="N146" i="1" s="1"/>
  <c r="O146" i="1" s="1"/>
  <c r="F38" i="2"/>
  <c r="L38" i="2" s="1"/>
  <c r="G126" i="1"/>
  <c r="M126" i="1" s="1"/>
  <c r="N126" i="1" s="1"/>
  <c r="O126" i="1" s="1"/>
  <c r="F181" i="2"/>
  <c r="F179" i="2"/>
  <c r="L179" i="2" s="1"/>
  <c r="F63" i="2"/>
  <c r="L63" i="2" s="1"/>
  <c r="F42" i="2"/>
  <c r="G190" i="1"/>
  <c r="M190" i="1" s="1"/>
  <c r="N190" i="1" s="1"/>
  <c r="O190" i="1" s="1"/>
  <c r="G152" i="1"/>
  <c r="G150" i="1"/>
  <c r="F192" i="2"/>
  <c r="F18" i="2"/>
  <c r="F174" i="2"/>
  <c r="F18" i="4"/>
  <c r="L18" i="4" s="1"/>
  <c r="M18" i="4" s="1"/>
  <c r="N18" i="4" s="1"/>
  <c r="I198" i="1"/>
  <c r="M144" i="2" l="1"/>
  <c r="N144" i="2" s="1"/>
  <c r="M63" i="2"/>
  <c r="N63" i="2" s="1"/>
  <c r="M38" i="2"/>
  <c r="N38" i="2" s="1"/>
  <c r="M179" i="2"/>
  <c r="N179" i="2" s="1"/>
  <c r="H181" i="2"/>
  <c r="L181" i="2"/>
  <c r="H42" i="2"/>
  <c r="L42" i="2"/>
  <c r="H18" i="2"/>
  <c r="L18" i="2"/>
  <c r="H192" i="2"/>
  <c r="L192" i="2"/>
  <c r="I150" i="1"/>
  <c r="M150" i="1"/>
  <c r="N150" i="1" s="1"/>
  <c r="O150" i="1" s="1"/>
  <c r="H174" i="2"/>
  <c r="L174" i="2"/>
  <c r="I152" i="1"/>
  <c r="M152" i="1"/>
  <c r="N152" i="1" s="1"/>
  <c r="O152" i="1" s="1"/>
  <c r="D23" i="4"/>
  <c r="F201" i="2"/>
  <c r="L201" i="2" s="1"/>
  <c r="F200" i="2"/>
  <c r="L200" i="2" s="1"/>
  <c r="F199" i="2"/>
  <c r="L199" i="2" s="1"/>
  <c r="F198" i="2"/>
  <c r="L198" i="2" s="1"/>
  <c r="F197" i="2"/>
  <c r="L197" i="2" s="1"/>
  <c r="F194" i="2"/>
  <c r="L194" i="2" s="1"/>
  <c r="F193" i="2"/>
  <c r="L193" i="2" s="1"/>
  <c r="F191" i="2"/>
  <c r="L191" i="2" s="1"/>
  <c r="F187" i="2"/>
  <c r="F186" i="2"/>
  <c r="L186" i="2" s="1"/>
  <c r="F185" i="2"/>
  <c r="L185" i="2" s="1"/>
  <c r="F184" i="2"/>
  <c r="F183" i="2"/>
  <c r="F182" i="2"/>
  <c r="L182" i="2" s="1"/>
  <c r="F164" i="2"/>
  <c r="L164" i="2" s="1"/>
  <c r="F163" i="2"/>
  <c r="L163" i="2" s="1"/>
  <c r="F162" i="2"/>
  <c r="F158" i="2"/>
  <c r="L158" i="2" s="1"/>
  <c r="F157" i="2"/>
  <c r="L157" i="2" s="1"/>
  <c r="F156" i="2"/>
  <c r="F155" i="2"/>
  <c r="F154" i="2"/>
  <c r="F153" i="2"/>
  <c r="L153" i="2" s="1"/>
  <c r="F151" i="2"/>
  <c r="L151" i="2" s="1"/>
  <c r="F150" i="2"/>
  <c r="L150" i="2" s="1"/>
  <c r="F149" i="2"/>
  <c r="L149" i="2" s="1"/>
  <c r="F148" i="2"/>
  <c r="L148" i="2" s="1"/>
  <c r="F147" i="2"/>
  <c r="L147" i="2" s="1"/>
  <c r="F146" i="2"/>
  <c r="L146" i="2" s="1"/>
  <c r="F142" i="2"/>
  <c r="L142" i="2" s="1"/>
  <c r="F141" i="2"/>
  <c r="L141" i="2" s="1"/>
  <c r="F140" i="2"/>
  <c r="L140" i="2" s="1"/>
  <c r="F139" i="2"/>
  <c r="L139" i="2" s="1"/>
  <c r="F138" i="2"/>
  <c r="L138" i="2" s="1"/>
  <c r="F136" i="2"/>
  <c r="L136" i="2" s="1"/>
  <c r="F135" i="2"/>
  <c r="L135" i="2" s="1"/>
  <c r="F133" i="2"/>
  <c r="L133" i="2" s="1"/>
  <c r="F132" i="2"/>
  <c r="L132" i="2" s="1"/>
  <c r="F131" i="2"/>
  <c r="L131" i="2" s="1"/>
  <c r="F128" i="2"/>
  <c r="F127" i="2"/>
  <c r="F126" i="2"/>
  <c r="L126" i="2" s="1"/>
  <c r="F125" i="2"/>
  <c r="L125" i="2" s="1"/>
  <c r="F124" i="2"/>
  <c r="L124" i="2" s="1"/>
  <c r="F123" i="2"/>
  <c r="L123" i="2" s="1"/>
  <c r="F122" i="2"/>
  <c r="L122" i="2" s="1"/>
  <c r="F121" i="2"/>
  <c r="L121" i="2" s="1"/>
  <c r="F120" i="2"/>
  <c r="L120" i="2" s="1"/>
  <c r="F119" i="2"/>
  <c r="L119" i="2" s="1"/>
  <c r="F118" i="2"/>
  <c r="L118" i="2" s="1"/>
  <c r="F117" i="2"/>
  <c r="L117" i="2" s="1"/>
  <c r="F116" i="2"/>
  <c r="L116" i="2" s="1"/>
  <c r="F115" i="2"/>
  <c r="L115" i="2" s="1"/>
  <c r="F114" i="2"/>
  <c r="L114" i="2" s="1"/>
  <c r="F113" i="2"/>
  <c r="L113" i="2" s="1"/>
  <c r="N113" i="2" s="1"/>
  <c r="F112" i="2"/>
  <c r="L112" i="2" s="1"/>
  <c r="F111" i="2"/>
  <c r="L111" i="2" s="1"/>
  <c r="F110" i="2"/>
  <c r="L110" i="2" s="1"/>
  <c r="F109" i="2"/>
  <c r="L109" i="2" s="1"/>
  <c r="F108" i="2"/>
  <c r="L108" i="2" s="1"/>
  <c r="F107" i="2"/>
  <c r="L107" i="2" s="1"/>
  <c r="F106" i="2"/>
  <c r="L106" i="2" s="1"/>
  <c r="F105" i="2"/>
  <c r="L105" i="2" s="1"/>
  <c r="F95" i="2"/>
  <c r="L95" i="2" s="1"/>
  <c r="F94" i="2"/>
  <c r="L94" i="2" s="1"/>
  <c r="F93" i="2"/>
  <c r="L93" i="2" s="1"/>
  <c r="F92" i="2"/>
  <c r="L92" i="2" s="1"/>
  <c r="F91" i="2"/>
  <c r="L91" i="2" s="1"/>
  <c r="F90" i="2"/>
  <c r="L90" i="2" s="1"/>
  <c r="F88" i="2"/>
  <c r="L88" i="2" s="1"/>
  <c r="F87" i="2"/>
  <c r="L87" i="2" s="1"/>
  <c r="F69" i="2"/>
  <c r="L69" i="2" s="1"/>
  <c r="F68" i="2"/>
  <c r="L68" i="2" s="1"/>
  <c r="F67" i="2"/>
  <c r="L67" i="2" s="1"/>
  <c r="F66" i="2"/>
  <c r="L66" i="2" s="1"/>
  <c r="F65" i="2"/>
  <c r="L65" i="2" s="1"/>
  <c r="F64" i="2"/>
  <c r="L64" i="2" s="1"/>
  <c r="G64" i="1"/>
  <c r="G63" i="1"/>
  <c r="G89" i="1"/>
  <c r="F168" i="2"/>
  <c r="G213" i="1"/>
  <c r="G186" i="1"/>
  <c r="G161" i="1"/>
  <c r="I149" i="1"/>
  <c r="G74" i="1"/>
  <c r="C23" i="4"/>
  <c r="I126" i="1"/>
  <c r="F62" i="2"/>
  <c r="H62" i="2" s="1"/>
  <c r="F59" i="2"/>
  <c r="F58" i="2"/>
  <c r="F47" i="2"/>
  <c r="F41" i="2"/>
  <c r="F40" i="2"/>
  <c r="G172" i="1"/>
  <c r="G94" i="1"/>
  <c r="M94" i="1" s="1"/>
  <c r="N94" i="1" s="1"/>
  <c r="O94" i="1" s="1"/>
  <c r="G92" i="1"/>
  <c r="M92" i="1" s="1"/>
  <c r="N92" i="1" s="1"/>
  <c r="O92" i="1" s="1"/>
  <c r="G32" i="1"/>
  <c r="G197" i="1"/>
  <c r="M197" i="1" s="1"/>
  <c r="N197" i="1" s="1"/>
  <c r="O197" i="1" s="1"/>
  <c r="G153" i="1"/>
  <c r="G148" i="1"/>
  <c r="G26" i="1"/>
  <c r="F33" i="2"/>
  <c r="L33" i="2" s="1"/>
  <c r="F171" i="2"/>
  <c r="L171" i="2" s="1"/>
  <c r="F169" i="2"/>
  <c r="L169" i="2" s="1"/>
  <c r="F175" i="2"/>
  <c r="F178" i="2"/>
  <c r="L178" i="2" s="1"/>
  <c r="F188" i="2"/>
  <c r="G169" i="1"/>
  <c r="M171" i="2" l="1"/>
  <c r="N171" i="2" s="1"/>
  <c r="M65" i="2"/>
  <c r="N65" i="2" s="1"/>
  <c r="M69" i="2"/>
  <c r="N69" i="2" s="1"/>
  <c r="M91" i="2"/>
  <c r="N91" i="2" s="1"/>
  <c r="M95" i="2"/>
  <c r="N95" i="2" s="1"/>
  <c r="M108" i="2"/>
  <c r="N108" i="2" s="1"/>
  <c r="M112" i="2"/>
  <c r="N112" i="2" s="1"/>
  <c r="M116" i="2"/>
  <c r="N116" i="2" s="1"/>
  <c r="M120" i="2"/>
  <c r="N120" i="2" s="1"/>
  <c r="M124" i="2"/>
  <c r="N124" i="2" s="1"/>
  <c r="M139" i="2"/>
  <c r="N139" i="2" s="1"/>
  <c r="M146" i="2"/>
  <c r="N146" i="2" s="1"/>
  <c r="M150" i="2"/>
  <c r="N150" i="2" s="1"/>
  <c r="M197" i="2"/>
  <c r="N197" i="2" s="1"/>
  <c r="M201" i="2"/>
  <c r="N201" i="2" s="1"/>
  <c r="M174" i="2"/>
  <c r="N174" i="2" s="1"/>
  <c r="M192" i="2"/>
  <c r="N192" i="2" s="1"/>
  <c r="M42" i="2"/>
  <c r="N42" i="2" s="1"/>
  <c r="M178" i="2"/>
  <c r="N178" i="2" s="1"/>
  <c r="M33" i="2"/>
  <c r="N33" i="2" s="1"/>
  <c r="M66" i="2"/>
  <c r="N66" i="2" s="1"/>
  <c r="M87" i="2"/>
  <c r="N87" i="2" s="1"/>
  <c r="M92" i="2"/>
  <c r="N92" i="2" s="1"/>
  <c r="M105" i="2"/>
  <c r="N105" i="2" s="1"/>
  <c r="M109" i="2"/>
  <c r="N109" i="2" s="1"/>
  <c r="M117" i="2"/>
  <c r="N117" i="2" s="1"/>
  <c r="M121" i="2"/>
  <c r="N121" i="2" s="1"/>
  <c r="M125" i="2"/>
  <c r="N125" i="2" s="1"/>
  <c r="M131" i="2"/>
  <c r="N131" i="2" s="1"/>
  <c r="M135" i="2"/>
  <c r="N135" i="2" s="1"/>
  <c r="M140" i="2"/>
  <c r="N140" i="2" s="1"/>
  <c r="M147" i="2"/>
  <c r="N147" i="2" s="1"/>
  <c r="M151" i="2"/>
  <c r="N151" i="2" s="1"/>
  <c r="M163" i="2"/>
  <c r="N163" i="2" s="1"/>
  <c r="M191" i="2"/>
  <c r="N191" i="2" s="1"/>
  <c r="M198" i="2"/>
  <c r="N198" i="2" s="1"/>
  <c r="M67" i="2"/>
  <c r="N67" i="2" s="1"/>
  <c r="M88" i="2"/>
  <c r="N88" i="2" s="1"/>
  <c r="M93" i="2"/>
  <c r="N93" i="2" s="1"/>
  <c r="M106" i="2"/>
  <c r="N106" i="2" s="1"/>
  <c r="N110" i="2"/>
  <c r="M114" i="2"/>
  <c r="N114" i="2" s="1"/>
  <c r="M118" i="2"/>
  <c r="N118" i="2" s="1"/>
  <c r="M122" i="2"/>
  <c r="N122" i="2" s="1"/>
  <c r="M126" i="2"/>
  <c r="N126" i="2" s="1"/>
  <c r="M132" i="2"/>
  <c r="N132" i="2" s="1"/>
  <c r="M136" i="2"/>
  <c r="N136" i="2" s="1"/>
  <c r="M141" i="2"/>
  <c r="N141" i="2" s="1"/>
  <c r="M148" i="2"/>
  <c r="N148" i="2" s="1"/>
  <c r="M153" i="2"/>
  <c r="N153" i="2" s="1"/>
  <c r="M157" i="2"/>
  <c r="N157" i="2" s="1"/>
  <c r="M164" i="2"/>
  <c r="N164" i="2" s="1"/>
  <c r="M185" i="2"/>
  <c r="N185" i="2" s="1"/>
  <c r="M193" i="2"/>
  <c r="N193" i="2" s="1"/>
  <c r="M199" i="2"/>
  <c r="N199" i="2" s="1"/>
  <c r="M18" i="2"/>
  <c r="N18" i="2" s="1"/>
  <c r="M181" i="2"/>
  <c r="N181" i="2" s="1"/>
  <c r="M169" i="2"/>
  <c r="N169" i="2" s="1"/>
  <c r="M64" i="2"/>
  <c r="N64" i="2" s="1"/>
  <c r="M68" i="2"/>
  <c r="N68" i="2" s="1"/>
  <c r="M90" i="2"/>
  <c r="N90" i="2" s="1"/>
  <c r="M94" i="2"/>
  <c r="N94" i="2" s="1"/>
  <c r="M107" i="2"/>
  <c r="N107" i="2" s="1"/>
  <c r="N111" i="2"/>
  <c r="M115" i="2"/>
  <c r="N115" i="2" s="1"/>
  <c r="M119" i="2"/>
  <c r="N119" i="2" s="1"/>
  <c r="M123" i="2"/>
  <c r="N123" i="2" s="1"/>
  <c r="M133" i="2"/>
  <c r="N133" i="2" s="1"/>
  <c r="M138" i="2"/>
  <c r="N138" i="2" s="1"/>
  <c r="M142" i="2"/>
  <c r="N142" i="2" s="1"/>
  <c r="M149" i="2"/>
  <c r="N149" i="2" s="1"/>
  <c r="M158" i="2"/>
  <c r="N158" i="2" s="1"/>
  <c r="M182" i="2"/>
  <c r="N182" i="2" s="1"/>
  <c r="M186" i="2"/>
  <c r="N186" i="2" s="1"/>
  <c r="M194" i="2"/>
  <c r="N194" i="2" s="1"/>
  <c r="M200" i="2"/>
  <c r="N200" i="2" s="1"/>
  <c r="L162" i="2"/>
  <c r="N162" i="2" s="1"/>
  <c r="H162" i="2"/>
  <c r="I32" i="1"/>
  <c r="M32" i="1"/>
  <c r="N32" i="1" s="1"/>
  <c r="O32" i="1" s="1"/>
  <c r="H156" i="2"/>
  <c r="L156" i="2"/>
  <c r="N156" i="2" s="1"/>
  <c r="H188" i="2"/>
  <c r="L188" i="2"/>
  <c r="I148" i="1"/>
  <c r="M148" i="1"/>
  <c r="N148" i="1" s="1"/>
  <c r="O148" i="1" s="1"/>
  <c r="H41" i="2"/>
  <c r="L41" i="2"/>
  <c r="L62" i="2"/>
  <c r="I213" i="1"/>
  <c r="M213" i="1"/>
  <c r="N213" i="1" s="1"/>
  <c r="O213" i="1" s="1"/>
  <c r="I64" i="1"/>
  <c r="M64" i="1"/>
  <c r="N64" i="1" s="1"/>
  <c r="O64" i="1" s="1"/>
  <c r="H40" i="2"/>
  <c r="L40" i="2"/>
  <c r="I74" i="1"/>
  <c r="M74" i="1"/>
  <c r="N74" i="1" s="1"/>
  <c r="O74" i="1" s="1"/>
  <c r="I63" i="1"/>
  <c r="M63" i="1"/>
  <c r="N63" i="1" s="1"/>
  <c r="O63" i="1" s="1"/>
  <c r="I153" i="1"/>
  <c r="M153" i="1"/>
  <c r="N153" i="1" s="1"/>
  <c r="O153" i="1" s="1"/>
  <c r="H47" i="2"/>
  <c r="L47" i="2"/>
  <c r="I161" i="1"/>
  <c r="M161" i="1"/>
  <c r="N161" i="1" s="1"/>
  <c r="O161" i="1" s="1"/>
  <c r="H168" i="2"/>
  <c r="L168" i="2"/>
  <c r="H127" i="2"/>
  <c r="L127" i="2"/>
  <c r="H154" i="2"/>
  <c r="L154" i="2"/>
  <c r="I169" i="1"/>
  <c r="M169" i="1"/>
  <c r="N169" i="1" s="1"/>
  <c r="O169" i="1" s="1"/>
  <c r="I26" i="1"/>
  <c r="M26" i="1"/>
  <c r="N26" i="1" s="1"/>
  <c r="O26" i="1" s="1"/>
  <c r="H59" i="2"/>
  <c r="L59" i="2"/>
  <c r="H184" i="2"/>
  <c r="L184" i="2"/>
  <c r="H175" i="2"/>
  <c r="L175" i="2"/>
  <c r="I172" i="1"/>
  <c r="M172" i="1"/>
  <c r="N172" i="1" s="1"/>
  <c r="O172" i="1" s="1"/>
  <c r="H58" i="2"/>
  <c r="L58" i="2"/>
  <c r="I186" i="1"/>
  <c r="M186" i="1"/>
  <c r="N186" i="1" s="1"/>
  <c r="O186" i="1" s="1"/>
  <c r="I89" i="1"/>
  <c r="M89" i="1"/>
  <c r="N89" i="1" s="1"/>
  <c r="O89" i="1" s="1"/>
  <c r="H128" i="2"/>
  <c r="L128" i="2"/>
  <c r="H155" i="2"/>
  <c r="L155" i="2"/>
  <c r="H183" i="2"/>
  <c r="L183" i="2"/>
  <c r="H187" i="2"/>
  <c r="L187" i="2"/>
  <c r="H178" i="2"/>
  <c r="H179" i="2"/>
  <c r="G189" i="1"/>
  <c r="M189" i="1" s="1"/>
  <c r="N189" i="1" s="1"/>
  <c r="O189" i="1" s="1"/>
  <c r="F167" i="2"/>
  <c r="L167" i="2" s="1"/>
  <c r="F166" i="2"/>
  <c r="L166" i="2" s="1"/>
  <c r="F165" i="2"/>
  <c r="L165" i="2" s="1"/>
  <c r="M167" i="2" l="1"/>
  <c r="N167" i="2" s="1"/>
  <c r="M187" i="2"/>
  <c r="N187" i="2" s="1"/>
  <c r="M155" i="2"/>
  <c r="N155" i="2" s="1"/>
  <c r="M58" i="2"/>
  <c r="N58" i="2" s="1"/>
  <c r="M175" i="2"/>
  <c r="N175" i="2" s="1"/>
  <c r="M59" i="2"/>
  <c r="N59" i="2" s="1"/>
  <c r="M127" i="2"/>
  <c r="N127" i="2" s="1"/>
  <c r="M62" i="2"/>
  <c r="N62" i="2" s="1"/>
  <c r="M166" i="2"/>
  <c r="N166" i="2" s="1"/>
  <c r="M41" i="2"/>
  <c r="N41" i="2" s="1"/>
  <c r="M188" i="2"/>
  <c r="N188" i="2" s="1"/>
  <c r="M165" i="2"/>
  <c r="N165" i="2" s="1"/>
  <c r="M183" i="2"/>
  <c r="N183" i="2" s="1"/>
  <c r="M128" i="2"/>
  <c r="N128" i="2" s="1"/>
  <c r="M184" i="2"/>
  <c r="N184" i="2" s="1"/>
  <c r="M154" i="2"/>
  <c r="N154" i="2" s="1"/>
  <c r="M168" i="2"/>
  <c r="N168" i="2" s="1"/>
  <c r="M47" i="2"/>
  <c r="N47" i="2" s="1"/>
  <c r="M40" i="2"/>
  <c r="N40" i="2" s="1"/>
  <c r="G144" i="1"/>
  <c r="M144" i="1" s="1"/>
  <c r="N144" i="1" s="1"/>
  <c r="O144" i="1" s="1"/>
  <c r="H191" i="2"/>
  <c r="H171" i="2"/>
  <c r="G78" i="1"/>
  <c r="G133" i="1"/>
  <c r="I107" i="1"/>
  <c r="I133" i="1" l="1"/>
  <c r="M133" i="1"/>
  <c r="N133" i="1" s="1"/>
  <c r="O133" i="1" s="1"/>
  <c r="I78" i="1"/>
  <c r="M78" i="1"/>
  <c r="N78" i="1" s="1"/>
  <c r="O78" i="1" s="1"/>
  <c r="I144" i="1"/>
  <c r="F195" i="2"/>
  <c r="H194" i="2"/>
  <c r="F26" i="2"/>
  <c r="L26" i="2" s="1"/>
  <c r="F48" i="2"/>
  <c r="F39" i="2"/>
  <c r="L39" i="2" s="1"/>
  <c r="I201" i="1"/>
  <c r="B19" i="7"/>
  <c r="G22" i="1"/>
  <c r="M22" i="1" s="1"/>
  <c r="N22" i="1" s="1"/>
  <c r="O22" i="1" s="1"/>
  <c r="G100" i="1"/>
  <c r="M100" i="1" s="1"/>
  <c r="N100" i="1" s="1"/>
  <c r="O100" i="1" s="1"/>
  <c r="M26" i="2" l="1"/>
  <c r="N26" i="2" s="1"/>
  <c r="M39" i="2"/>
  <c r="N39" i="2" s="1"/>
  <c r="H48" i="2"/>
  <c r="L48" i="2"/>
  <c r="H195" i="2"/>
  <c r="L195" i="2"/>
  <c r="G66" i="1"/>
  <c r="H39" i="2"/>
  <c r="G147" i="1"/>
  <c r="M147" i="1" s="1"/>
  <c r="N147" i="1" s="1"/>
  <c r="O147" i="1" s="1"/>
  <c r="G84" i="1"/>
  <c r="H150" i="2"/>
  <c r="G49" i="1"/>
  <c r="I189" i="1"/>
  <c r="G99" i="1"/>
  <c r="G14" i="1"/>
  <c r="M14" i="1" s="1"/>
  <c r="G134" i="1"/>
  <c r="M134" i="1" s="1"/>
  <c r="N134" i="1" s="1"/>
  <c r="O134" i="1" s="1"/>
  <c r="M195" i="2" l="1"/>
  <c r="N195" i="2" s="1"/>
  <c r="M48" i="2"/>
  <c r="N48" i="2" s="1"/>
  <c r="I84" i="1"/>
  <c r="M84" i="1"/>
  <c r="N84" i="1" s="1"/>
  <c r="O84" i="1" s="1"/>
  <c r="I49" i="1"/>
  <c r="M49" i="1"/>
  <c r="N49" i="1" s="1"/>
  <c r="O49" i="1" s="1"/>
  <c r="N14" i="1"/>
  <c r="O14" i="1" s="1"/>
  <c r="I99" i="1"/>
  <c r="M99" i="1"/>
  <c r="N99" i="1" s="1"/>
  <c r="O99" i="1" s="1"/>
  <c r="I66" i="1"/>
  <c r="M66" i="1"/>
  <c r="N66" i="1" s="1"/>
  <c r="O66" i="1" s="1"/>
  <c r="H149" i="2"/>
  <c r="F19" i="2" l="1"/>
  <c r="L19" i="2" s="1"/>
  <c r="F20" i="2"/>
  <c r="L20" i="2" s="1"/>
  <c r="F21" i="2"/>
  <c r="L21" i="2" s="1"/>
  <c r="F22" i="2"/>
  <c r="F23" i="2"/>
  <c r="L23" i="2" s="1"/>
  <c r="F24" i="2"/>
  <c r="L24" i="2" s="1"/>
  <c r="F25" i="2"/>
  <c r="L25" i="2" s="1"/>
  <c r="F27" i="2"/>
  <c r="L27" i="2" s="1"/>
  <c r="F30" i="2"/>
  <c r="L30" i="2" s="1"/>
  <c r="F31" i="2"/>
  <c r="L31" i="2" s="1"/>
  <c r="F32" i="2"/>
  <c r="L32" i="2" s="1"/>
  <c r="F34" i="2"/>
  <c r="L34" i="2" s="1"/>
  <c r="F35" i="2"/>
  <c r="L35" i="2" s="1"/>
  <c r="F36" i="2"/>
  <c r="L36" i="2" s="1"/>
  <c r="F37" i="2"/>
  <c r="L44" i="2"/>
  <c r="N44" i="2" s="1"/>
  <c r="F45" i="2"/>
  <c r="L45" i="2" s="1"/>
  <c r="F46" i="2"/>
  <c r="L46" i="2" s="1"/>
  <c r="F49" i="2"/>
  <c r="L49" i="2" s="1"/>
  <c r="F50" i="2"/>
  <c r="L50" i="2" s="1"/>
  <c r="F51" i="2"/>
  <c r="L51" i="2" s="1"/>
  <c r="F52" i="2"/>
  <c r="L52" i="2" s="1"/>
  <c r="F53" i="2"/>
  <c r="L53" i="2" s="1"/>
  <c r="F54" i="2"/>
  <c r="L54" i="2" s="1"/>
  <c r="F55" i="2"/>
  <c r="F56" i="2"/>
  <c r="L56" i="2" s="1"/>
  <c r="F57" i="2"/>
  <c r="L57" i="2" s="1"/>
  <c r="F61" i="2"/>
  <c r="L61" i="2" s="1"/>
  <c r="F89" i="2"/>
  <c r="L89" i="2" s="1"/>
  <c r="F96" i="2"/>
  <c r="L96" i="2" s="1"/>
  <c r="F97" i="2"/>
  <c r="L97" i="2" s="1"/>
  <c r="F98" i="2"/>
  <c r="L98" i="2" s="1"/>
  <c r="F99" i="2"/>
  <c r="L99" i="2" s="1"/>
  <c r="F100" i="2"/>
  <c r="L100" i="2" s="1"/>
  <c r="F101" i="2"/>
  <c r="L101" i="2" s="1"/>
  <c r="F102" i="2"/>
  <c r="L102" i="2" s="1"/>
  <c r="F103" i="2"/>
  <c r="L103" i="2" s="1"/>
  <c r="F104" i="2"/>
  <c r="L104" i="2" s="1"/>
  <c r="F130" i="2"/>
  <c r="L130" i="2" s="1"/>
  <c r="F152" i="2"/>
  <c r="L152" i="2" s="1"/>
  <c r="F159" i="2"/>
  <c r="L159" i="2" s="1"/>
  <c r="F161" i="2"/>
  <c r="L161" i="2" s="1"/>
  <c r="F170" i="2"/>
  <c r="L170" i="2" s="1"/>
  <c r="F173" i="2"/>
  <c r="L173" i="2" s="1"/>
  <c r="F180" i="2"/>
  <c r="L180" i="2" s="1"/>
  <c r="F189" i="2"/>
  <c r="L189" i="2" s="1"/>
  <c r="F190" i="2"/>
  <c r="L190" i="2" s="1"/>
  <c r="M104" i="2" l="1"/>
  <c r="N104" i="2" s="1"/>
  <c r="M53" i="2"/>
  <c r="N53" i="2" s="1"/>
  <c r="M32" i="2"/>
  <c r="N32" i="2" s="1"/>
  <c r="M89" i="2"/>
  <c r="N89" i="2" s="1"/>
  <c r="M31" i="2"/>
  <c r="N31" i="2" s="1"/>
  <c r="M24" i="2"/>
  <c r="N24" i="2" s="1"/>
  <c r="M20" i="2"/>
  <c r="N20" i="2" s="1"/>
  <c r="M161" i="2"/>
  <c r="N161" i="2" s="1"/>
  <c r="M96" i="2"/>
  <c r="N96" i="2" s="1"/>
  <c r="M49" i="2"/>
  <c r="N49" i="2" s="1"/>
  <c r="M25" i="2"/>
  <c r="N25" i="2" s="1"/>
  <c r="M159" i="2"/>
  <c r="N159" i="2" s="1"/>
  <c r="M103" i="2"/>
  <c r="N103" i="2" s="1"/>
  <c r="M56" i="2"/>
  <c r="N56" i="2" s="1"/>
  <c r="M46" i="2"/>
  <c r="N46" i="2" s="1"/>
  <c r="M173" i="2"/>
  <c r="N173" i="2" s="1"/>
  <c r="M152" i="2"/>
  <c r="N152" i="2" s="1"/>
  <c r="M102" i="2"/>
  <c r="N102" i="2" s="1"/>
  <c r="M98" i="2"/>
  <c r="N98" i="2" s="1"/>
  <c r="M61" i="2"/>
  <c r="N61" i="2" s="1"/>
  <c r="M51" i="2"/>
  <c r="N51" i="2" s="1"/>
  <c r="M45" i="2"/>
  <c r="N45" i="2" s="1"/>
  <c r="M35" i="2"/>
  <c r="N35" i="2" s="1"/>
  <c r="M30" i="2"/>
  <c r="N30" i="2" s="1"/>
  <c r="M23" i="2"/>
  <c r="N23" i="2" s="1"/>
  <c r="M19" i="2"/>
  <c r="N19" i="2" s="1"/>
  <c r="M189" i="2"/>
  <c r="N189" i="2" s="1"/>
  <c r="M100" i="2"/>
  <c r="N100" i="2" s="1"/>
  <c r="M57" i="2"/>
  <c r="N57" i="2" s="1"/>
  <c r="M21" i="2"/>
  <c r="N21" i="2" s="1"/>
  <c r="M180" i="2"/>
  <c r="N180" i="2" s="1"/>
  <c r="M99" i="2"/>
  <c r="N99" i="2" s="1"/>
  <c r="M52" i="2"/>
  <c r="N52" i="2" s="1"/>
  <c r="M36" i="2"/>
  <c r="N36" i="2" s="1"/>
  <c r="M190" i="2"/>
  <c r="N190" i="2" s="1"/>
  <c r="M170" i="2"/>
  <c r="N170" i="2" s="1"/>
  <c r="M130" i="2"/>
  <c r="N130" i="2" s="1"/>
  <c r="M101" i="2"/>
  <c r="N101" i="2" s="1"/>
  <c r="M97" i="2"/>
  <c r="N97" i="2" s="1"/>
  <c r="M54" i="2"/>
  <c r="N54" i="2" s="1"/>
  <c r="M50" i="2"/>
  <c r="N50" i="2" s="1"/>
  <c r="M34" i="2"/>
  <c r="N34" i="2" s="1"/>
  <c r="M27" i="2"/>
  <c r="N27" i="2" s="1"/>
  <c r="H22" i="2"/>
  <c r="L22" i="2"/>
  <c r="H55" i="2"/>
  <c r="L55" i="2"/>
  <c r="H37" i="2"/>
  <c r="L37" i="2"/>
  <c r="G35" i="1"/>
  <c r="G203" i="1"/>
  <c r="I197" i="1"/>
  <c r="G125" i="1"/>
  <c r="G91" i="1"/>
  <c r="G16" i="1"/>
  <c r="M16" i="1" s="1"/>
  <c r="N16" i="1" s="1"/>
  <c r="O16" i="1" s="1"/>
  <c r="G199" i="1"/>
  <c r="M199" i="1" s="1"/>
  <c r="N199" i="1" s="1"/>
  <c r="O199" i="1" s="1"/>
  <c r="M195" i="1"/>
  <c r="N195" i="1" s="1"/>
  <c r="O195" i="1" s="1"/>
  <c r="G194" i="1"/>
  <c r="M194" i="1" s="1"/>
  <c r="N194" i="1" s="1"/>
  <c r="O194" i="1" s="1"/>
  <c r="G171" i="1"/>
  <c r="M171" i="1" s="1"/>
  <c r="N171" i="1" s="1"/>
  <c r="O171" i="1" s="1"/>
  <c r="G170" i="1"/>
  <c r="M170" i="1" s="1"/>
  <c r="N170" i="1" s="1"/>
  <c r="O170" i="1" s="1"/>
  <c r="G168" i="1"/>
  <c r="M168" i="1" s="1"/>
  <c r="N168" i="1" s="1"/>
  <c r="O168" i="1" s="1"/>
  <c r="G167" i="1"/>
  <c r="M167" i="1" s="1"/>
  <c r="N167" i="1" s="1"/>
  <c r="O167" i="1" s="1"/>
  <c r="G165" i="1"/>
  <c r="M165" i="1" s="1"/>
  <c r="N165" i="1" s="1"/>
  <c r="O165" i="1" s="1"/>
  <c r="G164" i="1"/>
  <c r="M164" i="1" s="1"/>
  <c r="N164" i="1" s="1"/>
  <c r="O164" i="1" s="1"/>
  <c r="G132" i="1"/>
  <c r="M132" i="1" s="1"/>
  <c r="N132" i="1" s="1"/>
  <c r="O132" i="1" s="1"/>
  <c r="G131" i="1"/>
  <c r="M131" i="1" s="1"/>
  <c r="N131" i="1" s="1"/>
  <c r="O131" i="1" s="1"/>
  <c r="G130" i="1"/>
  <c r="M130" i="1" s="1"/>
  <c r="N130" i="1" s="1"/>
  <c r="O130" i="1" s="1"/>
  <c r="G128" i="1"/>
  <c r="M128" i="1" s="1"/>
  <c r="N128" i="1" s="1"/>
  <c r="O128" i="1" s="1"/>
  <c r="G127" i="1"/>
  <c r="M127" i="1" s="1"/>
  <c r="N127" i="1" s="1"/>
  <c r="O127" i="1" s="1"/>
  <c r="G211" i="1"/>
  <c r="M211" i="1" s="1"/>
  <c r="N211" i="1" s="1"/>
  <c r="O211" i="1" s="1"/>
  <c r="G208" i="1"/>
  <c r="M208" i="1" s="1"/>
  <c r="N208" i="1" s="1"/>
  <c r="O208" i="1" s="1"/>
  <c r="G207" i="1"/>
  <c r="M207" i="1" s="1"/>
  <c r="N207" i="1" s="1"/>
  <c r="O207" i="1" s="1"/>
  <c r="G206" i="1"/>
  <c r="M206" i="1" s="1"/>
  <c r="N206" i="1" s="1"/>
  <c r="O206" i="1" s="1"/>
  <c r="G205" i="1"/>
  <c r="M205" i="1" s="1"/>
  <c r="N205" i="1" s="1"/>
  <c r="O205" i="1" s="1"/>
  <c r="G204" i="1"/>
  <c r="M204" i="1" s="1"/>
  <c r="N204" i="1" s="1"/>
  <c r="O204" i="1" s="1"/>
  <c r="G202" i="1"/>
  <c r="M202" i="1" s="1"/>
  <c r="N202" i="1" s="1"/>
  <c r="O202" i="1" s="1"/>
  <c r="G193" i="1"/>
  <c r="M193" i="1" s="1"/>
  <c r="N193" i="1" s="1"/>
  <c r="O193" i="1" s="1"/>
  <c r="G192" i="1"/>
  <c r="M192" i="1" s="1"/>
  <c r="N192" i="1" s="1"/>
  <c r="O192" i="1" s="1"/>
  <c r="G191" i="1"/>
  <c r="M191" i="1" s="1"/>
  <c r="N191" i="1" s="1"/>
  <c r="O191" i="1" s="1"/>
  <c r="G188" i="1"/>
  <c r="M188" i="1" s="1"/>
  <c r="N188" i="1" s="1"/>
  <c r="O188" i="1" s="1"/>
  <c r="G187" i="1"/>
  <c r="M187" i="1" s="1"/>
  <c r="N187" i="1" s="1"/>
  <c r="O187" i="1" s="1"/>
  <c r="G185" i="1"/>
  <c r="M185" i="1" s="1"/>
  <c r="N185" i="1" s="1"/>
  <c r="O185" i="1" s="1"/>
  <c r="G184" i="1"/>
  <c r="M184" i="1" s="1"/>
  <c r="N184" i="1" s="1"/>
  <c r="O184" i="1" s="1"/>
  <c r="G183" i="1"/>
  <c r="M183" i="1" s="1"/>
  <c r="N183" i="1" s="1"/>
  <c r="O183" i="1" s="1"/>
  <c r="G182" i="1"/>
  <c r="M182" i="1" s="1"/>
  <c r="N182" i="1" s="1"/>
  <c r="O182" i="1" s="1"/>
  <c r="G181" i="1"/>
  <c r="M181" i="1" s="1"/>
  <c r="N181" i="1" s="1"/>
  <c r="O181" i="1" s="1"/>
  <c r="G180" i="1"/>
  <c r="M180" i="1" s="1"/>
  <c r="N180" i="1" s="1"/>
  <c r="O180" i="1" s="1"/>
  <c r="G178" i="1"/>
  <c r="M178" i="1" s="1"/>
  <c r="N178" i="1" s="1"/>
  <c r="O178" i="1" s="1"/>
  <c r="G177" i="1"/>
  <c r="M177" i="1" s="1"/>
  <c r="N177" i="1" s="1"/>
  <c r="O177" i="1" s="1"/>
  <c r="G174" i="1"/>
  <c r="M174" i="1" s="1"/>
  <c r="N174" i="1" s="1"/>
  <c r="O174" i="1" s="1"/>
  <c r="M163" i="1"/>
  <c r="N163" i="1" s="1"/>
  <c r="O163" i="1" s="1"/>
  <c r="G162" i="1"/>
  <c r="M162" i="1" s="1"/>
  <c r="N162" i="1" s="1"/>
  <c r="O162" i="1" s="1"/>
  <c r="G160" i="1"/>
  <c r="M160" i="1" s="1"/>
  <c r="N160" i="1" s="1"/>
  <c r="O160" i="1" s="1"/>
  <c r="G159" i="1"/>
  <c r="M159" i="1" s="1"/>
  <c r="N159" i="1" s="1"/>
  <c r="O159" i="1" s="1"/>
  <c r="G157" i="1"/>
  <c r="M157" i="1" s="1"/>
  <c r="N157" i="1" s="1"/>
  <c r="O157" i="1" s="1"/>
  <c r="G145" i="1"/>
  <c r="M145" i="1" s="1"/>
  <c r="N145" i="1" s="1"/>
  <c r="O145" i="1" s="1"/>
  <c r="G143" i="1"/>
  <c r="M143" i="1" s="1"/>
  <c r="N143" i="1" s="1"/>
  <c r="O143" i="1" s="1"/>
  <c r="G142" i="1"/>
  <c r="M142" i="1" s="1"/>
  <c r="N142" i="1" s="1"/>
  <c r="O142" i="1" s="1"/>
  <c r="G141" i="1"/>
  <c r="M141" i="1" s="1"/>
  <c r="N141" i="1" s="1"/>
  <c r="O141" i="1" s="1"/>
  <c r="G140" i="1"/>
  <c r="M140" i="1" s="1"/>
  <c r="N140" i="1" s="1"/>
  <c r="O140" i="1" s="1"/>
  <c r="G139" i="1"/>
  <c r="M139" i="1" s="1"/>
  <c r="N139" i="1" s="1"/>
  <c r="O139" i="1" s="1"/>
  <c r="G137" i="1"/>
  <c r="M137" i="1" s="1"/>
  <c r="N137" i="1" s="1"/>
  <c r="O137" i="1" s="1"/>
  <c r="G136" i="1"/>
  <c r="M136" i="1" s="1"/>
  <c r="N136" i="1" s="1"/>
  <c r="O136" i="1" s="1"/>
  <c r="G122" i="1"/>
  <c r="M122" i="1" s="1"/>
  <c r="N122" i="1" s="1"/>
  <c r="O122" i="1" s="1"/>
  <c r="G121" i="1"/>
  <c r="M121" i="1" s="1"/>
  <c r="N121" i="1" s="1"/>
  <c r="O121" i="1" s="1"/>
  <c r="G120" i="1"/>
  <c r="M120" i="1" s="1"/>
  <c r="N120" i="1" s="1"/>
  <c r="O120" i="1" s="1"/>
  <c r="G119" i="1"/>
  <c r="M119" i="1" s="1"/>
  <c r="N119" i="1" s="1"/>
  <c r="O119" i="1" s="1"/>
  <c r="G118" i="1"/>
  <c r="M118" i="1" s="1"/>
  <c r="N118" i="1" s="1"/>
  <c r="O118" i="1" s="1"/>
  <c r="G117" i="1"/>
  <c r="G116" i="1"/>
  <c r="M116" i="1" s="1"/>
  <c r="N116" i="1" s="1"/>
  <c r="O116" i="1" s="1"/>
  <c r="G112" i="1"/>
  <c r="M112" i="1" s="1"/>
  <c r="N112" i="1" s="1"/>
  <c r="O112" i="1" s="1"/>
  <c r="M111" i="1"/>
  <c r="N111" i="1" s="1"/>
  <c r="O111" i="1" s="1"/>
  <c r="G109" i="1"/>
  <c r="M109" i="1" s="1"/>
  <c r="N109" i="1" s="1"/>
  <c r="O109" i="1" s="1"/>
  <c r="G156" i="1"/>
  <c r="M156" i="1" s="1"/>
  <c r="N156" i="1" s="1"/>
  <c r="O156" i="1" s="1"/>
  <c r="G155" i="1"/>
  <c r="M155" i="1" s="1"/>
  <c r="G154" i="1"/>
  <c r="M154" i="1" s="1"/>
  <c r="N154" i="1" s="1"/>
  <c r="O154" i="1" s="1"/>
  <c r="G108" i="1"/>
  <c r="M108" i="1" s="1"/>
  <c r="N108" i="1" s="1"/>
  <c r="O108" i="1" s="1"/>
  <c r="G106" i="1"/>
  <c r="M106" i="1" s="1"/>
  <c r="N106" i="1" s="1"/>
  <c r="O106" i="1" s="1"/>
  <c r="G105" i="1"/>
  <c r="M105" i="1" s="1"/>
  <c r="N105" i="1" s="1"/>
  <c r="O105" i="1" s="1"/>
  <c r="G104" i="1"/>
  <c r="M104" i="1" s="1"/>
  <c r="N104" i="1" s="1"/>
  <c r="O104" i="1" s="1"/>
  <c r="G103" i="1"/>
  <c r="M103" i="1" s="1"/>
  <c r="O103" i="1" s="1"/>
  <c r="G102" i="1"/>
  <c r="M102" i="1" s="1"/>
  <c r="N102" i="1" s="1"/>
  <c r="O102" i="1" s="1"/>
  <c r="G101" i="1"/>
  <c r="M101" i="1" s="1"/>
  <c r="N101" i="1" s="1"/>
  <c r="O101" i="1" s="1"/>
  <c r="G97" i="1"/>
  <c r="M97" i="1" s="1"/>
  <c r="N97" i="1" s="1"/>
  <c r="O97" i="1" s="1"/>
  <c r="G96" i="1"/>
  <c r="M96" i="1" s="1"/>
  <c r="N96" i="1" s="1"/>
  <c r="O96" i="1" s="1"/>
  <c r="G95" i="1"/>
  <c r="M95" i="1" s="1"/>
  <c r="N95" i="1" s="1"/>
  <c r="O95" i="1" s="1"/>
  <c r="G90" i="1"/>
  <c r="M90" i="1" s="1"/>
  <c r="N90" i="1" s="1"/>
  <c r="O90" i="1" s="1"/>
  <c r="G88" i="1"/>
  <c r="M88" i="1" s="1"/>
  <c r="N88" i="1" s="1"/>
  <c r="O88" i="1" s="1"/>
  <c r="G87" i="1"/>
  <c r="M87" i="1" s="1"/>
  <c r="N87" i="1" s="1"/>
  <c r="O87" i="1" s="1"/>
  <c r="G85" i="1"/>
  <c r="M85" i="1" s="1"/>
  <c r="N85" i="1" s="1"/>
  <c r="O85" i="1" s="1"/>
  <c r="G83" i="1"/>
  <c r="M83" i="1" s="1"/>
  <c r="N83" i="1" s="1"/>
  <c r="O83" i="1" s="1"/>
  <c r="G81" i="1"/>
  <c r="M81" i="1" s="1"/>
  <c r="N81" i="1" s="1"/>
  <c r="O81" i="1" s="1"/>
  <c r="G80" i="1"/>
  <c r="M80" i="1" s="1"/>
  <c r="N80" i="1" s="1"/>
  <c r="O80" i="1" s="1"/>
  <c r="G79" i="1"/>
  <c r="M79" i="1" s="1"/>
  <c r="N79" i="1" s="1"/>
  <c r="O79" i="1" s="1"/>
  <c r="G77" i="1"/>
  <c r="M77" i="1" s="1"/>
  <c r="N77" i="1" s="1"/>
  <c r="O77" i="1" s="1"/>
  <c r="G76" i="1"/>
  <c r="M76" i="1" s="1"/>
  <c r="N76" i="1" s="1"/>
  <c r="O76" i="1" s="1"/>
  <c r="G75" i="1"/>
  <c r="M75" i="1" s="1"/>
  <c r="N75" i="1" s="1"/>
  <c r="O75" i="1" s="1"/>
  <c r="G73" i="1"/>
  <c r="M73" i="1" s="1"/>
  <c r="N73" i="1" s="1"/>
  <c r="O73" i="1" s="1"/>
  <c r="G72" i="1"/>
  <c r="M72" i="1" s="1"/>
  <c r="N72" i="1" s="1"/>
  <c r="O72" i="1" s="1"/>
  <c r="G71" i="1"/>
  <c r="M71" i="1" s="1"/>
  <c r="N71" i="1" s="1"/>
  <c r="O71" i="1" s="1"/>
  <c r="G70" i="1"/>
  <c r="M70" i="1" s="1"/>
  <c r="N70" i="1" s="1"/>
  <c r="O70" i="1" s="1"/>
  <c r="G69" i="1"/>
  <c r="M69" i="1" s="1"/>
  <c r="N69" i="1" s="1"/>
  <c r="O69" i="1" s="1"/>
  <c r="G68" i="1"/>
  <c r="M68" i="1" s="1"/>
  <c r="N68" i="1" s="1"/>
  <c r="O68" i="1" s="1"/>
  <c r="G67" i="1"/>
  <c r="M67" i="1" s="1"/>
  <c r="N67" i="1" s="1"/>
  <c r="O67" i="1" s="1"/>
  <c r="G65" i="1"/>
  <c r="M65" i="1" s="1"/>
  <c r="N65" i="1" s="1"/>
  <c r="O65" i="1" s="1"/>
  <c r="G60" i="1"/>
  <c r="M60" i="1" s="1"/>
  <c r="O60" i="1" s="1"/>
  <c r="I59" i="1"/>
  <c r="G58" i="1"/>
  <c r="M58" i="1" s="1"/>
  <c r="N58" i="1" s="1"/>
  <c r="O58" i="1" s="1"/>
  <c r="G56" i="1"/>
  <c r="M56" i="1" s="1"/>
  <c r="N56" i="1" s="1"/>
  <c r="O56" i="1" s="1"/>
  <c r="G55" i="1"/>
  <c r="M55" i="1" s="1"/>
  <c r="N55" i="1" s="1"/>
  <c r="O55" i="1" s="1"/>
  <c r="G54" i="1"/>
  <c r="M54" i="1" s="1"/>
  <c r="N54" i="1" s="1"/>
  <c r="O54" i="1" s="1"/>
  <c r="G51" i="1"/>
  <c r="M51" i="1" s="1"/>
  <c r="N51" i="1" s="1"/>
  <c r="O51" i="1" s="1"/>
  <c r="G50" i="1"/>
  <c r="M50" i="1" s="1"/>
  <c r="N50" i="1" s="1"/>
  <c r="O50" i="1" s="1"/>
  <c r="G48" i="1"/>
  <c r="M48" i="1" s="1"/>
  <c r="N48" i="1" s="1"/>
  <c r="O48" i="1" s="1"/>
  <c r="G46" i="1"/>
  <c r="M46" i="1" s="1"/>
  <c r="N46" i="1" s="1"/>
  <c r="O46" i="1" s="1"/>
  <c r="G45" i="1"/>
  <c r="M45" i="1" s="1"/>
  <c r="N45" i="1" s="1"/>
  <c r="O45" i="1" s="1"/>
  <c r="G44" i="1"/>
  <c r="M44" i="1" s="1"/>
  <c r="N44" i="1" s="1"/>
  <c r="O44" i="1" s="1"/>
  <c r="G43" i="1"/>
  <c r="M43" i="1" s="1"/>
  <c r="N43" i="1" s="1"/>
  <c r="O43" i="1" s="1"/>
  <c r="G41" i="1"/>
  <c r="M41" i="1" s="1"/>
  <c r="N41" i="1" s="1"/>
  <c r="O41" i="1" s="1"/>
  <c r="G40" i="1"/>
  <c r="M40" i="1" s="1"/>
  <c r="N40" i="1" s="1"/>
  <c r="O40" i="1" s="1"/>
  <c r="G39" i="1"/>
  <c r="M39" i="1" s="1"/>
  <c r="N39" i="1" s="1"/>
  <c r="O39" i="1" s="1"/>
  <c r="G38" i="1"/>
  <c r="M38" i="1" s="1"/>
  <c r="N38" i="1" s="1"/>
  <c r="O38" i="1" s="1"/>
  <c r="G36" i="1"/>
  <c r="M36" i="1" s="1"/>
  <c r="N36" i="1" s="1"/>
  <c r="O36" i="1" s="1"/>
  <c r="G34" i="1"/>
  <c r="M34" i="1" s="1"/>
  <c r="N34" i="1" s="1"/>
  <c r="O34" i="1" s="1"/>
  <c r="G31" i="1"/>
  <c r="M31" i="1" s="1"/>
  <c r="N31" i="1" s="1"/>
  <c r="O31" i="1" s="1"/>
  <c r="G28" i="1"/>
  <c r="M28" i="1" s="1"/>
  <c r="N28" i="1" s="1"/>
  <c r="O28" i="1" s="1"/>
  <c r="G27" i="1"/>
  <c r="M27" i="1" s="1"/>
  <c r="N27" i="1" s="1"/>
  <c r="O27" i="1" s="1"/>
  <c r="G25" i="1"/>
  <c r="M25" i="1" s="1"/>
  <c r="N25" i="1" s="1"/>
  <c r="O25" i="1" s="1"/>
  <c r="G24" i="1"/>
  <c r="M24" i="1" s="1"/>
  <c r="N24" i="1" s="1"/>
  <c r="O24" i="1" s="1"/>
  <c r="G23" i="1"/>
  <c r="M23" i="1" s="1"/>
  <c r="N23" i="1" s="1"/>
  <c r="O23" i="1" s="1"/>
  <c r="G21" i="1"/>
  <c r="M21" i="1" s="1"/>
  <c r="N21" i="1" s="1"/>
  <c r="O21" i="1" s="1"/>
  <c r="G20" i="1"/>
  <c r="M20" i="1" s="1"/>
  <c r="N20" i="1" s="1"/>
  <c r="O20" i="1" s="1"/>
  <c r="G19" i="1"/>
  <c r="M19" i="1" s="1"/>
  <c r="N19" i="1" s="1"/>
  <c r="O19" i="1" s="1"/>
  <c r="G17" i="1"/>
  <c r="M17" i="1" s="1"/>
  <c r="N17" i="1" s="1"/>
  <c r="O17" i="1" s="1"/>
  <c r="G15" i="1"/>
  <c r="M15" i="1" s="1"/>
  <c r="M37" i="2" l="1"/>
  <c r="N37" i="2" s="1"/>
  <c r="M22" i="2"/>
  <c r="N22" i="2" s="1"/>
  <c r="M55" i="2"/>
  <c r="N55" i="2" s="1"/>
  <c r="M117" i="1"/>
  <c r="N117" i="1" s="1"/>
  <c r="O117" i="1" s="1"/>
  <c r="I117" i="1"/>
  <c r="I203" i="1"/>
  <c r="M203" i="1"/>
  <c r="N203" i="1" s="1"/>
  <c r="O203" i="1" s="1"/>
  <c r="I91" i="1"/>
  <c r="M91" i="1"/>
  <c r="N91" i="1" s="1"/>
  <c r="O91" i="1" s="1"/>
  <c r="I35" i="1"/>
  <c r="M35" i="1"/>
  <c r="N35" i="1" s="1"/>
  <c r="O35" i="1" s="1"/>
  <c r="I125" i="1"/>
  <c r="M125" i="1"/>
  <c r="N125" i="1" s="1"/>
  <c r="O125" i="1" s="1"/>
  <c r="N15" i="1"/>
  <c r="H173" i="2"/>
  <c r="H61" i="2"/>
  <c r="H114" i="2"/>
  <c r="H49" i="2"/>
  <c r="H46" i="2"/>
  <c r="F22" i="4"/>
  <c r="L22" i="4" s="1"/>
  <c r="M22" i="4" s="1"/>
  <c r="N22" i="4" s="1"/>
  <c r="H180" i="2"/>
  <c r="H167" i="2"/>
  <c r="H169" i="2"/>
  <c r="H166" i="2"/>
  <c r="H165" i="2"/>
  <c r="H131" i="2"/>
  <c r="D19" i="7"/>
  <c r="C19" i="7"/>
  <c r="E19" i="7"/>
  <c r="F19" i="7"/>
  <c r="G19" i="7"/>
  <c r="I68" i="1"/>
  <c r="H190" i="2"/>
  <c r="H189" i="2"/>
  <c r="H148" i="2"/>
  <c r="O15" i="1" l="1"/>
  <c r="I127" i="1"/>
  <c r="H45" i="2"/>
  <c r="H136" i="2" l="1"/>
  <c r="H64" i="2"/>
  <c r="I56" i="1" l="1"/>
  <c r="I174" i="1"/>
  <c r="I33" i="1"/>
  <c r="I140" i="1"/>
  <c r="I27" i="1"/>
  <c r="I54" i="1"/>
  <c r="H115" i="2"/>
  <c r="F17" i="4"/>
  <c r="L17" i="4" s="1"/>
  <c r="H138" i="2"/>
  <c r="H163" i="2"/>
  <c r="I208" i="1"/>
  <c r="H170" i="2"/>
  <c r="I95" i="1"/>
  <c r="M17" i="4" l="1"/>
  <c r="H17" i="4"/>
  <c r="I141" i="1"/>
  <c r="N17" i="4" l="1"/>
  <c r="H22" i="4"/>
  <c r="F21" i="4"/>
  <c r="F20" i="4"/>
  <c r="F19" i="4"/>
  <c r="H18" i="4"/>
  <c r="I116" i="1"/>
  <c r="H21" i="4" l="1"/>
  <c r="L21" i="4"/>
  <c r="M21" i="4" s="1"/>
  <c r="N21" i="4" s="1"/>
  <c r="H19" i="4"/>
  <c r="L19" i="4"/>
  <c r="H20" i="4"/>
  <c r="L20" i="4"/>
  <c r="M20" i="4" s="1"/>
  <c r="N20" i="4" s="1"/>
  <c r="F23" i="4"/>
  <c r="H201" i="2"/>
  <c r="H200" i="2"/>
  <c r="H199" i="2"/>
  <c r="H198" i="2"/>
  <c r="H197" i="2"/>
  <c r="H193" i="2"/>
  <c r="H186" i="2"/>
  <c r="H185" i="2"/>
  <c r="H182" i="2"/>
  <c r="H161" i="2"/>
  <c r="H158" i="2"/>
  <c r="H153" i="2"/>
  <c r="H147" i="2"/>
  <c r="H146" i="2"/>
  <c r="H117" i="2"/>
  <c r="H116" i="2"/>
  <c r="H113" i="2"/>
  <c r="H112" i="2"/>
  <c r="H111" i="2"/>
  <c r="H110" i="2"/>
  <c r="H109" i="2"/>
  <c r="H108" i="2"/>
  <c r="H107" i="2"/>
  <c r="H106" i="2"/>
  <c r="H105" i="2"/>
  <c r="H100" i="2"/>
  <c r="H99" i="2"/>
  <c r="H54" i="2"/>
  <c r="H51" i="2"/>
  <c r="H44" i="2"/>
  <c r="H23" i="4" l="1"/>
  <c r="M19" i="4"/>
  <c r="L23" i="4"/>
  <c r="H159" i="2"/>
  <c r="H157" i="2"/>
  <c r="H152" i="2"/>
  <c r="H151" i="2"/>
  <c r="H143" i="2"/>
  <c r="H142" i="2"/>
  <c r="H141" i="2"/>
  <c r="H140" i="2"/>
  <c r="H139" i="2"/>
  <c r="H135" i="2"/>
  <c r="H133" i="2"/>
  <c r="H132" i="2"/>
  <c r="H130" i="2"/>
  <c r="H126" i="2"/>
  <c r="H125" i="2"/>
  <c r="H124" i="2"/>
  <c r="H123" i="2"/>
  <c r="H122" i="2"/>
  <c r="H121" i="2"/>
  <c r="H120" i="2"/>
  <c r="H119" i="2"/>
  <c r="H118" i="2"/>
  <c r="H104" i="2"/>
  <c r="H103" i="2"/>
  <c r="H102" i="2"/>
  <c r="H101" i="2"/>
  <c r="H98" i="2"/>
  <c r="H97" i="2"/>
  <c r="H96" i="2"/>
  <c r="H95" i="2"/>
  <c r="H94" i="2"/>
  <c r="H93" i="2"/>
  <c r="H92" i="2"/>
  <c r="H91" i="2"/>
  <c r="H90" i="2"/>
  <c r="H89" i="2"/>
  <c r="H88" i="2"/>
  <c r="H87" i="2"/>
  <c r="H69" i="2"/>
  <c r="H68" i="2"/>
  <c r="H67" i="2"/>
  <c r="H66" i="2"/>
  <c r="H65" i="2"/>
  <c r="H63" i="2"/>
  <c r="H57" i="2"/>
  <c r="H56" i="2"/>
  <c r="H53" i="2"/>
  <c r="H52" i="2"/>
  <c r="H50" i="2"/>
  <c r="H38" i="2"/>
  <c r="H36" i="2"/>
  <c r="H35" i="2"/>
  <c r="H34" i="2"/>
  <c r="H33" i="2"/>
  <c r="H32" i="2"/>
  <c r="H31" i="2"/>
  <c r="H30" i="2"/>
  <c r="H29" i="2"/>
  <c r="H27" i="2"/>
  <c r="H26" i="2"/>
  <c r="H25" i="2"/>
  <c r="H24" i="2"/>
  <c r="H23" i="2"/>
  <c r="H21" i="2"/>
  <c r="H20" i="2"/>
  <c r="H19" i="2"/>
  <c r="N19" i="4" l="1"/>
  <c r="M23" i="4"/>
  <c r="I194" i="1"/>
  <c r="I193" i="1"/>
  <c r="I143" i="1"/>
  <c r="I211" i="1"/>
  <c r="I209" i="1"/>
  <c r="I207" i="1"/>
  <c r="I206" i="1"/>
  <c r="I205" i="1"/>
  <c r="I204" i="1"/>
  <c r="I202" i="1"/>
  <c r="I200" i="1"/>
  <c r="I199" i="1"/>
  <c r="I195" i="1"/>
  <c r="I192" i="1"/>
  <c r="I191" i="1"/>
  <c r="I190" i="1"/>
  <c r="I188" i="1"/>
  <c r="I187" i="1"/>
  <c r="I185" i="1"/>
  <c r="I184" i="1"/>
  <c r="I183" i="1"/>
  <c r="I182" i="1"/>
  <c r="I181" i="1"/>
  <c r="I180" i="1"/>
  <c r="I178" i="1"/>
  <c r="I177" i="1"/>
  <c r="I171" i="1"/>
  <c r="I170" i="1"/>
  <c r="I168" i="1"/>
  <c r="I167" i="1"/>
  <c r="I165" i="1"/>
  <c r="I164" i="1"/>
  <c r="I163" i="1"/>
  <c r="I162" i="1"/>
  <c r="I160" i="1"/>
  <c r="I159" i="1"/>
  <c r="I157" i="1"/>
  <c r="I156" i="1"/>
  <c r="I155" i="1"/>
  <c r="I154" i="1"/>
  <c r="I147" i="1"/>
  <c r="I145" i="1"/>
  <c r="I142" i="1"/>
  <c r="I139" i="1"/>
  <c r="I137" i="1"/>
  <c r="I136" i="1"/>
  <c r="I135" i="1"/>
  <c r="I134" i="1"/>
  <c r="I132" i="1"/>
  <c r="I131" i="1"/>
  <c r="I130" i="1"/>
  <c r="I128" i="1"/>
  <c r="I123" i="1"/>
  <c r="I122" i="1"/>
  <c r="I121" i="1"/>
  <c r="I120" i="1"/>
  <c r="I119" i="1"/>
  <c r="I118" i="1"/>
  <c r="I114" i="1"/>
  <c r="I112" i="1"/>
  <c r="I111" i="1"/>
  <c r="I109" i="1"/>
  <c r="I108" i="1"/>
  <c r="I106" i="1"/>
  <c r="I105" i="1"/>
  <c r="I104" i="1"/>
  <c r="I103" i="1"/>
  <c r="I102" i="1"/>
  <c r="I101" i="1"/>
  <c r="I100" i="1"/>
  <c r="I98" i="1"/>
  <c r="I97" i="1"/>
  <c r="I96" i="1"/>
  <c r="I94" i="1"/>
  <c r="I92" i="1"/>
  <c r="I90" i="1"/>
  <c r="I88" i="1"/>
  <c r="I87" i="1"/>
  <c r="I85" i="1"/>
  <c r="I83" i="1"/>
  <c r="I81" i="1"/>
  <c r="I80" i="1"/>
  <c r="I79" i="1"/>
  <c r="I77" i="1"/>
  <c r="I76" i="1"/>
  <c r="I75" i="1"/>
  <c r="I73" i="1"/>
  <c r="I72" i="1"/>
  <c r="I71" i="1"/>
  <c r="I70" i="1"/>
  <c r="I69" i="1"/>
  <c r="I67" i="1"/>
  <c r="I65" i="1"/>
  <c r="I62" i="1"/>
  <c r="I61" i="1"/>
  <c r="I60" i="1"/>
  <c r="I58" i="1"/>
  <c r="I55" i="1"/>
  <c r="I51" i="1"/>
  <c r="I50" i="1"/>
  <c r="I48" i="1"/>
  <c r="I47" i="1"/>
  <c r="I46" i="1"/>
  <c r="I45" i="1"/>
  <c r="I44" i="1"/>
  <c r="I43" i="1"/>
  <c r="I41" i="1"/>
  <c r="I40" i="1"/>
  <c r="I39" i="1"/>
  <c r="I38" i="1"/>
  <c r="I37" i="1"/>
  <c r="I36" i="1"/>
  <c r="I34" i="1"/>
  <c r="I31" i="1"/>
  <c r="I30" i="1"/>
  <c r="I28" i="1"/>
  <c r="I25" i="1"/>
  <c r="I24" i="1"/>
  <c r="I23" i="1"/>
  <c r="I22" i="1"/>
  <c r="I21" i="1"/>
  <c r="I20" i="1"/>
  <c r="I19" i="1"/>
  <c r="I17" i="1"/>
  <c r="I16" i="1"/>
  <c r="I15" i="1"/>
  <c r="I14" i="1"/>
  <c r="H70" i="2" l="1"/>
  <c r="H72" i="2"/>
  <c r="H74" i="2"/>
  <c r="F73" i="2"/>
  <c r="L73" i="2" s="1"/>
  <c r="M73" i="2" l="1"/>
  <c r="N73" i="2" s="1"/>
  <c r="H73" i="2"/>
  <c r="F76" i="2"/>
  <c r="F84" i="2"/>
  <c r="F79" i="2"/>
  <c r="F75" i="2"/>
  <c r="H77" i="2"/>
  <c r="H81" i="2"/>
  <c r="H86" i="2"/>
  <c r="F16" i="2"/>
  <c r="H79" i="2" l="1"/>
  <c r="L79" i="2"/>
  <c r="H84" i="2"/>
  <c r="L84" i="2"/>
  <c r="M84" i="2" s="1"/>
  <c r="H76" i="2"/>
  <c r="L76" i="2"/>
  <c r="L16" i="2"/>
  <c r="M16" i="2" s="1"/>
  <c r="H75" i="2"/>
  <c r="L75" i="2"/>
  <c r="F202" i="2"/>
  <c r="H16" i="2"/>
  <c r="M75" i="2" l="1"/>
  <c r="N75" i="2" s="1"/>
  <c r="M76" i="2"/>
  <c r="N76" i="2" s="1"/>
  <c r="M79" i="2"/>
  <c r="N79" i="2" s="1"/>
  <c r="N84" i="2"/>
  <c r="H202" i="2"/>
  <c r="L202" i="2"/>
  <c r="N16" i="2" l="1"/>
  <c r="F214" i="1"/>
  <c r="O13" i="1"/>
  <c r="G13" i="1"/>
  <c r="I13" i="1" l="1"/>
  <c r="I214" i="1" s="1"/>
  <c r="M13" i="1"/>
  <c r="M214" i="1" s="1"/>
</calcChain>
</file>

<file path=xl/sharedStrings.xml><?xml version="1.0" encoding="utf-8"?>
<sst xmlns="http://schemas.openxmlformats.org/spreadsheetml/2006/main" count="907" uniqueCount="494">
  <si>
    <t>Servicio Nacional de Salud</t>
  </si>
  <si>
    <t>Servicio Regional de Salud Este (R-V)</t>
  </si>
  <si>
    <t>Hospital Provincial Dr. Francisco A. Gonzalvo</t>
  </si>
  <si>
    <t>ARTICULO</t>
  </si>
  <si>
    <t>UND</t>
  </si>
  <si>
    <t>ENTRADA</t>
  </si>
  <si>
    <t>EXIST.</t>
  </si>
  <si>
    <t>ANTERIOR</t>
  </si>
  <si>
    <t>EXISTENCIA</t>
  </si>
  <si>
    <t>FINAL</t>
  </si>
  <si>
    <t>TOTAL</t>
  </si>
  <si>
    <t>CONSUMO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</si>
  <si>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</si>
  <si>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</si>
  <si>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</si>
  <si>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</si>
  <si>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</si>
  <si>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</si>
  <si>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</si>
  <si>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</si>
  <si>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</si>
  <si>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</si>
  <si>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</si>
  <si>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</si>
  <si>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Insulina 70/30</t>
  </si>
  <si>
    <t>insulina R</t>
  </si>
  <si>
    <t>Insulina NPH</t>
  </si>
  <si>
    <t>Ketorolaco 30 mg</t>
  </si>
  <si>
    <t>Omeprazol 40 mg</t>
  </si>
  <si>
    <t>Oxitocina 10 UI</t>
  </si>
  <si>
    <t>Tab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</si>
  <si>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</si>
  <si>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</si>
  <si>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</si>
  <si>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</si>
  <si>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</si>
  <si>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</si>
  <si>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</si>
  <si>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</si>
  <si>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</si>
  <si>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</si>
  <si>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</si>
  <si>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</si>
  <si>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</si>
  <si>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</si>
  <si>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</si>
  <si>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</si>
  <si>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</si>
  <si>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Vancomicina 1 gr</t>
  </si>
  <si>
    <t>Amlodipina 10 mg</t>
  </si>
  <si>
    <t>Atenolol 50 mg</t>
  </si>
  <si>
    <t>Captopril 50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</si>
  <si>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</si>
  <si>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</si>
  <si>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</si>
  <si>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</si>
  <si>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</si>
  <si>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</si>
  <si>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</si>
  <si>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</si>
  <si>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</si>
  <si>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</si>
  <si>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</si>
  <si>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</si>
  <si>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</si>
  <si>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</si>
  <si>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</si>
  <si>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</si>
  <si>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</si>
  <si>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</si>
  <si>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</si>
  <si>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</si>
  <si>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</si>
  <si>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</si>
  <si>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</si>
  <si>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</si>
  <si>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Dextrosa 50 %</t>
  </si>
  <si>
    <t>Enoxaparina 20 mg</t>
  </si>
  <si>
    <t>Tarro</t>
  </si>
  <si>
    <t>Manitol al 20%</t>
  </si>
  <si>
    <t>Propofol 20 mg/ml</t>
  </si>
  <si>
    <t>fco</t>
  </si>
  <si>
    <t>Formol galón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</si>
  <si>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</si>
  <si>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</si>
  <si>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</si>
  <si>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</si>
  <si>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</si>
  <si>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</si>
  <si>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</si>
  <si>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</si>
  <si>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#15</t>
  </si>
  <si>
    <t>Bisturí #20</t>
  </si>
  <si>
    <t>Bisturí #21</t>
  </si>
  <si>
    <t>Bisturí #22</t>
  </si>
  <si>
    <t>Bisturí #23</t>
  </si>
  <si>
    <t>Brazalete pediátrico rosado</t>
  </si>
  <si>
    <t>Canula yankawer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</si>
  <si>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</si>
  <si>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</si>
  <si>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</si>
  <si>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</si>
  <si>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</si>
  <si>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</si>
  <si>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</si>
  <si>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</si>
  <si>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</si>
  <si>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</si>
  <si>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</si>
  <si>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</si>
  <si>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</si>
  <si>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</si>
  <si>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</si>
  <si>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</si>
  <si>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Sonda foley 2 vías #10</t>
  </si>
  <si>
    <t>Sello de agua</t>
  </si>
  <si>
    <t>Tubo endotraqueal 4.0</t>
  </si>
  <si>
    <t>Tubo endotraqueal 4.5</t>
  </si>
  <si>
    <t>Tubo endotraqueal 7.5</t>
  </si>
  <si>
    <t>Vaso humidificador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</si>
  <si>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</si>
  <si>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</si>
  <si>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</si>
  <si>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</si>
  <si>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</si>
  <si>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</si>
  <si>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</si>
  <si>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</si>
  <si>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</si>
  <si>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</si>
  <si>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</si>
  <si>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</si>
  <si>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</si>
  <si>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</si>
  <si>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</si>
  <si>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</si>
  <si>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</si>
  <si>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</si>
  <si>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</si>
  <si>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</si>
  <si>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</si>
  <si>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</si>
  <si>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</si>
  <si>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</si>
  <si>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</si>
  <si>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</si>
  <si>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</si>
  <si>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</si>
  <si>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</si>
  <si>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</si>
  <si>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</si>
  <si>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</si>
  <si>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</si>
  <si>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</si>
  <si>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</si>
  <si>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</si>
  <si>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</si>
  <si>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</si>
  <si>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</si>
  <si>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</si>
  <si>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</si>
  <si>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</si>
  <si>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</si>
  <si>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</si>
  <si>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</si>
  <si>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</si>
  <si>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</si>
  <si>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</si>
  <si>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</si>
  <si>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</si>
  <si>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</si>
  <si>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Espéculo small</t>
  </si>
  <si>
    <t>Espéculo medium</t>
  </si>
  <si>
    <t>Porta objeto</t>
  </si>
  <si>
    <t>SONOGRAFIA</t>
  </si>
  <si>
    <t>MATERIAL DESECHABLE</t>
  </si>
  <si>
    <t>Metoclopramida 10 mg</t>
  </si>
  <si>
    <t>Pen. Benzatínica 2.4</t>
  </si>
  <si>
    <t>Pen. Benzatínica 1.2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</si>
  <si>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</si>
  <si>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</si>
  <si>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</si>
  <si>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</si>
  <si>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</si>
  <si>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</si>
  <si>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</si>
  <si>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</si>
  <si>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</si>
  <si>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</si>
  <si>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</si>
  <si>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</si>
  <si>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</si>
  <si>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</si>
  <si>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</si>
  <si>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</si>
  <si>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</si>
  <si>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</si>
  <si>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</si>
  <si>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</si>
  <si>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</si>
  <si>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</si>
  <si>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</si>
  <si>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</si>
  <si>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</si>
  <si>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</si>
  <si>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</si>
  <si>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</si>
  <si>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</si>
  <si>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</si>
  <si>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</si>
  <si>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</si>
  <si>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</si>
  <si>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</si>
  <si>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</si>
  <si>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</si>
  <si>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</si>
  <si>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</si>
  <si>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</si>
  <si>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</si>
  <si>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</si>
  <si>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Guante Examen (suelto) Medium</t>
  </si>
  <si>
    <t>Guante Examen (suelto) Large</t>
  </si>
  <si>
    <t>Levin # 6</t>
  </si>
  <si>
    <t>Sulfato de magnesio 1 mg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</si>
  <si>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</si>
  <si>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</si>
  <si>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</si>
  <si>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</si>
  <si>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</si>
  <si>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</si>
  <si>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</si>
  <si>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</si>
  <si>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Yodopovidona 3700 ml</t>
  </si>
  <si>
    <t xml:space="preserve">Acetilcisteína (Fluimucil) 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</si>
  <si>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</si>
  <si>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</si>
  <si>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</si>
  <si>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</si>
  <si>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</si>
  <si>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</si>
  <si>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</si>
  <si>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</si>
  <si>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</si>
  <si>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INFORME MENSUAL DEL  CONSUMO GENERAL  DE MEDICAMENTOS  E INSUMOS.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</si>
  <si>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</si>
  <si>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</si>
  <si>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</si>
  <si>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</si>
  <si>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</si>
  <si>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</si>
  <si>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</si>
  <si>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"Año  De La Consodilacion de la Seguridad Alimentaria"</t>
  </si>
  <si>
    <t>"Año  De La Consodilacion de la Seguridad  Alimentaria"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</si>
  <si>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</si>
  <si>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</si>
  <si>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</si>
  <si>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</si>
  <si>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</si>
  <si>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</si>
  <si>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</si>
  <si>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</si>
  <si>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</si>
  <si>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</si>
  <si>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</si>
  <si>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Trimetroprim Sulfa susp 120ml</t>
  </si>
  <si>
    <t>Salbutamol gotas 10ml</t>
  </si>
  <si>
    <t>Bicarbonato de sodio 10ml</t>
  </si>
  <si>
    <t>Fitomenadiona (vitamina K 10 mg)</t>
  </si>
  <si>
    <t>Agua destilada 5 cc</t>
  </si>
  <si>
    <t>Trimetroprim Sulfa 960 mg</t>
  </si>
  <si>
    <t xml:space="preserve">Hierro sacarosa </t>
  </si>
  <si>
    <t>Cefalexina 250mg susp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</si>
  <si>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u/>
        <sz val="11"/>
        <color theme="1"/>
        <rFont val="Calibri"/>
        <family val="2"/>
        <scheme val="minor"/>
      </rPr>
      <t>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</si>
  <si>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     </t>
    </r>
    <r>
      <rPr>
        <b/>
        <u/>
        <sz val="11"/>
        <color theme="1"/>
        <rFont val="Calibri"/>
        <family val="2"/>
        <scheme val="minor"/>
      </rPr>
      <t>V</t>
    </r>
  </si>
  <si>
    <t>Clam umbilical descartable</t>
  </si>
  <si>
    <t>Acido acetilsalicilico(Aspirina 81 mg)</t>
  </si>
  <si>
    <t>Acido ascorbico( vitamina C 500 mg)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</si>
  <si>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</si>
  <si>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</si>
  <si>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</si>
  <si>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</si>
  <si>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</si>
  <si>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</si>
  <si>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</si>
  <si>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</si>
  <si>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</si>
  <si>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</si>
  <si>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>Nitroglicerina vial</t>
  </si>
  <si>
    <t>Hidralazina 20 mg</t>
  </si>
  <si>
    <t>sup</t>
  </si>
  <si>
    <t>Brazalete pediatrico azul</t>
  </si>
  <si>
    <t xml:space="preserve">pcs </t>
  </si>
  <si>
    <t>pqte/5</t>
  </si>
  <si>
    <t>Acido folico  jarabe 120ml</t>
  </si>
  <si>
    <t>Metilprednisona  80mg</t>
  </si>
  <si>
    <t>C/100</t>
  </si>
  <si>
    <t>Fentanilo 0.5 mg/10ml</t>
  </si>
  <si>
    <t>Spongostan</t>
  </si>
  <si>
    <t>Jeringa 50cc c/ aguja</t>
  </si>
  <si>
    <t>Lic.Adela Geronimo</t>
  </si>
  <si>
    <t>Vancomicina 500mg</t>
  </si>
  <si>
    <t>Circuito anestesia adulto</t>
  </si>
  <si>
    <t xml:space="preserve">Espatula de aire </t>
  </si>
  <si>
    <t>Electródos Pqte /50</t>
  </si>
  <si>
    <t>Sup</t>
  </si>
  <si>
    <t>Captopril 25 mg</t>
  </si>
  <si>
    <t>Albendazol 400mg</t>
  </si>
  <si>
    <t>tableta</t>
  </si>
  <si>
    <t xml:space="preserve">Curitas Redondas </t>
  </si>
  <si>
    <t>Metilprednisolona 500mg</t>
  </si>
  <si>
    <t>Carbamacepina  200mg</t>
  </si>
  <si>
    <t>Jeringa 5cc 21X1 1/2</t>
  </si>
  <si>
    <t>Bromuro Ipatropium sol/nebulizar</t>
  </si>
  <si>
    <t>Ketamina 500 mg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</si>
  <si>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</si>
  <si>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</si>
  <si>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</si>
  <si>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</si>
  <si>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</si>
  <si>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</si>
  <si>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</si>
  <si>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</si>
  <si>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Nifrofurazona 1 lb (furacin)</t>
  </si>
  <si>
    <t>Enc. S.F.H.</t>
  </si>
  <si>
    <t>caps</t>
  </si>
  <si>
    <t xml:space="preserve">Progesterona 200 mg </t>
  </si>
  <si>
    <t>Microgotero c/bureta100ml</t>
  </si>
  <si>
    <t>Microgotero c/bureta150ml</t>
  </si>
  <si>
    <t>Cateter venoso 3 lumen #7</t>
  </si>
  <si>
    <t xml:space="preserve">Jeringa 10cc 21x1 1/2 </t>
  </si>
  <si>
    <t>Jeringa 3cc 21x 1 1/2</t>
  </si>
  <si>
    <t>Amoxicilina susp 250mg 120ml</t>
  </si>
  <si>
    <t>Cateter venoso  2 lumen #4</t>
  </si>
  <si>
    <t>Tubo endotraqueal 6,0</t>
  </si>
  <si>
    <t>Tubo endotraqueal 6,5</t>
  </si>
  <si>
    <t>N-Butil Hioscina 10mg/ml</t>
  </si>
  <si>
    <t>Ciprofloxacina 200 mg infusion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</si>
  <si>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    </t>
    </r>
    <r>
      <rPr>
        <b/>
        <u/>
        <sz val="11"/>
        <color theme="1"/>
        <rFont val="Calibri"/>
        <family val="2"/>
        <scheme val="minor"/>
      </rPr>
      <t>V</t>
    </r>
  </si>
  <si>
    <t>Malla prolene 15x30</t>
  </si>
  <si>
    <t xml:space="preserve">Pcs </t>
  </si>
  <si>
    <t>Canula de mayo 2</t>
  </si>
  <si>
    <t>canula de mayo (5)</t>
  </si>
  <si>
    <t>Jeringa  3cc 23 x1</t>
  </si>
  <si>
    <t>Eritroproyetina 4000 ui</t>
  </si>
  <si>
    <t>Jeringa</t>
  </si>
  <si>
    <t>Labetanol 100mg</t>
  </si>
  <si>
    <t xml:space="preserve">Sulfato ferroso gotas </t>
  </si>
  <si>
    <t>Tramadol 100mg</t>
  </si>
  <si>
    <t>Sol. Dextrosa H2O 5 % 500 ml</t>
  </si>
  <si>
    <t>Amlodipina  5mg</t>
  </si>
  <si>
    <t>imipemen 1g</t>
  </si>
  <si>
    <t>Orinal de mujer</t>
  </si>
  <si>
    <t>Flumazenilo vial</t>
  </si>
  <si>
    <t>Sol.Mixto 0.33 500ml</t>
  </si>
  <si>
    <t>Bupivacaina 0.5 mg (simple)</t>
  </si>
  <si>
    <t xml:space="preserve">Orinal de hombre </t>
  </si>
  <si>
    <t>Doxiciclina 100mg</t>
  </si>
  <si>
    <t xml:space="preserve">Campo esteril quirugico </t>
  </si>
  <si>
    <t>pqte</t>
  </si>
  <si>
    <t>Citrato de Cafeina gotas</t>
  </si>
  <si>
    <t>Amiodarona 150 mg</t>
  </si>
  <si>
    <t>canula de mayo (4)</t>
  </si>
  <si>
    <t>Sulfato Ferroso jarabe</t>
  </si>
  <si>
    <t>Jbe</t>
  </si>
  <si>
    <t>Diclofenac supositorio</t>
  </si>
  <si>
    <t>Heparina 25,000 UI</t>
  </si>
  <si>
    <t>Metronidazol 500 mg</t>
  </si>
  <si>
    <t>Tirilla p/glucometro</t>
  </si>
  <si>
    <t>caja</t>
  </si>
  <si>
    <t>Levofloxacina 500 mg Inf</t>
  </si>
  <si>
    <t>Tubo Drenaje tipo pen-Rose med</t>
  </si>
  <si>
    <t>Paracetamol vial 1gr</t>
  </si>
  <si>
    <t>Tubo endotraqueal 5.0</t>
  </si>
  <si>
    <t>Tubo endotraqueal 5.5</t>
  </si>
  <si>
    <t>Tubo endotraqueal 3.0</t>
  </si>
  <si>
    <t>Tubo endotraqueal 3.5</t>
  </si>
  <si>
    <t xml:space="preserve">Termometro oral </t>
  </si>
  <si>
    <t>Placa para electrocauterio</t>
  </si>
  <si>
    <t>tabletas</t>
  </si>
  <si>
    <t>Nalbufina amp 1ml</t>
  </si>
  <si>
    <t>Amikacina 500mg</t>
  </si>
  <si>
    <t>Pen. Cristalina 1,000,000</t>
  </si>
  <si>
    <t xml:space="preserve">Perita nasal </t>
  </si>
  <si>
    <t>Misoprostol 200mg</t>
  </si>
  <si>
    <t>Campo quirugico cesaria</t>
  </si>
  <si>
    <t>Campo quirugico parto</t>
  </si>
  <si>
    <t>Canula de mayo 3</t>
  </si>
  <si>
    <t>Cateter epidural #18</t>
  </si>
  <si>
    <t>Cateter venoso  2 lumen #5</t>
  </si>
  <si>
    <t>Levetiracetam vial 500mg</t>
  </si>
  <si>
    <t>Complejo B vial 10ml</t>
  </si>
  <si>
    <t>Enoxaparina 40 mg</t>
  </si>
  <si>
    <t>Lubricante gel 60gr</t>
  </si>
  <si>
    <t>Lubricante gel 113g</t>
  </si>
  <si>
    <t>Morfina 10mg/ml</t>
  </si>
  <si>
    <t>Noradrenalina 1mg</t>
  </si>
  <si>
    <t>Sol.Dextrosa H2O 10% 1000ml</t>
  </si>
  <si>
    <t>Malla prolene 15x15</t>
  </si>
  <si>
    <t xml:space="preserve">Malla prolene 15x28 </t>
  </si>
  <si>
    <t>Tubo de pecho  #28</t>
  </si>
  <si>
    <t>Cetirizina jarabe fco 60ml</t>
  </si>
  <si>
    <t>cetirizina tab 10mg</t>
  </si>
  <si>
    <t>termometro digital</t>
  </si>
  <si>
    <t>Aguja raqui  #26</t>
  </si>
  <si>
    <t>Tubo endotraqueal 7.0</t>
  </si>
  <si>
    <t>Naloxona 0.4mg</t>
  </si>
  <si>
    <t>Campo Fenestrado</t>
  </si>
  <si>
    <t>Tubo de pecho  #32</t>
  </si>
  <si>
    <t>Tobramicina gotas 5ml</t>
  </si>
  <si>
    <t xml:space="preserve">Mascarilla CPAP Large </t>
  </si>
  <si>
    <t>Mascarilla CPAP medium</t>
  </si>
  <si>
    <t xml:space="preserve">Lactulosa jarabe </t>
  </si>
  <si>
    <t>Mascara laringea 2.5</t>
  </si>
  <si>
    <t>Malla prolene 30x30</t>
  </si>
  <si>
    <t>Amoxicilina +ac. clavulanico susp</t>
  </si>
  <si>
    <t>Inmunoglobulina tetanica 250mg (Gamma globulina)</t>
  </si>
  <si>
    <t>Miccil amp. 0.5mg</t>
  </si>
  <si>
    <t>Morfina 0.1mg/ml</t>
  </si>
  <si>
    <t>Pen,Procainica 4,000,000 ui</t>
  </si>
  <si>
    <t>Surfactante alveola 25mg</t>
  </si>
  <si>
    <t>Vitamina A 50,000ui</t>
  </si>
  <si>
    <t>Grapadora de piel</t>
  </si>
  <si>
    <t>Mascarilla quirúrgica</t>
  </si>
  <si>
    <t xml:space="preserve">Sabanita tipo permeable </t>
  </si>
  <si>
    <t>Sonda foley 2 vias #14</t>
  </si>
  <si>
    <t>Sonda foley 2 vias #16</t>
  </si>
  <si>
    <t>Sonda foley 2 vias #20</t>
  </si>
  <si>
    <t>Sonda foley 2 vias #24</t>
  </si>
  <si>
    <t xml:space="preserve">Sonda foley 3 vias #18 </t>
  </si>
  <si>
    <t>Sonda foley 3 vias #20</t>
  </si>
  <si>
    <t xml:space="preserve">Sonda foley 3 vias #24 </t>
  </si>
  <si>
    <t>Sonda foley 3 vias #22</t>
  </si>
  <si>
    <t>Sonda foley 2 vias #18</t>
  </si>
  <si>
    <t>Tablilla para canalizar small</t>
  </si>
  <si>
    <t>Tubo Drenaje tipo pen-Rose small</t>
  </si>
  <si>
    <t>Zapato quirúrgico</t>
  </si>
  <si>
    <t>Papel para sonografía</t>
  </si>
  <si>
    <t>Gluconato de clorhexidina (Jabón quirúrgico)</t>
  </si>
  <si>
    <t xml:space="preserve">Glutaraldehido solucion (Cidex) </t>
  </si>
  <si>
    <t>Cateter epidural #16</t>
  </si>
  <si>
    <t>Mascara laringea 2.0</t>
  </si>
  <si>
    <t>Mascara laringea 3.0</t>
  </si>
  <si>
    <t>Vitamina A+D emulsion</t>
  </si>
  <si>
    <t>Dimenhidrato 50mg</t>
  </si>
  <si>
    <t>Dobutamina  20ml</t>
  </si>
  <si>
    <t>Guante de examen small</t>
  </si>
  <si>
    <t>Pares</t>
  </si>
  <si>
    <t>pares</t>
  </si>
  <si>
    <t xml:space="preserve">pares </t>
  </si>
  <si>
    <t>Vitamina E  400ui</t>
  </si>
  <si>
    <t>Acido acetilsalicilico (Aspirina 325 mg)</t>
  </si>
  <si>
    <r>
      <t>Sol. Dextrosa H</t>
    </r>
    <r>
      <rPr>
        <i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O 5 % 1000 ml</t>
    </r>
  </si>
  <si>
    <t xml:space="preserve">                                                   Servicio Regional de Salud Este (R-V)</t>
  </si>
  <si>
    <t xml:space="preserve">                                                 Servicio Nacional de Salud</t>
  </si>
  <si>
    <t xml:space="preserve">                                                 Hospital Provincial Dr. Francisco A. Gonzalvo</t>
  </si>
  <si>
    <t xml:space="preserve">                                                   "Año  De La Consodilacion de la Seguridad Alimentaria"</t>
  </si>
  <si>
    <t xml:space="preserve">                                                      INFORME MENSUAL DEL  CONSUMO GENERAL  DE MEDICAMENTOS  E INSUMOS.</t>
  </si>
  <si>
    <t xml:space="preserve">                                                            MEDICAMENTOS</t>
  </si>
  <si>
    <t>Tubo de pecho  #16</t>
  </si>
  <si>
    <t>Acido folico+sulf fe+vit c</t>
  </si>
  <si>
    <t>Tubo de pecho  #12</t>
  </si>
  <si>
    <t>Paracetamol(supositorio 300mg)</t>
  </si>
  <si>
    <t>supos</t>
  </si>
  <si>
    <t>Levotiroxina 100mg</t>
  </si>
  <si>
    <r>
      <t xml:space="preserve">                                           ESTABLECIMIENTO:   </t>
    </r>
    <r>
      <rPr>
        <b/>
        <u/>
        <sz val="8"/>
        <color theme="1"/>
        <rFont val="Calibri"/>
        <family val="2"/>
        <scheme val="minor"/>
      </rPr>
      <t>HOSPITAL DR. FRANCISCO A. GONZALVO. REGION SANITARIA</t>
    </r>
    <r>
      <rPr>
        <b/>
        <sz val="8"/>
        <color theme="1"/>
        <rFont val="Calibri"/>
        <family val="2"/>
        <scheme val="minor"/>
      </rPr>
      <t xml:space="preserve">   </t>
    </r>
    <r>
      <rPr>
        <b/>
        <u/>
        <sz val="8"/>
        <color theme="1"/>
        <rFont val="Calibri"/>
        <family val="2"/>
        <scheme val="minor"/>
      </rPr>
      <t>V</t>
    </r>
  </si>
  <si>
    <t>Tablilla para canalizar medium</t>
  </si>
  <si>
    <t xml:space="preserve">inventario </t>
  </si>
  <si>
    <t>inicial</t>
  </si>
  <si>
    <t>salida</t>
  </si>
  <si>
    <t>inventario</t>
  </si>
  <si>
    <t>final</t>
  </si>
  <si>
    <t>Piperacilina +tazobactan</t>
  </si>
  <si>
    <t>Tubo de pecho  #14</t>
  </si>
  <si>
    <t xml:space="preserve">CONSUMIDO </t>
  </si>
  <si>
    <t>Estreptoquinasa 150ui</t>
  </si>
  <si>
    <t>Ramipril 5mg</t>
  </si>
  <si>
    <t>litro</t>
  </si>
  <si>
    <t>Poligelina sol 3.5 % 500ml</t>
  </si>
  <si>
    <t xml:space="preserve">Multivitaminas Prenatales </t>
  </si>
  <si>
    <t>Aguja raqui  #27</t>
  </si>
  <si>
    <t>Hierro dextrano</t>
  </si>
  <si>
    <t>Metildopa 250 mg</t>
  </si>
  <si>
    <t>Atracurio amp 10mg</t>
  </si>
  <si>
    <t>Carbon activado  fco 50gr</t>
  </si>
  <si>
    <t>Frasco</t>
  </si>
  <si>
    <t>Nistatina ovulos 10000</t>
  </si>
  <si>
    <t>Cal sodada  10 libras</t>
  </si>
  <si>
    <t xml:space="preserve">galon </t>
  </si>
  <si>
    <t>Canula de mayo 50cm (0)PCS</t>
  </si>
  <si>
    <r>
      <t>Canula de mayo 60cm</t>
    </r>
    <r>
      <rPr>
        <sz val="8"/>
        <color theme="1"/>
        <rFont val="Calibri"/>
        <family val="2"/>
        <scheme val="minor"/>
      </rPr>
      <t xml:space="preserve"> (00)</t>
    </r>
  </si>
  <si>
    <r>
      <t xml:space="preserve">                                               ALMACEN:       DEPTO DE FARMACIA.      </t>
    </r>
    <r>
      <rPr>
        <b/>
        <u/>
        <sz val="8"/>
        <color theme="1"/>
        <rFont val="Calibri"/>
        <family val="2"/>
        <scheme val="minor"/>
      </rPr>
      <t>MES junio   2026.</t>
    </r>
    <r>
      <rPr>
        <b/>
        <sz val="8"/>
        <color theme="1"/>
        <rFont val="Calibri"/>
        <family val="2"/>
        <scheme val="minor"/>
      </rPr>
      <t xml:space="preserve"> </t>
    </r>
  </si>
  <si>
    <t xml:space="preserve">ALMACEN:       DEPTO DE FARMACIA Junio 2026. </t>
  </si>
  <si>
    <r>
      <t xml:space="preserve">ALMACEN:      DEPTO DE FARMACIA.        </t>
    </r>
    <r>
      <rPr>
        <b/>
        <u/>
        <sz val="11"/>
        <color theme="1"/>
        <rFont val="Calibri"/>
        <family val="2"/>
        <scheme val="minor"/>
      </rPr>
      <t>MES: Junio 2026.</t>
    </r>
  </si>
  <si>
    <r>
      <t xml:space="preserve">ALMACEN:               DEPTO DE FARMACIA.    </t>
    </r>
    <r>
      <rPr>
        <b/>
        <u/>
        <sz val="11"/>
        <color theme="1"/>
        <rFont val="Calibri"/>
        <family val="2"/>
        <scheme val="minor"/>
      </rPr>
      <t>MES: Junio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</si>
</sst>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R_D_$_-;\-* #,##0.00\ _R_D_$_-;_-* &quot;-&quot;??\ _R_D_$_-;_-@_-"/>
    <numFmt numFmtId="165" formatCode="_-* #,##0.00\ _€_-;\-* #,##0.00\ _€_-;_-* &quot;-&quot;??\ _€_-;_-@_-"/>
    <numFmt numFmtId="166" formatCode="_-* #,##0\ _€_-;\-* #,##0\ _€_-;_-* &quot;-&quot;??\ _€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9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5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5" fontId="1" fillId="2" borderId="1" xfId="1" applyFont="1" applyFill="1" applyBorder="1"/>
    <xf numFmtId="166" fontId="1" fillId="2" borderId="1" xfId="1" applyNumberFormat="1" applyFont="1" applyFill="1" applyBorder="1"/>
    <xf numFmtId="166" fontId="0" fillId="0" borderId="1" xfId="1" applyNumberFormat="1" applyFont="1" applyBorder="1"/>
    <xf numFmtId="166" fontId="1" fillId="2" borderId="5" xfId="1" applyNumberFormat="1" applyFont="1" applyFill="1" applyBorder="1"/>
    <xf numFmtId="0" fontId="0" fillId="3" borderId="6" xfId="0" applyFill="1" applyBorder="1" applyAlignment="1">
      <alignment horizontal="center"/>
    </xf>
    <xf numFmtId="166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5" fontId="0" fillId="3" borderId="6" xfId="1" applyFont="1" applyFill="1" applyBorder="1" applyAlignment="1">
      <alignment horizontal="center"/>
    </xf>
    <xf numFmtId="165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6" fontId="0" fillId="0" borderId="6" xfId="1" applyNumberFormat="1" applyFont="1" applyBorder="1"/>
    <xf numFmtId="165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6" fontId="5" fillId="2" borderId="1" xfId="1" applyNumberFormat="1" applyFont="1" applyFill="1" applyBorder="1"/>
    <xf numFmtId="165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6" fontId="6" fillId="3" borderId="6" xfId="1" applyNumberFormat="1" applyFont="1" applyFill="1" applyBorder="1" applyAlignment="1">
      <alignment horizontal="center"/>
    </xf>
    <xf numFmtId="165" fontId="1" fillId="0" borderId="0" xfId="1" applyFont="1"/>
    <xf numFmtId="165" fontId="0" fillId="0" borderId="6" xfId="1" applyFont="1" applyBorder="1" applyAlignment="1">
      <alignment horizontal="right"/>
    </xf>
    <xf numFmtId="166" fontId="0" fillId="0" borderId="0" xfId="0" applyNumberFormat="1"/>
    <xf numFmtId="165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6" fontId="6" fillId="0" borderId="1" xfId="1" applyNumberFormat="1" applyFont="1" applyBorder="1"/>
    <xf numFmtId="0" fontId="2" fillId="0" borderId="0" xfId="0" applyFont="1"/>
    <xf numFmtId="0" fontId="3" fillId="0" borderId="0" xfId="0" applyFont="1"/>
    <xf numFmtId="0" fontId="17" fillId="0" borderId="1" xfId="0" applyFont="1" applyBorder="1"/>
    <xf numFmtId="164" fontId="0" fillId="0" borderId="0" xfId="0" applyNumberFormat="1"/>
    <xf numFmtId="166" fontId="0" fillId="0" borderId="7" xfId="0" applyNumberForma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6" fontId="3" fillId="0" borderId="1" xfId="1" applyNumberFormat="1" applyFont="1" applyBorder="1"/>
    <xf numFmtId="165" fontId="3" fillId="0" borderId="1" xfId="1" applyFont="1" applyBorder="1"/>
    <xf numFmtId="166" fontId="3" fillId="0" borderId="1" xfId="1" quotePrefix="1" applyNumberFormat="1" applyFont="1" applyBorder="1"/>
    <xf numFmtId="166" fontId="3" fillId="0" borderId="11" xfId="1" applyNumberFormat="1" applyFont="1" applyFill="1" applyBorder="1"/>
    <xf numFmtId="165" fontId="3" fillId="0" borderId="1" xfId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165" fontId="3" fillId="0" borderId="1" xfId="1" applyFont="1" applyBorder="1" applyAlignment="1">
      <alignment horizontal="left"/>
    </xf>
    <xf numFmtId="166" fontId="3" fillId="0" borderId="6" xfId="1" applyNumberFormat="1" applyFont="1" applyBorder="1"/>
    <xf numFmtId="0" fontId="3" fillId="0" borderId="8" xfId="0" applyFont="1" applyBorder="1"/>
    <xf numFmtId="0" fontId="16" fillId="2" borderId="8" xfId="0" applyFont="1" applyFill="1" applyBorder="1"/>
    <xf numFmtId="0" fontId="16" fillId="2" borderId="1" xfId="0" applyFont="1" applyFill="1" applyBorder="1" applyAlignment="1">
      <alignment horizontal="center"/>
    </xf>
    <xf numFmtId="166" fontId="16" fillId="2" borderId="1" xfId="1" applyNumberFormat="1" applyFont="1" applyFill="1" applyBorder="1"/>
    <xf numFmtId="165" fontId="16" fillId="2" borderId="1" xfId="0" applyNumberFormat="1" applyFont="1" applyFill="1" applyBorder="1"/>
    <xf numFmtId="165" fontId="16" fillId="2" borderId="1" xfId="1" applyFont="1" applyFill="1" applyBorder="1"/>
    <xf numFmtId="0" fontId="12" fillId="2" borderId="2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5" xfId="0" applyFont="1" applyFill="1" applyBorder="1"/>
    <xf numFmtId="0" fontId="12" fillId="2" borderId="3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0" borderId="0" xfId="0" applyFont="1"/>
    <xf numFmtId="0" fontId="19" fillId="0" borderId="0" xfId="0" applyFont="1"/>
    <xf numFmtId="0" fontId="17" fillId="0" borderId="0" xfId="0" applyFont="1"/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0" fillId="0" borderId="0" xfId="0" applyNumberFormat="1"/>
    <xf numFmtId="166" fontId="3" fillId="0" borderId="11" xfId="1" applyNumberFormat="1" applyFont="1" applyBorder="1"/>
    <xf numFmtId="166" fontId="6" fillId="3" borderId="5" xfId="1" applyNumberFormat="1" applyFont="1" applyFill="1" applyBorder="1"/>
    <xf numFmtId="165" fontId="6" fillId="3" borderId="1" xfId="1" applyFont="1" applyFill="1" applyBorder="1"/>
    <xf numFmtId="166" fontId="6" fillId="3" borderId="1" xfId="1" applyNumberFormat="1" applyFont="1" applyFill="1" applyBorder="1"/>
    <xf numFmtId="165" fontId="0" fillId="3" borderId="1" xfId="0" applyNumberForma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27563</xdr:rowOff>
    </xdr:from>
    <xdr:to>
      <xdr:col>1</xdr:col>
      <xdr:colOff>1289396</xdr:colOff>
      <xdr:row>2</xdr:row>
      <xdr:rowOff>82982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A747498-0DB2-4323-9261-C4269E22C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563"/>
          <a:ext cx="1314796" cy="423719"/>
        </a:xfrm>
        <a:prstGeom prst="rect">
          <a:avLst/>
        </a:prstGeom>
      </xdr:spPr>
    </xdr:pic>
    <xdr:clientData/>
  </xdr:twoCellAnchor>
  <xdr:twoCellAnchor editAs="oneCell">
    <xdr:from>
      <xdr:col>5</xdr:col>
      <xdr:colOff>235528</xdr:colOff>
      <xdr:row>0</xdr:row>
      <xdr:rowOff>55418</xdr:rowOff>
    </xdr:from>
    <xdr:to>
      <xdr:col>7</xdr:col>
      <xdr:colOff>623455</xdr:colOff>
      <xdr:row>2</xdr:row>
      <xdr:rowOff>41564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6585027E-5F7A-49C7-B4C3-CA38B35A75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2" y="55418"/>
          <a:ext cx="1655617" cy="3463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135732</xdr:colOff>
      <xdr:row>1</xdr:row>
      <xdr:rowOff>104209</xdr:rowOff>
    </xdr:from>
    <xdr:to>
      <xdr:col>2</xdr:col>
      <xdr:colOff>43722</xdr:colOff>
      <xdr:row>4</xdr:row>
      <xdr:rowOff>18738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5D5D9D8-0F70-4314-8986-A277148F4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32" y="285340"/>
          <a:ext cx="1688072" cy="551611"/>
        </a:xfrm>
        <a:prstGeom prst="rect">
          <a:avLst/>
        </a:prstGeom>
      </xdr:spPr>
    </xdr:pic>
    <xdr:clientData/>
  </xdr:twoCellAnchor>
  <xdr:twoCellAnchor editAs="oneCell">
    <xdr:from>
      <xdr:col>6</xdr:col>
      <xdr:colOff>37474</xdr:colOff>
      <xdr:row>1</xdr:row>
      <xdr:rowOff>74951</xdr:rowOff>
    </xdr:from>
    <xdr:to>
      <xdr:col>7</xdr:col>
      <xdr:colOff>683377</xdr:colOff>
      <xdr:row>3</xdr:row>
      <xdr:rowOff>143655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D5FB286-2BA3-4400-A528-A0B6B5B3457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6458" y="256082"/>
          <a:ext cx="1420395" cy="4871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180976</xdr:rowOff>
    </xdr:from>
    <xdr:to>
      <xdr:col>2</xdr:col>
      <xdr:colOff>338504</xdr:colOff>
      <xdr:row>4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FFB50A-DF75-4FAA-B940-13DC42B62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6"/>
          <a:ext cx="2257425" cy="62865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</xdr:row>
      <xdr:rowOff>175846</xdr:rowOff>
    </xdr:from>
    <xdr:to>
      <xdr:col>7</xdr:col>
      <xdr:colOff>732694</xdr:colOff>
      <xdr:row>5</xdr:row>
      <xdr:rowOff>76200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FF8E5ED1-3436-428F-B1CF-28B15E9F117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6832" y="357554"/>
          <a:ext cx="1600200" cy="7268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763417</xdr:colOff>
      <xdr:row>3</xdr:row>
      <xdr:rowOff>98760</xdr:rowOff>
    </xdr:from>
    <xdr:to>
      <xdr:col>0</xdr:col>
      <xdr:colOff>766250</xdr:colOff>
      <xdr:row>5</xdr:row>
      <xdr:rowOff>72689</xdr:rowOff>
    </xdr:to>
    <xdr:pic>
      <xdr:nvPicPr>
        <xdr:cNvPr id="7" name="6 Imagen" descr="Resultado de imagen para logo del servicio nacional de salud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417" y="670260"/>
          <a:ext cx="892517" cy="3835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428625</xdr:colOff>
      <xdr:row>12</xdr:row>
      <xdr:rowOff>28575</xdr:rowOff>
    </xdr:from>
    <xdr:to>
      <xdr:col>9</xdr:col>
      <xdr:colOff>247650</xdr:colOff>
      <xdr:row>14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152400</xdr:colOff>
      <xdr:row>1</xdr:row>
      <xdr:rowOff>123826</xdr:rowOff>
    </xdr:from>
    <xdr:to>
      <xdr:col>2</xdr:col>
      <xdr:colOff>762000</xdr:colOff>
      <xdr:row>5</xdr:row>
      <xdr:rowOff>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A8AC58-35C5-402E-8312-0DBBF3E9D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314326"/>
          <a:ext cx="2619375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1</xdr:row>
      <xdr:rowOff>30481</xdr:rowOff>
    </xdr:from>
    <xdr:to>
      <xdr:col>6</xdr:col>
      <xdr:colOff>1017271</xdr:colOff>
      <xdr:row>4</xdr:row>
      <xdr:rowOff>175261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BF52F9C3-65F5-4659-A56B-8890FBD1A5DF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13361"/>
          <a:ext cx="1691641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3:O265"/>
  <sheetViews>
    <sheetView showGridLines="0" tabSelected="1" topLeftCell="A205" zoomScale="120" zoomScaleNormal="120" zoomScaleSheetLayoutView="120" zoomScalePageLayoutView="130" workbookViewId="0">
      <selection activeCell="H163" sqref="H163"/>
    </sheetView>
  </sheetViews>
  <sheetFormatPr baseColWidth="10" defaultColWidth="11.42578125" defaultRowHeight="15" x14ac:dyDescent="0.25"/>
  <cols>
    <col min="1" max="1" width="0.28515625" customWidth="1"/>
    <col min="2" max="2" width="26.140625" customWidth="1"/>
    <col min="3" max="3" width="7.28515625" customWidth="1"/>
    <col min="4" max="4" width="8.42578125" customWidth="1"/>
    <col min="5" max="5" width="9.85546875" customWidth="1"/>
    <col min="6" max="6" width="9.42578125" customWidth="1"/>
    <col min="7" max="7" width="9" customWidth="1"/>
    <col min="8" max="8" width="11.7109375" customWidth="1"/>
    <col min="9" max="9" width="14.7109375" customWidth="1"/>
    <col min="11" max="11" width="17.7109375" customWidth="1"/>
    <col min="12" max="13" width="13.28515625" customWidth="1"/>
    <col min="14" max="14" width="13.85546875" customWidth="1"/>
  </cols>
  <sheetData>
    <row r="3" spans="2:15" x14ac:dyDescent="0.25">
      <c r="B3" s="79" t="s">
        <v>453</v>
      </c>
      <c r="C3" s="79"/>
      <c r="D3" s="79"/>
      <c r="E3" s="79"/>
      <c r="F3" s="79"/>
      <c r="G3" s="49"/>
      <c r="H3" s="49"/>
      <c r="I3" s="49"/>
    </row>
    <row r="4" spans="2:15" x14ac:dyDescent="0.25">
      <c r="B4" s="79" t="s">
        <v>452</v>
      </c>
      <c r="C4" s="79"/>
      <c r="D4" s="79"/>
      <c r="E4" s="79"/>
      <c r="F4" s="79"/>
      <c r="G4" s="49"/>
      <c r="H4" s="49"/>
      <c r="I4" s="50"/>
    </row>
    <row r="5" spans="2:15" x14ac:dyDescent="0.25">
      <c r="B5" s="80" t="s">
        <v>454</v>
      </c>
      <c r="C5" s="80"/>
      <c r="D5" s="80"/>
      <c r="E5" s="80"/>
      <c r="F5" s="80"/>
      <c r="G5" s="81"/>
      <c r="H5" s="81"/>
      <c r="I5" s="37"/>
    </row>
    <row r="6" spans="2:15" x14ac:dyDescent="0.25">
      <c r="B6" s="79" t="s">
        <v>455</v>
      </c>
      <c r="C6" s="79"/>
      <c r="D6" s="79"/>
      <c r="E6" s="79"/>
      <c r="F6" s="79"/>
      <c r="G6" s="49"/>
      <c r="H6" s="49"/>
      <c r="I6" s="50"/>
    </row>
    <row r="7" spans="2:15" x14ac:dyDescent="0.25">
      <c r="B7" s="81" t="s">
        <v>456</v>
      </c>
      <c r="C7" s="81"/>
      <c r="D7" s="81"/>
      <c r="E7" s="81"/>
      <c r="F7" s="81"/>
      <c r="G7" s="81"/>
      <c r="H7" s="81"/>
      <c r="I7" s="76"/>
    </row>
    <row r="8" spans="2:15" x14ac:dyDescent="0.25">
      <c r="B8" s="81" t="s">
        <v>490</v>
      </c>
      <c r="C8" s="81"/>
      <c r="D8" s="81"/>
      <c r="E8" s="81"/>
      <c r="F8" s="81"/>
      <c r="G8" s="81"/>
      <c r="H8" s="81"/>
      <c r="I8" s="76"/>
    </row>
    <row r="9" spans="2:15" x14ac:dyDescent="0.25">
      <c r="B9" s="81" t="s">
        <v>464</v>
      </c>
      <c r="C9" s="81"/>
      <c r="D9" s="81"/>
      <c r="E9" s="81"/>
      <c r="F9" s="81"/>
      <c r="G9" s="81"/>
      <c r="H9" s="81"/>
      <c r="I9" s="76"/>
      <c r="K9" s="43"/>
    </row>
    <row r="10" spans="2:15" x14ac:dyDescent="0.25">
      <c r="B10" s="77" t="s">
        <v>457</v>
      </c>
      <c r="C10" s="78"/>
      <c r="D10" s="78"/>
      <c r="E10" s="78"/>
      <c r="F10" s="78"/>
      <c r="G10" s="78"/>
      <c r="H10" s="78"/>
      <c r="I10" s="78"/>
    </row>
    <row r="11" spans="2:15" x14ac:dyDescent="0.25">
      <c r="B11" s="70" t="s">
        <v>3</v>
      </c>
      <c r="C11" s="71" t="s">
        <v>4</v>
      </c>
      <c r="D11" s="71" t="s">
        <v>6</v>
      </c>
      <c r="E11" s="71" t="s">
        <v>5</v>
      </c>
      <c r="F11" s="72" t="s">
        <v>8</v>
      </c>
      <c r="G11" s="71" t="s">
        <v>10</v>
      </c>
      <c r="H11" s="71" t="s">
        <v>12</v>
      </c>
      <c r="I11" s="73" t="s">
        <v>12</v>
      </c>
      <c r="K11" s="71" t="s">
        <v>466</v>
      </c>
      <c r="L11" s="71" t="s">
        <v>5</v>
      </c>
      <c r="M11" s="72" t="s">
        <v>468</v>
      </c>
      <c r="N11" s="71" t="s">
        <v>469</v>
      </c>
    </row>
    <row r="12" spans="2:15" x14ac:dyDescent="0.25">
      <c r="B12" s="74"/>
      <c r="C12" s="74"/>
      <c r="D12" s="74" t="s">
        <v>7</v>
      </c>
      <c r="E12" s="74"/>
      <c r="F12" s="74" t="s">
        <v>9</v>
      </c>
      <c r="G12" s="74" t="s">
        <v>473</v>
      </c>
      <c r="H12" s="74" t="s">
        <v>191</v>
      </c>
      <c r="I12" s="75" t="s">
        <v>191</v>
      </c>
      <c r="K12" s="74" t="s">
        <v>467</v>
      </c>
      <c r="L12" s="74"/>
      <c r="M12" s="74"/>
      <c r="N12" s="74" t="s">
        <v>470</v>
      </c>
    </row>
    <row r="13" spans="2:15" x14ac:dyDescent="0.25">
      <c r="B13" s="54" t="s">
        <v>233</v>
      </c>
      <c r="C13" s="55" t="s">
        <v>17</v>
      </c>
      <c r="D13" s="56">
        <v>685</v>
      </c>
      <c r="E13" s="56">
        <v>300</v>
      </c>
      <c r="F13" s="56">
        <v>898</v>
      </c>
      <c r="G13" s="56">
        <f t="shared" ref="G13:G67" si="0">(D13+E13)-F13</f>
        <v>87</v>
      </c>
      <c r="H13" s="57">
        <v>12.1</v>
      </c>
      <c r="I13" s="57">
        <f>G13*H13</f>
        <v>1052.7</v>
      </c>
      <c r="K13" s="52">
        <f>+D13*H13</f>
        <v>8288.5</v>
      </c>
      <c r="L13" s="85">
        <f>+E13*H13</f>
        <v>3630</v>
      </c>
      <c r="M13" s="85">
        <f>+G13*H13</f>
        <v>1052.7</v>
      </c>
      <c r="N13" s="85">
        <v>10865.8</v>
      </c>
      <c r="O13" s="85">
        <f>+F13*H13-N13</f>
        <v>0</v>
      </c>
    </row>
    <row r="14" spans="2:15" x14ac:dyDescent="0.25">
      <c r="B14" s="54" t="s">
        <v>275</v>
      </c>
      <c r="C14" s="55" t="s">
        <v>30</v>
      </c>
      <c r="D14" s="56">
        <v>345</v>
      </c>
      <c r="E14" s="56">
        <v>300</v>
      </c>
      <c r="F14" s="56">
        <v>417</v>
      </c>
      <c r="G14" s="56">
        <f t="shared" si="0"/>
        <v>228</v>
      </c>
      <c r="H14" s="57">
        <v>0.95</v>
      </c>
      <c r="I14" s="57">
        <f t="shared" ref="I14:I74" si="1">G14*H14</f>
        <v>216.6</v>
      </c>
      <c r="K14" s="52">
        <f t="shared" ref="K14:K75" si="2">+D14*H14</f>
        <v>327.75</v>
      </c>
      <c r="L14" s="85">
        <f t="shared" ref="L14:L75" si="3">+E14*H14</f>
        <v>285</v>
      </c>
      <c r="M14" s="85">
        <f t="shared" ref="M14:M75" si="4">+G14*H14</f>
        <v>216.6</v>
      </c>
      <c r="N14" s="85">
        <f t="shared" ref="N14:N75" si="5">+K14+L14-M14</f>
        <v>396.15</v>
      </c>
      <c r="O14" s="85">
        <f t="shared" ref="O14:O75" si="6">+F14*H14-N14</f>
        <v>0</v>
      </c>
    </row>
    <row r="15" spans="2:15" x14ac:dyDescent="0.25">
      <c r="B15" s="54" t="s">
        <v>450</v>
      </c>
      <c r="C15" s="55" t="s">
        <v>30</v>
      </c>
      <c r="D15" s="56">
        <v>199</v>
      </c>
      <c r="E15" s="56"/>
      <c r="F15" s="56">
        <v>195</v>
      </c>
      <c r="G15" s="56">
        <f t="shared" si="0"/>
        <v>4</v>
      </c>
      <c r="H15" s="57">
        <v>1.32</v>
      </c>
      <c r="I15" s="57">
        <f t="shared" si="1"/>
        <v>5.28</v>
      </c>
      <c r="K15" s="52">
        <f t="shared" si="2"/>
        <v>262.68</v>
      </c>
      <c r="L15" s="85">
        <f t="shared" si="3"/>
        <v>0</v>
      </c>
      <c r="M15" s="85">
        <f t="shared" si="4"/>
        <v>5.28</v>
      </c>
      <c r="N15" s="85">
        <f t="shared" si="5"/>
        <v>257.40000000000003</v>
      </c>
      <c r="O15" s="85">
        <f t="shared" si="6"/>
        <v>0</v>
      </c>
    </row>
    <row r="16" spans="2:15" x14ac:dyDescent="0.25">
      <c r="B16" s="54" t="s">
        <v>276</v>
      </c>
      <c r="C16" s="55" t="s">
        <v>17</v>
      </c>
      <c r="D16" s="56">
        <v>281</v>
      </c>
      <c r="E16" s="56">
        <v>600</v>
      </c>
      <c r="F16" s="56">
        <v>401</v>
      </c>
      <c r="G16" s="56">
        <f t="shared" si="0"/>
        <v>480</v>
      </c>
      <c r="H16" s="57">
        <v>2.85</v>
      </c>
      <c r="I16" s="57">
        <f t="shared" si="1"/>
        <v>1368</v>
      </c>
      <c r="K16" s="52">
        <f t="shared" si="2"/>
        <v>800.85</v>
      </c>
      <c r="L16" s="85">
        <f t="shared" si="3"/>
        <v>1710</v>
      </c>
      <c r="M16" s="85">
        <f t="shared" si="4"/>
        <v>1368</v>
      </c>
      <c r="N16" s="85">
        <f t="shared" si="5"/>
        <v>1142.8499999999999</v>
      </c>
      <c r="O16" s="85">
        <f t="shared" si="6"/>
        <v>0</v>
      </c>
    </row>
    <row r="17" spans="2:15" x14ac:dyDescent="0.25">
      <c r="B17" s="54" t="s">
        <v>61</v>
      </c>
      <c r="C17" s="55" t="s">
        <v>30</v>
      </c>
      <c r="D17" s="56">
        <v>433</v>
      </c>
      <c r="E17" s="56"/>
      <c r="F17" s="56">
        <v>100</v>
      </c>
      <c r="G17" s="56">
        <f t="shared" si="0"/>
        <v>333</v>
      </c>
      <c r="H17" s="57">
        <v>1.32</v>
      </c>
      <c r="I17" s="57">
        <f t="shared" si="1"/>
        <v>439.56</v>
      </c>
      <c r="K17" s="52">
        <f t="shared" si="2"/>
        <v>571.56000000000006</v>
      </c>
      <c r="L17" s="85">
        <f t="shared" si="3"/>
        <v>0</v>
      </c>
      <c r="M17" s="85">
        <f t="shared" si="4"/>
        <v>439.56</v>
      </c>
      <c r="N17" s="85">
        <f t="shared" si="5"/>
        <v>132.00000000000006</v>
      </c>
      <c r="O17" s="85">
        <f t="shared" si="6"/>
        <v>0</v>
      </c>
    </row>
    <row r="18" spans="2:15" x14ac:dyDescent="0.25">
      <c r="B18" s="54" t="s">
        <v>459</v>
      </c>
      <c r="C18" s="55" t="s">
        <v>30</v>
      </c>
      <c r="D18" s="56">
        <v>100</v>
      </c>
      <c r="E18" s="56"/>
      <c r="F18" s="56">
        <v>372</v>
      </c>
      <c r="G18" s="56">
        <f t="shared" si="0"/>
        <v>-272</v>
      </c>
      <c r="H18" s="57">
        <v>1.32</v>
      </c>
      <c r="I18" s="57">
        <f t="shared" si="1"/>
        <v>-359.04</v>
      </c>
      <c r="K18" s="52">
        <f t="shared" si="2"/>
        <v>132</v>
      </c>
      <c r="L18" s="85">
        <f t="shared" si="3"/>
        <v>0</v>
      </c>
      <c r="M18" s="85">
        <f t="shared" si="4"/>
        <v>-359.04</v>
      </c>
      <c r="N18" s="85">
        <f t="shared" si="5"/>
        <v>491.04</v>
      </c>
      <c r="O18" s="85">
        <f t="shared" si="6"/>
        <v>0</v>
      </c>
    </row>
    <row r="19" spans="2:15" x14ac:dyDescent="0.25">
      <c r="B19" s="54" t="s">
        <v>293</v>
      </c>
      <c r="C19" s="55" t="s">
        <v>33</v>
      </c>
      <c r="D19" s="56">
        <v>56</v>
      </c>
      <c r="E19" s="56"/>
      <c r="F19" s="56">
        <v>52</v>
      </c>
      <c r="G19" s="56">
        <f t="shared" si="0"/>
        <v>4</v>
      </c>
      <c r="H19" s="57">
        <v>20.89</v>
      </c>
      <c r="I19" s="57">
        <f t="shared" si="1"/>
        <v>83.56</v>
      </c>
      <c r="K19" s="52">
        <f t="shared" si="2"/>
        <v>1169.8400000000001</v>
      </c>
      <c r="L19" s="85">
        <f t="shared" si="3"/>
        <v>0</v>
      </c>
      <c r="M19" s="85">
        <f t="shared" si="4"/>
        <v>83.56</v>
      </c>
      <c r="N19" s="85">
        <f t="shared" si="5"/>
        <v>1086.2800000000002</v>
      </c>
      <c r="O19" s="85">
        <f t="shared" si="6"/>
        <v>0</v>
      </c>
    </row>
    <row r="20" spans="2:15" x14ac:dyDescent="0.25">
      <c r="B20" s="54" t="s">
        <v>60</v>
      </c>
      <c r="C20" s="55" t="s">
        <v>30</v>
      </c>
      <c r="D20" s="56">
        <v>934</v>
      </c>
      <c r="E20" s="56">
        <v>200</v>
      </c>
      <c r="F20" s="56">
        <v>997</v>
      </c>
      <c r="G20" s="56">
        <f t="shared" si="0"/>
        <v>137</v>
      </c>
      <c r="H20" s="57">
        <v>0.13</v>
      </c>
      <c r="I20" s="57">
        <f t="shared" si="1"/>
        <v>17.810000000000002</v>
      </c>
      <c r="K20" s="52">
        <f t="shared" si="2"/>
        <v>121.42</v>
      </c>
      <c r="L20" s="85">
        <f t="shared" si="3"/>
        <v>26</v>
      </c>
      <c r="M20" s="85">
        <f t="shared" si="4"/>
        <v>17.810000000000002</v>
      </c>
      <c r="N20" s="85">
        <f t="shared" si="5"/>
        <v>129.61000000000001</v>
      </c>
      <c r="O20" s="85">
        <f t="shared" si="6"/>
        <v>0</v>
      </c>
    </row>
    <row r="21" spans="2:15" x14ac:dyDescent="0.25">
      <c r="B21" s="54" t="s">
        <v>258</v>
      </c>
      <c r="C21" s="55" t="s">
        <v>202</v>
      </c>
      <c r="D21" s="56">
        <v>171</v>
      </c>
      <c r="E21" s="56"/>
      <c r="F21" s="56">
        <v>153</v>
      </c>
      <c r="G21" s="56">
        <f t="shared" si="0"/>
        <v>18</v>
      </c>
      <c r="H21" s="57">
        <v>167</v>
      </c>
      <c r="I21" s="57">
        <f t="shared" si="1"/>
        <v>3006</v>
      </c>
      <c r="K21" s="52">
        <f t="shared" si="2"/>
        <v>28557</v>
      </c>
      <c r="L21" s="85">
        <f t="shared" si="3"/>
        <v>0</v>
      </c>
      <c r="M21" s="85">
        <f t="shared" si="4"/>
        <v>3006</v>
      </c>
      <c r="N21" s="85">
        <f t="shared" si="5"/>
        <v>25551</v>
      </c>
      <c r="O21" s="85">
        <f t="shared" si="6"/>
        <v>0</v>
      </c>
    </row>
    <row r="22" spans="2:15" x14ac:dyDescent="0.25">
      <c r="B22" s="54" t="s">
        <v>73</v>
      </c>
      <c r="C22" s="55" t="s">
        <v>17</v>
      </c>
      <c r="D22" s="56">
        <v>508</v>
      </c>
      <c r="E22" s="56"/>
      <c r="F22" s="56">
        <v>556</v>
      </c>
      <c r="G22" s="56">
        <f t="shared" si="0"/>
        <v>-48</v>
      </c>
      <c r="H22" s="57">
        <v>13.2</v>
      </c>
      <c r="I22" s="57">
        <f t="shared" si="1"/>
        <v>-633.59999999999991</v>
      </c>
      <c r="K22" s="52">
        <f t="shared" si="2"/>
        <v>6705.5999999999995</v>
      </c>
      <c r="L22" s="85">
        <f t="shared" si="3"/>
        <v>0</v>
      </c>
      <c r="M22" s="85">
        <f t="shared" si="4"/>
        <v>-633.59999999999991</v>
      </c>
      <c r="N22" s="85">
        <f t="shared" si="5"/>
        <v>7339.1999999999989</v>
      </c>
      <c r="O22" s="85">
        <f t="shared" si="6"/>
        <v>0</v>
      </c>
    </row>
    <row r="23" spans="2:15" x14ac:dyDescent="0.25">
      <c r="B23" s="54" t="s">
        <v>14</v>
      </c>
      <c r="C23" s="55" t="s">
        <v>17</v>
      </c>
      <c r="D23" s="56">
        <v>1708</v>
      </c>
      <c r="E23" s="56">
        <v>1000</v>
      </c>
      <c r="F23" s="56">
        <v>849</v>
      </c>
      <c r="G23" s="56">
        <f t="shared" si="0"/>
        <v>1859</v>
      </c>
      <c r="H23" s="57">
        <v>1.99</v>
      </c>
      <c r="I23" s="57">
        <f t="shared" si="1"/>
        <v>3699.41</v>
      </c>
      <c r="K23" s="52">
        <f t="shared" si="2"/>
        <v>3398.92</v>
      </c>
      <c r="L23" s="85">
        <f t="shared" si="3"/>
        <v>1990</v>
      </c>
      <c r="M23" s="85">
        <f t="shared" si="4"/>
        <v>3699.41</v>
      </c>
      <c r="N23" s="85">
        <f t="shared" si="5"/>
        <v>1689.5100000000002</v>
      </c>
      <c r="O23" s="85">
        <f t="shared" si="6"/>
        <v>0</v>
      </c>
    </row>
    <row r="24" spans="2:15" x14ac:dyDescent="0.25">
      <c r="B24" s="54" t="s">
        <v>268</v>
      </c>
      <c r="C24" s="55" t="s">
        <v>17</v>
      </c>
      <c r="D24" s="56">
        <v>2577</v>
      </c>
      <c r="E24" s="56"/>
      <c r="F24" s="56">
        <v>2068</v>
      </c>
      <c r="G24" s="56">
        <f t="shared" si="0"/>
        <v>509</v>
      </c>
      <c r="H24" s="57">
        <v>1.96</v>
      </c>
      <c r="I24" s="57">
        <f t="shared" si="1"/>
        <v>997.64</v>
      </c>
      <c r="K24" s="52">
        <f t="shared" si="2"/>
        <v>5050.92</v>
      </c>
      <c r="L24" s="85">
        <f t="shared" si="3"/>
        <v>0</v>
      </c>
      <c r="M24" s="85">
        <f t="shared" si="4"/>
        <v>997.64</v>
      </c>
      <c r="N24" s="85">
        <f t="shared" si="5"/>
        <v>4053.28</v>
      </c>
      <c r="O24" s="85">
        <f t="shared" si="6"/>
        <v>0</v>
      </c>
    </row>
    <row r="25" spans="2:15" x14ac:dyDescent="0.25">
      <c r="B25" s="54" t="s">
        <v>65</v>
      </c>
      <c r="C25" s="55" t="s">
        <v>66</v>
      </c>
      <c r="D25" s="56">
        <v>23</v>
      </c>
      <c r="E25" s="56">
        <v>4</v>
      </c>
      <c r="F25" s="56">
        <v>18</v>
      </c>
      <c r="G25" s="56">
        <f t="shared" si="0"/>
        <v>9</v>
      </c>
      <c r="H25" s="57">
        <v>176</v>
      </c>
      <c r="I25" s="57">
        <f t="shared" si="1"/>
        <v>1584</v>
      </c>
      <c r="K25" s="52">
        <f t="shared" si="2"/>
        <v>4048</v>
      </c>
      <c r="L25" s="85">
        <f t="shared" si="3"/>
        <v>704</v>
      </c>
      <c r="M25" s="85">
        <f t="shared" si="4"/>
        <v>1584</v>
      </c>
      <c r="N25" s="85">
        <f t="shared" si="5"/>
        <v>3168</v>
      </c>
      <c r="O25" s="85">
        <f t="shared" si="6"/>
        <v>0</v>
      </c>
    </row>
    <row r="26" spans="2:15" x14ac:dyDescent="0.25">
      <c r="B26" s="54" t="s">
        <v>306</v>
      </c>
      <c r="C26" s="55" t="s">
        <v>33</v>
      </c>
      <c r="D26" s="56">
        <v>64</v>
      </c>
      <c r="E26" s="56"/>
      <c r="F26" s="56">
        <v>46</v>
      </c>
      <c r="G26" s="56">
        <f t="shared" si="0"/>
        <v>18</v>
      </c>
      <c r="H26" s="57">
        <v>9.68</v>
      </c>
      <c r="I26" s="57">
        <f t="shared" si="1"/>
        <v>174.24</v>
      </c>
      <c r="K26" s="52">
        <f t="shared" si="2"/>
        <v>619.52</v>
      </c>
      <c r="L26" s="85">
        <f t="shared" si="3"/>
        <v>0</v>
      </c>
      <c r="M26" s="85">
        <f t="shared" si="4"/>
        <v>174.24</v>
      </c>
      <c r="N26" s="85">
        <f t="shared" si="5"/>
        <v>445.28</v>
      </c>
      <c r="O26" s="85">
        <f t="shared" si="6"/>
        <v>0</v>
      </c>
    </row>
    <row r="27" spans="2:15" x14ac:dyDescent="0.25">
      <c r="B27" s="54" t="s">
        <v>306</v>
      </c>
      <c r="C27" s="55" t="s">
        <v>307</v>
      </c>
      <c r="D27" s="56">
        <v>100</v>
      </c>
      <c r="E27" s="56"/>
      <c r="F27" s="56">
        <v>100</v>
      </c>
      <c r="G27" s="56">
        <f t="shared" si="0"/>
        <v>0</v>
      </c>
      <c r="H27" s="57">
        <v>3.08</v>
      </c>
      <c r="I27" s="57">
        <f t="shared" si="1"/>
        <v>0</v>
      </c>
      <c r="K27" s="52">
        <f t="shared" si="2"/>
        <v>308</v>
      </c>
      <c r="L27" s="85">
        <f t="shared" si="3"/>
        <v>0</v>
      </c>
      <c r="M27" s="85">
        <f t="shared" si="4"/>
        <v>0</v>
      </c>
      <c r="N27" s="85">
        <f t="shared" si="5"/>
        <v>308</v>
      </c>
      <c r="O27" s="85">
        <f t="shared" si="6"/>
        <v>0</v>
      </c>
    </row>
    <row r="28" spans="2:15" x14ac:dyDescent="0.25">
      <c r="B28" s="54" t="s">
        <v>241</v>
      </c>
      <c r="C28" s="55" t="s">
        <v>23</v>
      </c>
      <c r="D28" s="56">
        <v>10</v>
      </c>
      <c r="E28" s="56">
        <v>10</v>
      </c>
      <c r="F28" s="56">
        <v>20</v>
      </c>
      <c r="G28" s="56">
        <f t="shared" si="0"/>
        <v>0</v>
      </c>
      <c r="H28" s="57">
        <v>1690.7</v>
      </c>
      <c r="I28" s="57">
        <f t="shared" si="1"/>
        <v>0</v>
      </c>
      <c r="K28" s="52">
        <f t="shared" si="2"/>
        <v>16907</v>
      </c>
      <c r="L28" s="85">
        <f t="shared" si="3"/>
        <v>16907</v>
      </c>
      <c r="M28" s="85">
        <f t="shared" si="4"/>
        <v>0</v>
      </c>
      <c r="N28" s="85">
        <f t="shared" si="5"/>
        <v>33814</v>
      </c>
      <c r="O28" s="85">
        <f t="shared" si="6"/>
        <v>0</v>
      </c>
    </row>
    <row r="29" spans="2:15" x14ac:dyDescent="0.25">
      <c r="B29" s="54" t="s">
        <v>214</v>
      </c>
      <c r="C29" s="55" t="s">
        <v>476</v>
      </c>
      <c r="D29" s="56">
        <v>23</v>
      </c>
      <c r="E29" s="56"/>
      <c r="F29" s="56">
        <v>18</v>
      </c>
      <c r="G29" s="56">
        <f t="shared" si="0"/>
        <v>5</v>
      </c>
      <c r="H29" s="57">
        <v>110</v>
      </c>
      <c r="I29" s="57">
        <f t="shared" si="1"/>
        <v>550</v>
      </c>
      <c r="K29" s="52">
        <f t="shared" si="2"/>
        <v>2530</v>
      </c>
      <c r="L29" s="85">
        <f t="shared" si="3"/>
        <v>0</v>
      </c>
      <c r="M29" s="85">
        <f t="shared" si="4"/>
        <v>550</v>
      </c>
      <c r="N29" s="85">
        <v>1980</v>
      </c>
      <c r="O29" s="85"/>
    </row>
    <row r="30" spans="2:15" x14ac:dyDescent="0.25">
      <c r="B30" s="54" t="s">
        <v>214</v>
      </c>
      <c r="C30" s="55" t="s">
        <v>66</v>
      </c>
      <c r="D30" s="56">
        <v>80</v>
      </c>
      <c r="E30" s="56">
        <v>20</v>
      </c>
      <c r="F30" s="56">
        <v>60</v>
      </c>
      <c r="G30" s="56">
        <f t="shared" si="0"/>
        <v>40</v>
      </c>
      <c r="H30" s="57">
        <v>390.5</v>
      </c>
      <c r="I30" s="57">
        <f t="shared" si="1"/>
        <v>15620</v>
      </c>
      <c r="K30" s="52">
        <f t="shared" si="2"/>
        <v>31240</v>
      </c>
      <c r="L30" s="85">
        <f t="shared" si="3"/>
        <v>7810</v>
      </c>
      <c r="M30" s="85">
        <f t="shared" si="4"/>
        <v>15620</v>
      </c>
      <c r="N30" s="85">
        <f t="shared" si="5"/>
        <v>23430</v>
      </c>
      <c r="O30" s="85">
        <f t="shared" si="6"/>
        <v>0</v>
      </c>
    </row>
    <row r="31" spans="2:15" x14ac:dyDescent="0.25">
      <c r="B31" s="54" t="s">
        <v>255</v>
      </c>
      <c r="C31" s="55" t="s">
        <v>17</v>
      </c>
      <c r="D31" s="56">
        <v>19</v>
      </c>
      <c r="E31" s="56"/>
      <c r="F31" s="56">
        <v>17</v>
      </c>
      <c r="G31" s="56">
        <f>(D31+E31)-F31</f>
        <v>2</v>
      </c>
      <c r="H31" s="57">
        <v>4345</v>
      </c>
      <c r="I31" s="57">
        <f t="shared" si="1"/>
        <v>8690</v>
      </c>
      <c r="K31" s="52">
        <f t="shared" si="2"/>
        <v>82555</v>
      </c>
      <c r="L31" s="85">
        <f t="shared" si="3"/>
        <v>0</v>
      </c>
      <c r="M31" s="85">
        <f t="shared" si="4"/>
        <v>8690</v>
      </c>
      <c r="N31" s="85">
        <f t="shared" si="5"/>
        <v>73865</v>
      </c>
      <c r="O31" s="85">
        <f t="shared" si="6"/>
        <v>0</v>
      </c>
    </row>
    <row r="32" spans="2:15" x14ac:dyDescent="0.25">
      <c r="B32" s="54" t="s">
        <v>380</v>
      </c>
      <c r="C32" s="55" t="s">
        <v>212</v>
      </c>
      <c r="D32" s="56">
        <v>185</v>
      </c>
      <c r="E32" s="56"/>
      <c r="F32" s="56">
        <v>197</v>
      </c>
      <c r="G32" s="56">
        <f t="shared" si="0"/>
        <v>-12</v>
      </c>
      <c r="H32" s="57">
        <v>21.45</v>
      </c>
      <c r="I32" s="57">
        <f t="shared" si="1"/>
        <v>-257.39999999999998</v>
      </c>
      <c r="K32" s="52">
        <f t="shared" si="2"/>
        <v>3968.25</v>
      </c>
      <c r="L32" s="85">
        <f t="shared" si="3"/>
        <v>0</v>
      </c>
      <c r="M32" s="85">
        <f t="shared" si="4"/>
        <v>-257.39999999999998</v>
      </c>
      <c r="N32" s="85">
        <f t="shared" si="5"/>
        <v>4225.6499999999996</v>
      </c>
      <c r="O32" s="85">
        <f t="shared" si="6"/>
        <v>0</v>
      </c>
    </row>
    <row r="33" spans="2:15" x14ac:dyDescent="0.25">
      <c r="B33" s="54" t="s">
        <v>360</v>
      </c>
      <c r="C33" s="55" t="s">
        <v>17</v>
      </c>
      <c r="D33" s="56">
        <v>18</v>
      </c>
      <c r="E33" s="56"/>
      <c r="F33" s="56">
        <v>18</v>
      </c>
      <c r="G33" s="56">
        <f t="shared" si="0"/>
        <v>0</v>
      </c>
      <c r="H33" s="57">
        <v>64</v>
      </c>
      <c r="I33" s="57">
        <f t="shared" si="1"/>
        <v>0</v>
      </c>
      <c r="K33" s="52">
        <f t="shared" si="2"/>
        <v>1152</v>
      </c>
      <c r="L33" s="85">
        <f t="shared" si="3"/>
        <v>0</v>
      </c>
      <c r="M33" s="85">
        <f t="shared" si="4"/>
        <v>0</v>
      </c>
      <c r="N33" s="85">
        <f t="shared" si="5"/>
        <v>1152</v>
      </c>
      <c r="O33" s="85">
        <f t="shared" si="6"/>
        <v>0</v>
      </c>
    </row>
    <row r="34" spans="2:15" x14ac:dyDescent="0.25">
      <c r="B34" s="54" t="s">
        <v>74</v>
      </c>
      <c r="C34" s="55" t="s">
        <v>17</v>
      </c>
      <c r="D34" s="56">
        <v>286</v>
      </c>
      <c r="E34" s="56"/>
      <c r="F34" s="56">
        <v>297</v>
      </c>
      <c r="G34" s="56">
        <f t="shared" si="0"/>
        <v>-11</v>
      </c>
      <c r="H34" s="57">
        <v>14.41</v>
      </c>
      <c r="I34" s="57">
        <f t="shared" si="1"/>
        <v>-158.51</v>
      </c>
      <c r="K34" s="52">
        <f t="shared" si="2"/>
        <v>4121.26</v>
      </c>
      <c r="L34" s="85">
        <f t="shared" si="3"/>
        <v>0</v>
      </c>
      <c r="M34" s="85">
        <f t="shared" si="4"/>
        <v>-158.51</v>
      </c>
      <c r="N34" s="85">
        <f t="shared" si="5"/>
        <v>4279.7700000000004</v>
      </c>
      <c r="O34" s="85">
        <f t="shared" si="6"/>
        <v>0</v>
      </c>
    </row>
    <row r="35" spans="2:15" x14ac:dyDescent="0.25">
      <c r="B35" s="54" t="s">
        <v>349</v>
      </c>
      <c r="C35" s="55" t="s">
        <v>30</v>
      </c>
      <c r="D35" s="56">
        <v>140</v>
      </c>
      <c r="E35" s="56"/>
      <c r="F35" s="56">
        <v>139</v>
      </c>
      <c r="G35" s="56">
        <f t="shared" si="0"/>
        <v>1</v>
      </c>
      <c r="H35" s="57">
        <v>0.14000000000000001</v>
      </c>
      <c r="I35" s="57">
        <f t="shared" si="1"/>
        <v>0.14000000000000001</v>
      </c>
      <c r="K35" s="52">
        <f t="shared" si="2"/>
        <v>19.600000000000001</v>
      </c>
      <c r="L35" s="85">
        <f t="shared" si="3"/>
        <v>0</v>
      </c>
      <c r="M35" s="85">
        <f t="shared" si="4"/>
        <v>0.14000000000000001</v>
      </c>
      <c r="N35" s="85">
        <f t="shared" si="5"/>
        <v>19.46</v>
      </c>
      <c r="O35" s="85">
        <f t="shared" si="6"/>
        <v>0</v>
      </c>
    </row>
    <row r="36" spans="2:15" x14ac:dyDescent="0.25">
      <c r="B36" s="54" t="s">
        <v>49</v>
      </c>
      <c r="C36" s="55" t="s">
        <v>30</v>
      </c>
      <c r="D36" s="56">
        <v>50</v>
      </c>
      <c r="E36" s="56"/>
      <c r="F36" s="56"/>
      <c r="G36" s="56">
        <f t="shared" si="0"/>
        <v>50</v>
      </c>
      <c r="H36" s="57">
        <v>0.15</v>
      </c>
      <c r="I36" s="57">
        <f t="shared" si="1"/>
        <v>7.5</v>
      </c>
      <c r="K36" s="52">
        <f t="shared" si="2"/>
        <v>7.5</v>
      </c>
      <c r="L36" s="85">
        <f t="shared" si="3"/>
        <v>0</v>
      </c>
      <c r="M36" s="85">
        <f t="shared" si="4"/>
        <v>7.5</v>
      </c>
      <c r="N36" s="85">
        <f t="shared" si="5"/>
        <v>0</v>
      </c>
      <c r="O36" s="85">
        <f t="shared" si="6"/>
        <v>0</v>
      </c>
    </row>
    <row r="37" spans="2:15" x14ac:dyDescent="0.25">
      <c r="B37" s="54" t="s">
        <v>31</v>
      </c>
      <c r="C37" s="55" t="s">
        <v>32</v>
      </c>
      <c r="D37" s="56">
        <v>331</v>
      </c>
      <c r="E37" s="56"/>
      <c r="F37" s="56">
        <v>224</v>
      </c>
      <c r="G37" s="56">
        <f t="shared" si="0"/>
        <v>107</v>
      </c>
      <c r="H37" s="57">
        <v>1.46</v>
      </c>
      <c r="I37" s="57">
        <f t="shared" si="1"/>
        <v>156.22</v>
      </c>
      <c r="K37" s="52">
        <f t="shared" si="2"/>
        <v>483.26</v>
      </c>
      <c r="L37" s="85">
        <f t="shared" si="3"/>
        <v>0</v>
      </c>
      <c r="M37" s="85">
        <f t="shared" si="4"/>
        <v>156.22</v>
      </c>
      <c r="N37" s="85">
        <f t="shared" si="5"/>
        <v>327.03999999999996</v>
      </c>
      <c r="O37" s="85">
        <f t="shared" si="6"/>
        <v>0</v>
      </c>
    </row>
    <row r="38" spans="2:15" x14ac:dyDescent="0.25">
      <c r="B38" s="54" t="s">
        <v>331</v>
      </c>
      <c r="C38" s="55" t="s">
        <v>33</v>
      </c>
      <c r="D38" s="56">
        <v>200</v>
      </c>
      <c r="E38" s="56"/>
      <c r="F38" s="56">
        <v>184</v>
      </c>
      <c r="G38" s="56">
        <f t="shared" si="0"/>
        <v>16</v>
      </c>
      <c r="H38" s="57">
        <v>28.82</v>
      </c>
      <c r="I38" s="57">
        <f t="shared" si="1"/>
        <v>461.12</v>
      </c>
      <c r="K38" s="52">
        <f t="shared" si="2"/>
        <v>5764</v>
      </c>
      <c r="L38" s="85">
        <f t="shared" si="3"/>
        <v>0</v>
      </c>
      <c r="M38" s="85">
        <f t="shared" si="4"/>
        <v>461.12</v>
      </c>
      <c r="N38" s="85">
        <f t="shared" si="5"/>
        <v>5302.88</v>
      </c>
      <c r="O38" s="85">
        <f t="shared" si="6"/>
        <v>0</v>
      </c>
    </row>
    <row r="39" spans="2:15" x14ac:dyDescent="0.25">
      <c r="B39" s="54" t="s">
        <v>414</v>
      </c>
      <c r="C39" s="55" t="s">
        <v>33</v>
      </c>
      <c r="D39" s="56">
        <v>108</v>
      </c>
      <c r="E39" s="56"/>
      <c r="F39" s="56">
        <v>70</v>
      </c>
      <c r="G39" s="56">
        <f t="shared" si="0"/>
        <v>38</v>
      </c>
      <c r="H39" s="57">
        <v>62.7</v>
      </c>
      <c r="I39" s="57">
        <f t="shared" si="1"/>
        <v>2382.6</v>
      </c>
      <c r="K39" s="52">
        <f t="shared" si="2"/>
        <v>6771.6</v>
      </c>
      <c r="L39" s="85">
        <f t="shared" si="3"/>
        <v>0</v>
      </c>
      <c r="M39" s="85">
        <f t="shared" si="4"/>
        <v>2382.6</v>
      </c>
      <c r="N39" s="85">
        <f t="shared" si="5"/>
        <v>4389</v>
      </c>
      <c r="O39" s="85">
        <f t="shared" si="6"/>
        <v>0</v>
      </c>
    </row>
    <row r="40" spans="2:15" x14ac:dyDescent="0.25">
      <c r="B40" s="54" t="s">
        <v>34</v>
      </c>
      <c r="C40" s="55" t="s">
        <v>23</v>
      </c>
      <c r="D40" s="56">
        <v>613</v>
      </c>
      <c r="E40" s="56"/>
      <c r="F40" s="56">
        <v>485</v>
      </c>
      <c r="G40" s="56">
        <f t="shared" si="0"/>
        <v>128</v>
      </c>
      <c r="H40" s="57">
        <v>9.5399999999999991</v>
      </c>
      <c r="I40" s="57">
        <f t="shared" si="1"/>
        <v>1221.1199999999999</v>
      </c>
      <c r="K40" s="52">
        <f t="shared" si="2"/>
        <v>5848.0199999999995</v>
      </c>
      <c r="L40" s="85">
        <f t="shared" si="3"/>
        <v>0</v>
      </c>
      <c r="M40" s="85">
        <f t="shared" si="4"/>
        <v>1221.1199999999999</v>
      </c>
      <c r="N40" s="85">
        <f t="shared" si="5"/>
        <v>4626.8999999999996</v>
      </c>
      <c r="O40" s="85">
        <f t="shared" si="6"/>
        <v>0</v>
      </c>
    </row>
    <row r="41" spans="2:15" x14ac:dyDescent="0.25">
      <c r="B41" s="54" t="s">
        <v>50</v>
      </c>
      <c r="C41" s="55" t="s">
        <v>30</v>
      </c>
      <c r="D41" s="56">
        <v>200</v>
      </c>
      <c r="E41" s="56"/>
      <c r="F41" s="56">
        <v>200</v>
      </c>
      <c r="G41" s="56">
        <f t="shared" si="0"/>
        <v>0</v>
      </c>
      <c r="H41" s="57">
        <v>0.22</v>
      </c>
      <c r="I41" s="57">
        <f t="shared" si="1"/>
        <v>0</v>
      </c>
      <c r="K41" s="52">
        <f t="shared" si="2"/>
        <v>44</v>
      </c>
      <c r="L41" s="85">
        <f t="shared" si="3"/>
        <v>0</v>
      </c>
      <c r="M41" s="85">
        <f t="shared" si="4"/>
        <v>0</v>
      </c>
      <c r="N41" s="85">
        <f t="shared" si="5"/>
        <v>44</v>
      </c>
      <c r="O41" s="85">
        <f t="shared" si="6"/>
        <v>0</v>
      </c>
    </row>
    <row r="42" spans="2:15" x14ac:dyDescent="0.25">
      <c r="B42" s="54" t="s">
        <v>482</v>
      </c>
      <c r="C42" s="55" t="s">
        <v>17</v>
      </c>
      <c r="D42" s="56">
        <v>100</v>
      </c>
      <c r="E42" s="56"/>
      <c r="F42" s="56">
        <v>100</v>
      </c>
      <c r="G42" s="56">
        <f t="shared" si="0"/>
        <v>0</v>
      </c>
      <c r="H42" s="57">
        <v>54.98</v>
      </c>
      <c r="I42" s="57">
        <f t="shared" si="1"/>
        <v>0</v>
      </c>
      <c r="K42" s="52">
        <f t="shared" si="2"/>
        <v>5498</v>
      </c>
      <c r="L42" s="85"/>
      <c r="M42" s="85">
        <f t="shared" si="4"/>
        <v>0</v>
      </c>
      <c r="N42" s="85">
        <v>5498</v>
      </c>
      <c r="O42" s="85"/>
    </row>
    <row r="43" spans="2:15" x14ac:dyDescent="0.25">
      <c r="B43" s="54" t="s">
        <v>15</v>
      </c>
      <c r="C43" s="55" t="s">
        <v>17</v>
      </c>
      <c r="D43" s="56">
        <v>398</v>
      </c>
      <c r="E43" s="56"/>
      <c r="F43" s="56">
        <v>307</v>
      </c>
      <c r="G43" s="56">
        <f t="shared" si="0"/>
        <v>91</v>
      </c>
      <c r="H43" s="57">
        <v>7.7</v>
      </c>
      <c r="I43" s="57">
        <f t="shared" si="1"/>
        <v>700.7</v>
      </c>
      <c r="K43" s="52">
        <f t="shared" si="2"/>
        <v>3064.6</v>
      </c>
      <c r="L43" s="85">
        <f t="shared" si="3"/>
        <v>0</v>
      </c>
      <c r="M43" s="85">
        <f t="shared" si="4"/>
        <v>700.7</v>
      </c>
      <c r="N43" s="85">
        <f t="shared" si="5"/>
        <v>2363.8999999999996</v>
      </c>
      <c r="O43" s="85">
        <f t="shared" si="6"/>
        <v>0</v>
      </c>
    </row>
    <row r="44" spans="2:15" x14ac:dyDescent="0.25">
      <c r="B44" s="54" t="s">
        <v>35</v>
      </c>
      <c r="C44" s="55" t="s">
        <v>32</v>
      </c>
      <c r="D44" s="56">
        <v>120</v>
      </c>
      <c r="E44" s="56">
        <v>400</v>
      </c>
      <c r="F44" s="56">
        <v>864</v>
      </c>
      <c r="G44" s="56">
        <f t="shared" si="0"/>
        <v>-344</v>
      </c>
      <c r="H44" s="57">
        <v>5.39</v>
      </c>
      <c r="I44" s="57">
        <f t="shared" si="1"/>
        <v>-1854.1599999999999</v>
      </c>
      <c r="K44" s="52">
        <f t="shared" si="2"/>
        <v>646.79999999999995</v>
      </c>
      <c r="L44" s="85">
        <f t="shared" si="3"/>
        <v>2156</v>
      </c>
      <c r="M44" s="85">
        <f t="shared" si="4"/>
        <v>-1854.1599999999999</v>
      </c>
      <c r="N44" s="85">
        <f t="shared" si="5"/>
        <v>4656.96</v>
      </c>
      <c r="O44" s="85">
        <f t="shared" si="6"/>
        <v>0</v>
      </c>
    </row>
    <row r="45" spans="2:15" x14ac:dyDescent="0.25">
      <c r="B45" s="54" t="s">
        <v>36</v>
      </c>
      <c r="C45" s="55" t="s">
        <v>33</v>
      </c>
      <c r="D45" s="56">
        <v>49</v>
      </c>
      <c r="E45" s="56">
        <v>25</v>
      </c>
      <c r="F45" s="56">
        <v>62</v>
      </c>
      <c r="G45" s="56">
        <f t="shared" si="0"/>
        <v>12</v>
      </c>
      <c r="H45" s="57">
        <v>31.36</v>
      </c>
      <c r="I45" s="57">
        <f t="shared" si="1"/>
        <v>376.32</v>
      </c>
      <c r="K45" s="52">
        <f t="shared" si="2"/>
        <v>1536.6399999999999</v>
      </c>
      <c r="L45" s="85">
        <f t="shared" si="3"/>
        <v>784</v>
      </c>
      <c r="M45" s="85">
        <f t="shared" si="4"/>
        <v>376.32</v>
      </c>
      <c r="N45" s="85">
        <f t="shared" si="5"/>
        <v>1944.32</v>
      </c>
      <c r="O45" s="85">
        <f t="shared" si="6"/>
        <v>0</v>
      </c>
    </row>
    <row r="46" spans="2:15" x14ac:dyDescent="0.25">
      <c r="B46" s="54" t="s">
        <v>217</v>
      </c>
      <c r="C46" s="55" t="s">
        <v>30</v>
      </c>
      <c r="D46" s="56">
        <v>182</v>
      </c>
      <c r="E46" s="56">
        <v>100</v>
      </c>
      <c r="F46" s="56">
        <v>307</v>
      </c>
      <c r="G46" s="56">
        <f t="shared" si="0"/>
        <v>-25</v>
      </c>
      <c r="H46" s="57">
        <v>0.44</v>
      </c>
      <c r="I46" s="57">
        <f t="shared" si="1"/>
        <v>-11</v>
      </c>
      <c r="K46" s="52">
        <f t="shared" si="2"/>
        <v>80.08</v>
      </c>
      <c r="L46" s="85">
        <f t="shared" si="3"/>
        <v>44</v>
      </c>
      <c r="M46" s="85">
        <f t="shared" si="4"/>
        <v>-11</v>
      </c>
      <c r="N46" s="85">
        <f t="shared" si="5"/>
        <v>135.07999999999998</v>
      </c>
      <c r="O46" s="85">
        <f t="shared" si="6"/>
        <v>0</v>
      </c>
    </row>
    <row r="47" spans="2:15" x14ac:dyDescent="0.25">
      <c r="B47" s="54" t="s">
        <v>218</v>
      </c>
      <c r="C47" s="55" t="s">
        <v>30</v>
      </c>
      <c r="D47" s="56">
        <v>249</v>
      </c>
      <c r="E47" s="56">
        <v>200</v>
      </c>
      <c r="F47" s="56">
        <v>305</v>
      </c>
      <c r="G47" s="56">
        <f t="shared" si="0"/>
        <v>144</v>
      </c>
      <c r="H47" s="57">
        <v>0.96</v>
      </c>
      <c r="I47" s="57">
        <f t="shared" si="1"/>
        <v>138.24</v>
      </c>
      <c r="K47" s="52">
        <f t="shared" si="2"/>
        <v>239.04</v>
      </c>
      <c r="L47" s="85">
        <f t="shared" si="3"/>
        <v>192</v>
      </c>
      <c r="M47" s="85">
        <f t="shared" si="4"/>
        <v>138.24</v>
      </c>
      <c r="N47" s="85">
        <f t="shared" si="5"/>
        <v>292.79999999999995</v>
      </c>
      <c r="O47" s="85">
        <f t="shared" si="6"/>
        <v>0</v>
      </c>
    </row>
    <row r="48" spans="2:15" x14ac:dyDescent="0.25">
      <c r="B48" s="54" t="s">
        <v>266</v>
      </c>
      <c r="C48" s="55" t="s">
        <v>17</v>
      </c>
      <c r="D48" s="56">
        <v>231</v>
      </c>
      <c r="E48" s="56"/>
      <c r="F48" s="56">
        <v>231</v>
      </c>
      <c r="G48" s="56">
        <f t="shared" si="0"/>
        <v>0</v>
      </c>
      <c r="H48" s="57">
        <v>27.5</v>
      </c>
      <c r="I48" s="57">
        <f t="shared" si="1"/>
        <v>0</v>
      </c>
      <c r="K48" s="52">
        <f t="shared" si="2"/>
        <v>6352.5</v>
      </c>
      <c r="L48" s="85">
        <f t="shared" si="3"/>
        <v>0</v>
      </c>
      <c r="M48" s="85">
        <f t="shared" si="4"/>
        <v>0</v>
      </c>
      <c r="N48" s="85">
        <f t="shared" si="5"/>
        <v>6352.5</v>
      </c>
      <c r="O48" s="85">
        <f t="shared" si="6"/>
        <v>0</v>
      </c>
    </row>
    <row r="49" spans="2:15" x14ac:dyDescent="0.25">
      <c r="B49" s="54" t="s">
        <v>354</v>
      </c>
      <c r="C49" s="55" t="s">
        <v>17</v>
      </c>
      <c r="D49" s="56">
        <v>10</v>
      </c>
      <c r="E49" s="56"/>
      <c r="F49" s="56">
        <v>13</v>
      </c>
      <c r="G49" s="56">
        <f t="shared" si="0"/>
        <v>-3</v>
      </c>
      <c r="H49" s="57">
        <v>82.5</v>
      </c>
      <c r="I49" s="57">
        <f t="shared" si="1"/>
        <v>-247.5</v>
      </c>
      <c r="K49" s="52">
        <f t="shared" si="2"/>
        <v>825</v>
      </c>
      <c r="L49" s="85">
        <f t="shared" si="3"/>
        <v>0</v>
      </c>
      <c r="M49" s="85">
        <f t="shared" si="4"/>
        <v>-247.5</v>
      </c>
      <c r="N49" s="85">
        <f t="shared" si="5"/>
        <v>1072.5</v>
      </c>
      <c r="O49" s="85">
        <f t="shared" si="6"/>
        <v>0</v>
      </c>
    </row>
    <row r="50" spans="2:15" x14ac:dyDescent="0.25">
      <c r="B50" s="54" t="s">
        <v>179</v>
      </c>
      <c r="C50" s="55" t="s">
        <v>17</v>
      </c>
      <c r="D50" s="56">
        <v>622</v>
      </c>
      <c r="E50" s="56"/>
      <c r="F50" s="56">
        <v>568</v>
      </c>
      <c r="G50" s="56">
        <f t="shared" si="0"/>
        <v>54</v>
      </c>
      <c r="H50" s="57">
        <v>278.25</v>
      </c>
      <c r="I50" s="57">
        <f t="shared" si="1"/>
        <v>15025.5</v>
      </c>
      <c r="K50" s="52">
        <f t="shared" si="2"/>
        <v>173071.5</v>
      </c>
      <c r="L50" s="85">
        <f t="shared" si="3"/>
        <v>0</v>
      </c>
      <c r="M50" s="85">
        <f t="shared" si="4"/>
        <v>15025.5</v>
      </c>
      <c r="N50" s="85">
        <f t="shared" si="5"/>
        <v>158046</v>
      </c>
      <c r="O50" s="85">
        <f t="shared" si="6"/>
        <v>0</v>
      </c>
    </row>
    <row r="51" spans="2:15" x14ac:dyDescent="0.25">
      <c r="B51" s="54" t="s">
        <v>312</v>
      </c>
      <c r="C51" s="55" t="s">
        <v>17</v>
      </c>
      <c r="D51" s="56">
        <v>2003</v>
      </c>
      <c r="E51" s="56">
        <v>360</v>
      </c>
      <c r="F51" s="56">
        <v>1972</v>
      </c>
      <c r="G51" s="56">
        <f t="shared" si="0"/>
        <v>391</v>
      </c>
      <c r="H51" s="57">
        <v>18.59</v>
      </c>
      <c r="I51" s="57">
        <f t="shared" si="1"/>
        <v>7268.69</v>
      </c>
      <c r="K51" s="52">
        <f t="shared" si="2"/>
        <v>37235.769999999997</v>
      </c>
      <c r="L51" s="85">
        <f t="shared" si="3"/>
        <v>6692.4</v>
      </c>
      <c r="M51" s="85">
        <f t="shared" si="4"/>
        <v>7268.69</v>
      </c>
      <c r="N51" s="85">
        <f t="shared" si="5"/>
        <v>36659.479999999996</v>
      </c>
      <c r="O51" s="85">
        <f t="shared" si="6"/>
        <v>0</v>
      </c>
    </row>
    <row r="52" spans="2:15" x14ac:dyDescent="0.25">
      <c r="B52" s="54" t="s">
        <v>486</v>
      </c>
      <c r="C52" s="55" t="s">
        <v>487</v>
      </c>
      <c r="D52" s="56">
        <v>0</v>
      </c>
      <c r="E52" s="56"/>
      <c r="F52" s="56"/>
      <c r="G52" s="56">
        <f t="shared" si="0"/>
        <v>0</v>
      </c>
      <c r="H52" s="57">
        <v>10800</v>
      </c>
      <c r="I52" s="57">
        <f t="shared" si="1"/>
        <v>0</v>
      </c>
      <c r="K52" s="52">
        <f t="shared" si="2"/>
        <v>0</v>
      </c>
      <c r="L52" s="85">
        <f t="shared" si="3"/>
        <v>0</v>
      </c>
      <c r="M52" s="85">
        <f t="shared" si="4"/>
        <v>0</v>
      </c>
      <c r="N52" s="85">
        <f t="shared" si="5"/>
        <v>0</v>
      </c>
      <c r="O52" s="85">
        <f t="shared" si="6"/>
        <v>0</v>
      </c>
    </row>
    <row r="53" spans="2:15" x14ac:dyDescent="0.25">
      <c r="B53" s="54" t="s">
        <v>282</v>
      </c>
      <c r="C53" s="55" t="s">
        <v>30</v>
      </c>
      <c r="D53" s="56">
        <v>217</v>
      </c>
      <c r="E53" s="56"/>
      <c r="F53" s="56">
        <v>371</v>
      </c>
      <c r="G53" s="56">
        <f t="shared" si="0"/>
        <v>-154</v>
      </c>
      <c r="H53" s="57">
        <v>1.03</v>
      </c>
      <c r="I53" s="57">
        <f t="shared" si="1"/>
        <v>-158.62</v>
      </c>
      <c r="K53" s="52"/>
      <c r="L53" s="85">
        <f t="shared" si="3"/>
        <v>0</v>
      </c>
      <c r="M53" s="85"/>
      <c r="N53" s="85">
        <v>382.13</v>
      </c>
      <c r="O53" s="85"/>
    </row>
    <row r="54" spans="2:15" x14ac:dyDescent="0.25">
      <c r="B54" s="54" t="s">
        <v>305</v>
      </c>
      <c r="C54" s="55" t="s">
        <v>30</v>
      </c>
      <c r="D54" s="56">
        <v>167</v>
      </c>
      <c r="E54" s="56"/>
      <c r="F54" s="56">
        <v>246</v>
      </c>
      <c r="G54" s="56">
        <f t="shared" si="0"/>
        <v>-79</v>
      </c>
      <c r="H54" s="57">
        <v>0.73</v>
      </c>
      <c r="I54" s="57">
        <f t="shared" si="1"/>
        <v>-57.67</v>
      </c>
      <c r="K54" s="52">
        <f t="shared" si="2"/>
        <v>121.91</v>
      </c>
      <c r="L54" s="85">
        <f t="shared" si="3"/>
        <v>0</v>
      </c>
      <c r="M54" s="85">
        <f t="shared" si="4"/>
        <v>-57.67</v>
      </c>
      <c r="N54" s="85">
        <f t="shared" si="5"/>
        <v>179.57999999999998</v>
      </c>
      <c r="O54" s="85">
        <f t="shared" si="6"/>
        <v>0</v>
      </c>
    </row>
    <row r="55" spans="2:15" x14ac:dyDescent="0.25">
      <c r="B55" s="54" t="s">
        <v>51</v>
      </c>
      <c r="C55" s="55" t="s">
        <v>30</v>
      </c>
      <c r="D55" s="56">
        <v>67</v>
      </c>
      <c r="E55" s="56">
        <v>100</v>
      </c>
      <c r="F55" s="56">
        <v>314</v>
      </c>
      <c r="G55" s="56">
        <f t="shared" si="0"/>
        <v>-147</v>
      </c>
      <c r="H55" s="57">
        <v>0.9</v>
      </c>
      <c r="I55" s="57">
        <f t="shared" si="1"/>
        <v>-132.30000000000001</v>
      </c>
      <c r="K55" s="52">
        <f t="shared" si="2"/>
        <v>60.300000000000004</v>
      </c>
      <c r="L55" s="85">
        <f t="shared" si="3"/>
        <v>90</v>
      </c>
      <c r="M55" s="85">
        <f t="shared" si="4"/>
        <v>-132.30000000000001</v>
      </c>
      <c r="N55" s="85">
        <f t="shared" si="5"/>
        <v>282.60000000000002</v>
      </c>
      <c r="O55" s="85">
        <f t="shared" si="6"/>
        <v>0</v>
      </c>
    </row>
    <row r="56" spans="2:15" x14ac:dyDescent="0.25">
      <c r="B56" s="54" t="s">
        <v>310</v>
      </c>
      <c r="C56" s="55" t="s">
        <v>30</v>
      </c>
      <c r="D56" s="56">
        <v>150</v>
      </c>
      <c r="E56" s="56">
        <v>100</v>
      </c>
      <c r="F56" s="56">
        <v>258</v>
      </c>
      <c r="G56" s="56">
        <f t="shared" si="0"/>
        <v>-8</v>
      </c>
      <c r="H56" s="57">
        <v>0.9</v>
      </c>
      <c r="I56" s="57">
        <f t="shared" si="1"/>
        <v>-7.2</v>
      </c>
      <c r="K56" s="52">
        <f t="shared" si="2"/>
        <v>135</v>
      </c>
      <c r="L56" s="85">
        <f t="shared" si="3"/>
        <v>90</v>
      </c>
      <c r="M56" s="85">
        <f t="shared" si="4"/>
        <v>-7.2</v>
      </c>
      <c r="N56" s="85">
        <f t="shared" si="5"/>
        <v>232.2</v>
      </c>
      <c r="O56" s="85">
        <f t="shared" si="6"/>
        <v>0</v>
      </c>
    </row>
    <row r="57" spans="2:15" x14ac:dyDescent="0.25">
      <c r="B57" s="54" t="s">
        <v>483</v>
      </c>
      <c r="C57" s="55" t="s">
        <v>484</v>
      </c>
      <c r="D57" s="56">
        <v>1</v>
      </c>
      <c r="E57" s="56"/>
      <c r="F57" s="56"/>
      <c r="G57" s="56">
        <f t="shared" si="0"/>
        <v>1</v>
      </c>
      <c r="H57" s="57">
        <v>3485</v>
      </c>
      <c r="I57" s="57">
        <f t="shared" si="1"/>
        <v>3485</v>
      </c>
      <c r="K57" s="52">
        <f t="shared" si="2"/>
        <v>3485</v>
      </c>
      <c r="L57" s="85"/>
      <c r="M57" s="85">
        <f t="shared" si="4"/>
        <v>3485</v>
      </c>
      <c r="N57" s="85">
        <v>3485</v>
      </c>
      <c r="O57" s="85"/>
    </row>
    <row r="58" spans="2:15" x14ac:dyDescent="0.25">
      <c r="B58" s="54" t="s">
        <v>37</v>
      </c>
      <c r="C58" s="55" t="s">
        <v>32</v>
      </c>
      <c r="D58" s="56">
        <v>241</v>
      </c>
      <c r="E58" s="56">
        <v>100</v>
      </c>
      <c r="F58" s="56">
        <v>275</v>
      </c>
      <c r="G58" s="56">
        <f t="shared" si="0"/>
        <v>66</v>
      </c>
      <c r="H58" s="57">
        <v>4.95</v>
      </c>
      <c r="I58" s="57">
        <f t="shared" si="1"/>
        <v>326.7</v>
      </c>
      <c r="K58" s="52">
        <f t="shared" si="2"/>
        <v>1192.95</v>
      </c>
      <c r="L58" s="85">
        <f t="shared" si="3"/>
        <v>495</v>
      </c>
      <c r="M58" s="85">
        <f t="shared" si="4"/>
        <v>326.7</v>
      </c>
      <c r="N58" s="85">
        <f t="shared" si="5"/>
        <v>1361.25</v>
      </c>
      <c r="O58" s="85">
        <f t="shared" si="6"/>
        <v>0</v>
      </c>
    </row>
    <row r="59" spans="2:15" x14ac:dyDescent="0.25">
      <c r="B59" s="54" t="s">
        <v>271</v>
      </c>
      <c r="C59" s="55" t="s">
        <v>33</v>
      </c>
      <c r="D59" s="58">
        <v>40</v>
      </c>
      <c r="E59" s="56"/>
      <c r="F59" s="58">
        <v>39</v>
      </c>
      <c r="G59" s="56">
        <f t="shared" si="0"/>
        <v>1</v>
      </c>
      <c r="H59" s="57">
        <v>58.1</v>
      </c>
      <c r="I59" s="57">
        <f t="shared" si="1"/>
        <v>58.1</v>
      </c>
      <c r="K59" s="52">
        <f t="shared" si="2"/>
        <v>2324</v>
      </c>
      <c r="L59" s="85">
        <f t="shared" si="3"/>
        <v>0</v>
      </c>
      <c r="M59" s="85">
        <f t="shared" si="4"/>
        <v>58.1</v>
      </c>
      <c r="N59" s="85">
        <f t="shared" si="5"/>
        <v>2265.9</v>
      </c>
      <c r="O59" s="85">
        <f t="shared" si="6"/>
        <v>0</v>
      </c>
    </row>
    <row r="60" spans="2:15" x14ac:dyDescent="0.25">
      <c r="B60" s="54" t="s">
        <v>207</v>
      </c>
      <c r="C60" s="55" t="s">
        <v>23</v>
      </c>
      <c r="D60" s="56">
        <v>490</v>
      </c>
      <c r="E60" s="56"/>
      <c r="F60" s="56">
        <v>763</v>
      </c>
      <c r="G60" s="56">
        <f t="shared" si="0"/>
        <v>-273</v>
      </c>
      <c r="H60" s="57">
        <v>16.149999999999999</v>
      </c>
      <c r="I60" s="57">
        <f t="shared" si="1"/>
        <v>-4408.95</v>
      </c>
      <c r="K60" s="52">
        <f t="shared" si="2"/>
        <v>7913.4999999999991</v>
      </c>
      <c r="L60" s="85">
        <f t="shared" si="3"/>
        <v>0</v>
      </c>
      <c r="M60" s="85">
        <f t="shared" si="4"/>
        <v>-4408.95</v>
      </c>
      <c r="N60" s="85">
        <v>12322.45</v>
      </c>
      <c r="O60" s="85">
        <f t="shared" si="6"/>
        <v>0</v>
      </c>
    </row>
    <row r="61" spans="2:15" x14ac:dyDescent="0.25">
      <c r="B61" s="54" t="s">
        <v>39</v>
      </c>
      <c r="C61" s="55" t="s">
        <v>23</v>
      </c>
      <c r="D61" s="59">
        <v>188</v>
      </c>
      <c r="E61" s="56"/>
      <c r="F61" s="59">
        <v>188</v>
      </c>
      <c r="G61" s="56">
        <f t="shared" si="0"/>
        <v>0</v>
      </c>
      <c r="H61" s="57">
        <v>17.600000000000001</v>
      </c>
      <c r="I61" s="57">
        <f t="shared" si="1"/>
        <v>0</v>
      </c>
      <c r="K61" s="52">
        <f t="shared" si="2"/>
        <v>3308.8</v>
      </c>
      <c r="L61" s="85">
        <f t="shared" si="3"/>
        <v>0</v>
      </c>
      <c r="M61" s="85">
        <f t="shared" si="4"/>
        <v>0</v>
      </c>
      <c r="N61" s="85">
        <f t="shared" si="5"/>
        <v>3308.8</v>
      </c>
      <c r="O61" s="85">
        <f t="shared" si="6"/>
        <v>0</v>
      </c>
    </row>
    <row r="62" spans="2:15" x14ac:dyDescent="0.25">
      <c r="B62" s="54" t="s">
        <v>38</v>
      </c>
      <c r="C62" s="55" t="s">
        <v>23</v>
      </c>
      <c r="D62" s="56">
        <v>1629</v>
      </c>
      <c r="E62" s="56"/>
      <c r="F62" s="56"/>
      <c r="G62" s="56">
        <f t="shared" si="0"/>
        <v>1629</v>
      </c>
      <c r="H62" s="57">
        <v>12.88</v>
      </c>
      <c r="I62" s="57">
        <f t="shared" si="1"/>
        <v>20981.52</v>
      </c>
      <c r="K62" s="52">
        <f t="shared" si="2"/>
        <v>20981.52</v>
      </c>
      <c r="L62" s="85">
        <f t="shared" si="3"/>
        <v>0</v>
      </c>
      <c r="M62" s="85">
        <f t="shared" si="4"/>
        <v>20981.52</v>
      </c>
      <c r="N62" s="85">
        <f t="shared" si="5"/>
        <v>0</v>
      </c>
      <c r="O62" s="85">
        <f t="shared" si="6"/>
        <v>0</v>
      </c>
    </row>
    <row r="63" spans="2:15" x14ac:dyDescent="0.25">
      <c r="B63" s="54" t="s">
        <v>400</v>
      </c>
      <c r="C63" s="55" t="s">
        <v>33</v>
      </c>
      <c r="D63" s="56">
        <v>8</v>
      </c>
      <c r="E63" s="56"/>
      <c r="F63" s="56">
        <v>1</v>
      </c>
      <c r="G63" s="56">
        <f t="shared" si="0"/>
        <v>7</v>
      </c>
      <c r="H63" s="57">
        <v>29.29</v>
      </c>
      <c r="I63" s="57">
        <f t="shared" si="1"/>
        <v>205.03</v>
      </c>
      <c r="K63" s="52">
        <f t="shared" si="2"/>
        <v>234.32</v>
      </c>
      <c r="L63" s="85">
        <f t="shared" si="3"/>
        <v>0</v>
      </c>
      <c r="M63" s="85">
        <f t="shared" si="4"/>
        <v>205.03</v>
      </c>
      <c r="N63" s="85">
        <f t="shared" si="5"/>
        <v>29.289999999999992</v>
      </c>
      <c r="O63" s="85">
        <f t="shared" si="6"/>
        <v>0</v>
      </c>
    </row>
    <row r="64" spans="2:15" x14ac:dyDescent="0.25">
      <c r="B64" s="54" t="s">
        <v>401</v>
      </c>
      <c r="C64" s="55" t="s">
        <v>30</v>
      </c>
      <c r="D64" s="56">
        <v>100</v>
      </c>
      <c r="E64" s="56"/>
      <c r="F64" s="56"/>
      <c r="G64" s="56">
        <f t="shared" si="0"/>
        <v>100</v>
      </c>
      <c r="H64" s="57">
        <v>0.17</v>
      </c>
      <c r="I64" s="57">
        <f t="shared" si="1"/>
        <v>17</v>
      </c>
      <c r="K64" s="52">
        <f t="shared" si="2"/>
        <v>17</v>
      </c>
      <c r="L64" s="85">
        <f t="shared" si="3"/>
        <v>0</v>
      </c>
      <c r="M64" s="85">
        <f t="shared" si="4"/>
        <v>17</v>
      </c>
      <c r="N64" s="85">
        <f t="shared" si="5"/>
        <v>0</v>
      </c>
      <c r="O64" s="85">
        <f t="shared" si="6"/>
        <v>0</v>
      </c>
    </row>
    <row r="65" spans="2:15" x14ac:dyDescent="0.25">
      <c r="B65" s="54" t="s">
        <v>230</v>
      </c>
      <c r="C65" s="55" t="s">
        <v>23</v>
      </c>
      <c r="D65" s="56">
        <v>19</v>
      </c>
      <c r="E65" s="56"/>
      <c r="F65" s="56">
        <v>14</v>
      </c>
      <c r="G65" s="56">
        <f t="shared" si="0"/>
        <v>5</v>
      </c>
      <c r="H65" s="57">
        <v>821.98</v>
      </c>
      <c r="I65" s="57">
        <f t="shared" si="1"/>
        <v>4109.8999999999996</v>
      </c>
      <c r="K65" s="52">
        <f t="shared" si="2"/>
        <v>15617.62</v>
      </c>
      <c r="L65" s="85">
        <f t="shared" si="3"/>
        <v>0</v>
      </c>
      <c r="M65" s="85">
        <f t="shared" si="4"/>
        <v>4109.8999999999996</v>
      </c>
      <c r="N65" s="85">
        <f t="shared" si="5"/>
        <v>11507.720000000001</v>
      </c>
      <c r="O65" s="85">
        <f t="shared" si="6"/>
        <v>0</v>
      </c>
    </row>
    <row r="66" spans="2:15" x14ac:dyDescent="0.25">
      <c r="B66" s="54" t="s">
        <v>359</v>
      </c>
      <c r="C66" s="55" t="s">
        <v>33</v>
      </c>
      <c r="D66" s="56">
        <v>8</v>
      </c>
      <c r="E66" s="56">
        <v>2</v>
      </c>
      <c r="F66" s="56">
        <v>9</v>
      </c>
      <c r="G66" s="56">
        <f t="shared" si="0"/>
        <v>1</v>
      </c>
      <c r="H66" s="57">
        <v>900</v>
      </c>
      <c r="I66" s="57">
        <f t="shared" si="1"/>
        <v>900</v>
      </c>
      <c r="K66" s="52">
        <f t="shared" si="2"/>
        <v>7200</v>
      </c>
      <c r="L66" s="85">
        <f t="shared" si="3"/>
        <v>1800</v>
      </c>
      <c r="M66" s="85">
        <f t="shared" si="4"/>
        <v>900</v>
      </c>
      <c r="N66" s="85">
        <f t="shared" si="5"/>
        <v>8100</v>
      </c>
      <c r="O66" s="85">
        <f t="shared" si="6"/>
        <v>0</v>
      </c>
    </row>
    <row r="67" spans="2:15" x14ac:dyDescent="0.25">
      <c r="B67" s="54" t="s">
        <v>40</v>
      </c>
      <c r="C67" s="55" t="s">
        <v>30</v>
      </c>
      <c r="D67" s="56">
        <v>108</v>
      </c>
      <c r="E67" s="56"/>
      <c r="F67" s="56">
        <v>100</v>
      </c>
      <c r="G67" s="56">
        <f t="shared" si="0"/>
        <v>8</v>
      </c>
      <c r="H67" s="57">
        <v>2.61</v>
      </c>
      <c r="I67" s="57">
        <f t="shared" si="1"/>
        <v>20.88</v>
      </c>
      <c r="K67" s="52">
        <f t="shared" si="2"/>
        <v>281.88</v>
      </c>
      <c r="L67" s="85">
        <f t="shared" si="3"/>
        <v>0</v>
      </c>
      <c r="M67" s="85">
        <f t="shared" si="4"/>
        <v>20.88</v>
      </c>
      <c r="N67" s="85">
        <f t="shared" si="5"/>
        <v>261</v>
      </c>
      <c r="O67" s="85">
        <f t="shared" si="6"/>
        <v>0</v>
      </c>
    </row>
    <row r="68" spans="2:15" x14ac:dyDescent="0.25">
      <c r="B68" s="54" t="s">
        <v>336</v>
      </c>
      <c r="C68" s="55" t="s">
        <v>212</v>
      </c>
      <c r="D68" s="56">
        <v>70</v>
      </c>
      <c r="E68" s="56"/>
      <c r="F68" s="56">
        <v>70</v>
      </c>
      <c r="G68" s="56">
        <f t="shared" ref="G68:G126" si="7">(D68+E68)-F68</f>
        <v>0</v>
      </c>
      <c r="H68" s="57">
        <v>20.83</v>
      </c>
      <c r="I68" s="57">
        <f t="shared" si="1"/>
        <v>0</v>
      </c>
      <c r="K68" s="52">
        <f t="shared" si="2"/>
        <v>1458.1</v>
      </c>
      <c r="L68" s="85">
        <f t="shared" si="3"/>
        <v>0</v>
      </c>
      <c r="M68" s="85">
        <f t="shared" si="4"/>
        <v>0</v>
      </c>
      <c r="N68" s="85">
        <f t="shared" si="5"/>
        <v>1458.1</v>
      </c>
      <c r="O68" s="85">
        <f t="shared" si="6"/>
        <v>0</v>
      </c>
    </row>
    <row r="69" spans="2:15" x14ac:dyDescent="0.25">
      <c r="B69" s="54" t="s">
        <v>42</v>
      </c>
      <c r="C69" s="55" t="s">
        <v>17</v>
      </c>
      <c r="D69" s="56">
        <v>541</v>
      </c>
      <c r="E69" s="56"/>
      <c r="F69" s="56">
        <v>540</v>
      </c>
      <c r="G69" s="56">
        <f t="shared" si="7"/>
        <v>1</v>
      </c>
      <c r="H69" s="57">
        <v>15.29</v>
      </c>
      <c r="I69" s="57">
        <f t="shared" si="1"/>
        <v>15.29</v>
      </c>
      <c r="K69" s="52">
        <f t="shared" si="2"/>
        <v>8271.89</v>
      </c>
      <c r="L69" s="85">
        <f t="shared" si="3"/>
        <v>0</v>
      </c>
      <c r="M69" s="85">
        <f t="shared" si="4"/>
        <v>15.29</v>
      </c>
      <c r="N69" s="85">
        <f t="shared" si="5"/>
        <v>8256.5999999999985</v>
      </c>
      <c r="O69" s="85">
        <f t="shared" si="6"/>
        <v>0</v>
      </c>
    </row>
    <row r="70" spans="2:15" x14ac:dyDescent="0.25">
      <c r="B70" s="54" t="s">
        <v>52</v>
      </c>
      <c r="C70" s="55" t="s">
        <v>30</v>
      </c>
      <c r="D70" s="56">
        <v>200</v>
      </c>
      <c r="E70" s="56">
        <v>100</v>
      </c>
      <c r="F70" s="56">
        <v>300</v>
      </c>
      <c r="G70" s="56">
        <f t="shared" si="7"/>
        <v>0</v>
      </c>
      <c r="H70" s="57">
        <v>2.41</v>
      </c>
      <c r="I70" s="57">
        <f t="shared" si="1"/>
        <v>0</v>
      </c>
      <c r="K70" s="52">
        <f t="shared" si="2"/>
        <v>482</v>
      </c>
      <c r="L70" s="85">
        <f t="shared" si="3"/>
        <v>241</v>
      </c>
      <c r="M70" s="85">
        <f t="shared" si="4"/>
        <v>0</v>
      </c>
      <c r="N70" s="85">
        <f t="shared" si="5"/>
        <v>723</v>
      </c>
      <c r="O70" s="85">
        <f t="shared" si="6"/>
        <v>0</v>
      </c>
    </row>
    <row r="71" spans="2:15" x14ac:dyDescent="0.25">
      <c r="B71" s="54" t="s">
        <v>285</v>
      </c>
      <c r="C71" s="55" t="s">
        <v>286</v>
      </c>
      <c r="D71" s="56">
        <v>277</v>
      </c>
      <c r="E71" s="56"/>
      <c r="F71" s="56">
        <v>271</v>
      </c>
      <c r="G71" s="56">
        <f t="shared" si="7"/>
        <v>6</v>
      </c>
      <c r="H71" s="57">
        <v>30.8</v>
      </c>
      <c r="I71" s="57">
        <f t="shared" si="1"/>
        <v>184.8</v>
      </c>
      <c r="K71" s="52">
        <f t="shared" si="2"/>
        <v>8531.6</v>
      </c>
      <c r="L71" s="85">
        <f t="shared" si="3"/>
        <v>0</v>
      </c>
      <c r="M71" s="85">
        <f t="shared" si="4"/>
        <v>184.8</v>
      </c>
      <c r="N71" s="85">
        <f t="shared" si="5"/>
        <v>8346.8000000000011</v>
      </c>
      <c r="O71" s="85">
        <f t="shared" si="6"/>
        <v>0</v>
      </c>
    </row>
    <row r="72" spans="2:15" x14ac:dyDescent="0.25">
      <c r="B72" s="54" t="s">
        <v>16</v>
      </c>
      <c r="C72" s="55" t="s">
        <v>17</v>
      </c>
      <c r="D72" s="56">
        <v>200</v>
      </c>
      <c r="E72" s="56"/>
      <c r="F72" s="56">
        <v>200</v>
      </c>
      <c r="G72" s="56">
        <f t="shared" si="7"/>
        <v>0</v>
      </c>
      <c r="H72" s="57">
        <v>16.5</v>
      </c>
      <c r="I72" s="57">
        <f t="shared" si="1"/>
        <v>0</v>
      </c>
      <c r="K72" s="52">
        <f t="shared" si="2"/>
        <v>3300</v>
      </c>
      <c r="L72" s="85">
        <f t="shared" si="3"/>
        <v>0</v>
      </c>
      <c r="M72" s="85">
        <f t="shared" si="4"/>
        <v>0</v>
      </c>
      <c r="N72" s="85">
        <f t="shared" si="5"/>
        <v>3300</v>
      </c>
      <c r="O72" s="85">
        <f t="shared" si="6"/>
        <v>0</v>
      </c>
    </row>
    <row r="73" spans="2:15" x14ac:dyDescent="0.25">
      <c r="B73" s="54" t="s">
        <v>203</v>
      </c>
      <c r="C73" s="55" t="s">
        <v>204</v>
      </c>
      <c r="D73" s="56">
        <v>108</v>
      </c>
      <c r="E73" s="56"/>
      <c r="F73" s="56">
        <v>74</v>
      </c>
      <c r="G73" s="56">
        <f t="shared" si="7"/>
        <v>34</v>
      </c>
      <c r="H73" s="57">
        <v>5.29</v>
      </c>
      <c r="I73" s="57">
        <f t="shared" si="1"/>
        <v>179.86</v>
      </c>
      <c r="K73" s="52">
        <f t="shared" si="2"/>
        <v>571.32000000000005</v>
      </c>
      <c r="L73" s="85">
        <f t="shared" si="3"/>
        <v>0</v>
      </c>
      <c r="M73" s="85">
        <f t="shared" si="4"/>
        <v>179.86</v>
      </c>
      <c r="N73" s="85">
        <f t="shared" si="5"/>
        <v>391.46000000000004</v>
      </c>
      <c r="O73" s="85">
        <f t="shared" si="6"/>
        <v>0</v>
      </c>
    </row>
    <row r="74" spans="2:15" x14ac:dyDescent="0.25">
      <c r="B74" s="54" t="s">
        <v>390</v>
      </c>
      <c r="C74" s="55" t="s">
        <v>23</v>
      </c>
      <c r="D74" s="56">
        <v>193</v>
      </c>
      <c r="E74" s="56"/>
      <c r="F74" s="56">
        <v>158</v>
      </c>
      <c r="G74" s="56">
        <f t="shared" si="7"/>
        <v>35</v>
      </c>
      <c r="H74" s="57">
        <v>77</v>
      </c>
      <c r="I74" s="57">
        <f t="shared" si="1"/>
        <v>2695</v>
      </c>
      <c r="K74" s="52">
        <f t="shared" si="2"/>
        <v>14861</v>
      </c>
      <c r="L74" s="85">
        <f t="shared" si="3"/>
        <v>0</v>
      </c>
      <c r="M74" s="85">
        <f t="shared" si="4"/>
        <v>2695</v>
      </c>
      <c r="N74" s="85">
        <f t="shared" si="5"/>
        <v>12166</v>
      </c>
      <c r="O74" s="85">
        <f t="shared" si="6"/>
        <v>0</v>
      </c>
    </row>
    <row r="75" spans="2:15" x14ac:dyDescent="0.25">
      <c r="B75" s="54" t="s">
        <v>196</v>
      </c>
      <c r="C75" s="55" t="s">
        <v>17</v>
      </c>
      <c r="D75" s="56">
        <v>1083</v>
      </c>
      <c r="E75" s="56">
        <v>400</v>
      </c>
      <c r="F75" s="56">
        <v>1197</v>
      </c>
      <c r="G75" s="56">
        <f t="shared" si="7"/>
        <v>286</v>
      </c>
      <c r="H75" s="57">
        <v>3.17</v>
      </c>
      <c r="I75" s="57">
        <f t="shared" ref="I75:I142" si="8">G75*H75</f>
        <v>906.62</v>
      </c>
      <c r="K75" s="52">
        <f t="shared" si="2"/>
        <v>3433.11</v>
      </c>
      <c r="L75" s="85">
        <f t="shared" si="3"/>
        <v>1268</v>
      </c>
      <c r="M75" s="85">
        <f t="shared" si="4"/>
        <v>906.62</v>
      </c>
      <c r="N75" s="85">
        <f t="shared" si="5"/>
        <v>3794.4900000000007</v>
      </c>
      <c r="O75" s="85">
        <f t="shared" si="6"/>
        <v>0</v>
      </c>
    </row>
    <row r="76" spans="2:15" x14ac:dyDescent="0.25">
      <c r="B76" s="54" t="s">
        <v>18</v>
      </c>
      <c r="C76" s="55" t="s">
        <v>17</v>
      </c>
      <c r="D76" s="56">
        <v>2480</v>
      </c>
      <c r="E76" s="56"/>
      <c r="F76" s="56">
        <v>2310</v>
      </c>
      <c r="G76" s="56">
        <f t="shared" si="7"/>
        <v>170</v>
      </c>
      <c r="H76" s="57">
        <v>19.8</v>
      </c>
      <c r="I76" s="57">
        <f t="shared" si="8"/>
        <v>3366</v>
      </c>
      <c r="K76" s="52">
        <f t="shared" ref="K76:K138" si="9">+D76*H76</f>
        <v>49104</v>
      </c>
      <c r="L76" s="85">
        <f t="shared" ref="L76:L138" si="10">+E76*H76</f>
        <v>0</v>
      </c>
      <c r="M76" s="85">
        <f t="shared" ref="M76:M138" si="11">+G76*H76</f>
        <v>3366</v>
      </c>
      <c r="N76" s="85">
        <f t="shared" ref="N76:N138" si="12">+K76+L76-M76</f>
        <v>45738</v>
      </c>
      <c r="O76" s="85">
        <f t="shared" ref="O76:O138" si="13">+F76*H76-N76</f>
        <v>0</v>
      </c>
    </row>
    <row r="77" spans="2:15" x14ac:dyDescent="0.25">
      <c r="B77" s="54" t="s">
        <v>76</v>
      </c>
      <c r="C77" s="55" t="s">
        <v>23</v>
      </c>
      <c r="D77" s="56">
        <v>201</v>
      </c>
      <c r="E77" s="56"/>
      <c r="F77" s="56">
        <v>244</v>
      </c>
      <c r="G77" s="56">
        <f t="shared" si="7"/>
        <v>-43</v>
      </c>
      <c r="H77" s="57">
        <v>27.5</v>
      </c>
      <c r="I77" s="57">
        <f t="shared" si="8"/>
        <v>-1182.5</v>
      </c>
      <c r="K77" s="52">
        <f t="shared" si="9"/>
        <v>5527.5</v>
      </c>
      <c r="L77" s="85">
        <f t="shared" si="10"/>
        <v>0</v>
      </c>
      <c r="M77" s="85">
        <f t="shared" si="11"/>
        <v>-1182.5</v>
      </c>
      <c r="N77" s="85">
        <f t="shared" si="12"/>
        <v>6710</v>
      </c>
      <c r="O77" s="85">
        <f t="shared" si="13"/>
        <v>0</v>
      </c>
    </row>
    <row r="78" spans="2:15" x14ac:dyDescent="0.25">
      <c r="B78" s="54" t="s">
        <v>364</v>
      </c>
      <c r="C78" s="55" t="s">
        <v>304</v>
      </c>
      <c r="D78" s="56">
        <v>161</v>
      </c>
      <c r="E78" s="56"/>
      <c r="F78" s="56">
        <v>160</v>
      </c>
      <c r="G78" s="56">
        <f t="shared" si="7"/>
        <v>1</v>
      </c>
      <c r="H78" s="57">
        <v>3.94</v>
      </c>
      <c r="I78" s="57">
        <f t="shared" si="8"/>
        <v>3.94</v>
      </c>
      <c r="K78" s="52">
        <f t="shared" si="9"/>
        <v>634.34</v>
      </c>
      <c r="L78" s="85">
        <f t="shared" si="10"/>
        <v>0</v>
      </c>
      <c r="M78" s="85">
        <f t="shared" si="11"/>
        <v>3.94</v>
      </c>
      <c r="N78" s="85">
        <f t="shared" si="12"/>
        <v>630.4</v>
      </c>
      <c r="O78" s="85">
        <f t="shared" si="13"/>
        <v>0</v>
      </c>
    </row>
    <row r="79" spans="2:15" x14ac:dyDescent="0.25">
      <c r="B79" s="54" t="s">
        <v>64</v>
      </c>
      <c r="C79" s="55" t="s">
        <v>17</v>
      </c>
      <c r="D79" s="56">
        <v>347</v>
      </c>
      <c r="E79" s="56"/>
      <c r="F79" s="56">
        <v>341</v>
      </c>
      <c r="G79" s="56">
        <f t="shared" si="7"/>
        <v>6</v>
      </c>
      <c r="H79" s="57">
        <v>22</v>
      </c>
      <c r="I79" s="57">
        <f t="shared" si="8"/>
        <v>132</v>
      </c>
      <c r="K79" s="52">
        <f t="shared" si="9"/>
        <v>7634</v>
      </c>
      <c r="L79" s="85">
        <f t="shared" si="10"/>
        <v>0</v>
      </c>
      <c r="M79" s="85">
        <f t="shared" si="11"/>
        <v>132</v>
      </c>
      <c r="N79" s="85">
        <f t="shared" si="12"/>
        <v>7502</v>
      </c>
      <c r="O79" s="85">
        <f t="shared" si="13"/>
        <v>0</v>
      </c>
    </row>
    <row r="80" spans="2:15" x14ac:dyDescent="0.25">
      <c r="B80" s="54" t="s">
        <v>19</v>
      </c>
      <c r="C80" s="55" t="s">
        <v>17</v>
      </c>
      <c r="D80" s="56">
        <v>6801</v>
      </c>
      <c r="E80" s="56"/>
      <c r="F80" s="56">
        <v>5819</v>
      </c>
      <c r="G80" s="56">
        <f t="shared" si="7"/>
        <v>982</v>
      </c>
      <c r="H80" s="57">
        <v>1.57</v>
      </c>
      <c r="I80" s="57">
        <f t="shared" si="8"/>
        <v>1541.74</v>
      </c>
      <c r="K80" s="52">
        <f t="shared" si="9"/>
        <v>10677.57</v>
      </c>
      <c r="L80" s="85">
        <f t="shared" si="10"/>
        <v>0</v>
      </c>
      <c r="M80" s="85">
        <f t="shared" si="11"/>
        <v>1541.74</v>
      </c>
      <c r="N80" s="85">
        <f t="shared" si="12"/>
        <v>9135.83</v>
      </c>
      <c r="O80" s="85">
        <f t="shared" si="13"/>
        <v>0</v>
      </c>
    </row>
    <row r="81" spans="2:15" x14ac:dyDescent="0.25">
      <c r="B81" s="54" t="s">
        <v>181</v>
      </c>
      <c r="C81" s="55" t="s">
        <v>17</v>
      </c>
      <c r="D81" s="56">
        <v>532</v>
      </c>
      <c r="E81" s="56"/>
      <c r="F81" s="56">
        <v>442</v>
      </c>
      <c r="G81" s="56">
        <f t="shared" si="7"/>
        <v>90</v>
      </c>
      <c r="H81" s="57">
        <v>4.53</v>
      </c>
      <c r="I81" s="57">
        <f t="shared" si="8"/>
        <v>407.70000000000005</v>
      </c>
      <c r="K81" s="52">
        <f t="shared" si="9"/>
        <v>2409.96</v>
      </c>
      <c r="L81" s="85">
        <f t="shared" si="10"/>
        <v>0</v>
      </c>
      <c r="M81" s="85">
        <f t="shared" si="11"/>
        <v>407.70000000000005</v>
      </c>
      <c r="N81" s="85">
        <f t="shared" si="12"/>
        <v>2002.26</v>
      </c>
      <c r="O81" s="85">
        <f t="shared" si="13"/>
        <v>0</v>
      </c>
    </row>
    <row r="82" spans="2:15" x14ac:dyDescent="0.25">
      <c r="B82" s="54" t="s">
        <v>443</v>
      </c>
      <c r="C82" s="55" t="s">
        <v>286</v>
      </c>
      <c r="D82" s="56">
        <v>1006</v>
      </c>
      <c r="E82" s="56"/>
      <c r="F82" s="56">
        <v>1006</v>
      </c>
      <c r="G82" s="56">
        <f t="shared" si="7"/>
        <v>0</v>
      </c>
      <c r="H82" s="57">
        <v>4.68</v>
      </c>
      <c r="I82" s="57">
        <f t="shared" si="8"/>
        <v>0</v>
      </c>
      <c r="K82" s="52">
        <f t="shared" si="9"/>
        <v>4708.08</v>
      </c>
      <c r="L82" s="85">
        <f t="shared" si="10"/>
        <v>0</v>
      </c>
      <c r="M82" s="85">
        <f t="shared" si="11"/>
        <v>0</v>
      </c>
      <c r="N82" s="85">
        <f t="shared" si="12"/>
        <v>4708.08</v>
      </c>
      <c r="O82" s="85">
        <f t="shared" si="13"/>
        <v>0</v>
      </c>
    </row>
    <row r="83" spans="2:15" x14ac:dyDescent="0.25">
      <c r="B83" s="54" t="s">
        <v>53</v>
      </c>
      <c r="C83" s="55" t="s">
        <v>17</v>
      </c>
      <c r="D83" s="56">
        <v>200</v>
      </c>
      <c r="E83" s="56"/>
      <c r="F83" s="56">
        <v>200</v>
      </c>
      <c r="G83" s="56">
        <f t="shared" si="7"/>
        <v>0</v>
      </c>
      <c r="H83" s="57">
        <v>15.4</v>
      </c>
      <c r="I83" s="57">
        <f t="shared" si="8"/>
        <v>0</v>
      </c>
      <c r="K83" s="52">
        <f t="shared" si="9"/>
        <v>3080</v>
      </c>
      <c r="L83" s="85">
        <f t="shared" si="10"/>
        <v>0</v>
      </c>
      <c r="M83" s="85">
        <f t="shared" si="11"/>
        <v>0</v>
      </c>
      <c r="N83" s="85">
        <f t="shared" si="12"/>
        <v>3080</v>
      </c>
      <c r="O83" s="85">
        <f t="shared" si="13"/>
        <v>0</v>
      </c>
    </row>
    <row r="84" spans="2:15" x14ac:dyDescent="0.25">
      <c r="B84" s="54" t="s">
        <v>356</v>
      </c>
      <c r="C84" s="55" t="s">
        <v>324</v>
      </c>
      <c r="D84" s="56">
        <v>100</v>
      </c>
      <c r="E84" s="56"/>
      <c r="F84" s="56">
        <v>100</v>
      </c>
      <c r="G84" s="56">
        <f t="shared" si="7"/>
        <v>0</v>
      </c>
      <c r="H84" s="57">
        <v>3.03</v>
      </c>
      <c r="I84" s="57">
        <f t="shared" si="8"/>
        <v>0</v>
      </c>
      <c r="K84" s="52">
        <f t="shared" si="9"/>
        <v>303</v>
      </c>
      <c r="L84" s="85">
        <f t="shared" si="10"/>
        <v>0</v>
      </c>
      <c r="M84" s="85">
        <f t="shared" si="11"/>
        <v>0</v>
      </c>
      <c r="N84" s="85">
        <f t="shared" si="12"/>
        <v>303</v>
      </c>
      <c r="O84" s="85">
        <f t="shared" si="13"/>
        <v>0</v>
      </c>
    </row>
    <row r="85" spans="2:15" x14ac:dyDescent="0.25">
      <c r="B85" s="54" t="s">
        <v>54</v>
      </c>
      <c r="C85" s="55" t="s">
        <v>17</v>
      </c>
      <c r="D85" s="56">
        <v>101</v>
      </c>
      <c r="E85" s="56"/>
      <c r="F85" s="56"/>
      <c r="G85" s="56">
        <f t="shared" si="7"/>
        <v>101</v>
      </c>
      <c r="H85" s="57">
        <v>19.2</v>
      </c>
      <c r="I85" s="57">
        <f t="shared" si="8"/>
        <v>1939.1999999999998</v>
      </c>
      <c r="K85" s="52">
        <f t="shared" si="9"/>
        <v>1939.1999999999998</v>
      </c>
      <c r="L85" s="85">
        <f t="shared" si="10"/>
        <v>0</v>
      </c>
      <c r="M85" s="85">
        <f t="shared" si="11"/>
        <v>1939.1999999999998</v>
      </c>
      <c r="N85" s="85">
        <f t="shared" si="12"/>
        <v>0</v>
      </c>
      <c r="O85" s="85">
        <f t="shared" si="13"/>
        <v>0</v>
      </c>
    </row>
    <row r="86" spans="2:15" x14ac:dyDescent="0.25">
      <c r="B86" s="54" t="s">
        <v>444</v>
      </c>
      <c r="C86" s="55" t="s">
        <v>286</v>
      </c>
      <c r="D86" s="56">
        <v>0</v>
      </c>
      <c r="E86" s="56"/>
      <c r="F86" s="56">
        <v>51</v>
      </c>
      <c r="G86" s="56">
        <f>(D86+E86)-F86</f>
        <v>-51</v>
      </c>
      <c r="H86" s="57">
        <v>434.5</v>
      </c>
      <c r="I86" s="57">
        <f t="shared" si="8"/>
        <v>-22159.5</v>
      </c>
      <c r="K86" s="52">
        <f t="shared" si="9"/>
        <v>0</v>
      </c>
      <c r="L86" s="85">
        <f t="shared" si="10"/>
        <v>0</v>
      </c>
      <c r="M86" s="85">
        <f t="shared" si="11"/>
        <v>-22159.5</v>
      </c>
      <c r="N86" s="85">
        <f t="shared" si="12"/>
        <v>22159.5</v>
      </c>
      <c r="O86" s="85">
        <f t="shared" si="13"/>
        <v>0</v>
      </c>
    </row>
    <row r="87" spans="2:15" x14ac:dyDescent="0.25">
      <c r="B87" s="54" t="s">
        <v>56</v>
      </c>
      <c r="C87" s="55" t="s">
        <v>30</v>
      </c>
      <c r="D87" s="56">
        <v>219</v>
      </c>
      <c r="E87" s="56"/>
      <c r="F87" s="56">
        <v>319</v>
      </c>
      <c r="G87" s="56">
        <f t="shared" si="7"/>
        <v>-100</v>
      </c>
      <c r="H87" s="57">
        <v>0.26</v>
      </c>
      <c r="I87" s="57">
        <f t="shared" si="8"/>
        <v>-26</v>
      </c>
      <c r="K87" s="52">
        <f t="shared" si="9"/>
        <v>56.940000000000005</v>
      </c>
      <c r="L87" s="85">
        <f t="shared" si="10"/>
        <v>0</v>
      </c>
      <c r="M87" s="85">
        <f t="shared" si="11"/>
        <v>-26</v>
      </c>
      <c r="N87" s="85">
        <f t="shared" si="12"/>
        <v>82.94</v>
      </c>
      <c r="O87" s="85">
        <f t="shared" si="13"/>
        <v>0</v>
      </c>
    </row>
    <row r="88" spans="2:15" x14ac:dyDescent="0.25">
      <c r="B88" s="54" t="s">
        <v>55</v>
      </c>
      <c r="C88" s="55" t="s">
        <v>30</v>
      </c>
      <c r="D88" s="56">
        <v>296</v>
      </c>
      <c r="E88" s="56"/>
      <c r="F88" s="56">
        <v>296</v>
      </c>
      <c r="G88" s="56">
        <f t="shared" si="7"/>
        <v>0</v>
      </c>
      <c r="H88" s="57">
        <v>0.56000000000000005</v>
      </c>
      <c r="I88" s="57">
        <f t="shared" si="8"/>
        <v>0</v>
      </c>
      <c r="K88" s="52">
        <f t="shared" si="9"/>
        <v>165.76000000000002</v>
      </c>
      <c r="L88" s="85">
        <f t="shared" si="10"/>
        <v>0</v>
      </c>
      <c r="M88" s="85">
        <f t="shared" si="11"/>
        <v>0</v>
      </c>
      <c r="N88" s="85">
        <f t="shared" si="12"/>
        <v>165.76000000000002</v>
      </c>
      <c r="O88" s="85">
        <f t="shared" si="13"/>
        <v>0</v>
      </c>
    </row>
    <row r="89" spans="2:15" x14ac:dyDescent="0.25">
      <c r="B89" s="54" t="s">
        <v>391</v>
      </c>
      <c r="C89" s="55" t="s">
        <v>17</v>
      </c>
      <c r="D89" s="56">
        <v>304</v>
      </c>
      <c r="E89" s="56"/>
      <c r="F89" s="56">
        <v>238</v>
      </c>
      <c r="G89" s="56">
        <f t="shared" si="7"/>
        <v>66</v>
      </c>
      <c r="H89" s="57">
        <v>101.53</v>
      </c>
      <c r="I89" s="57">
        <f t="shared" si="8"/>
        <v>6700.9800000000005</v>
      </c>
      <c r="K89" s="52">
        <f t="shared" si="9"/>
        <v>30865.119999999999</v>
      </c>
      <c r="L89" s="85">
        <f t="shared" si="10"/>
        <v>0</v>
      </c>
      <c r="M89" s="85">
        <f t="shared" si="11"/>
        <v>6700.9800000000005</v>
      </c>
      <c r="N89" s="85">
        <f t="shared" si="12"/>
        <v>24164.14</v>
      </c>
      <c r="O89" s="85">
        <f t="shared" si="13"/>
        <v>0</v>
      </c>
    </row>
    <row r="90" spans="2:15" x14ac:dyDescent="0.25">
      <c r="B90" s="54" t="s">
        <v>77</v>
      </c>
      <c r="C90" s="55" t="s">
        <v>17</v>
      </c>
      <c r="D90" s="56">
        <v>552</v>
      </c>
      <c r="E90" s="56"/>
      <c r="F90" s="56">
        <v>532</v>
      </c>
      <c r="G90" s="56">
        <f t="shared" si="7"/>
        <v>20</v>
      </c>
      <c r="H90" s="60">
        <v>101.16</v>
      </c>
      <c r="I90" s="57">
        <f t="shared" si="8"/>
        <v>2023.1999999999998</v>
      </c>
      <c r="K90" s="52">
        <f t="shared" si="9"/>
        <v>55840.32</v>
      </c>
      <c r="L90" s="85">
        <f t="shared" si="10"/>
        <v>0</v>
      </c>
      <c r="M90" s="85">
        <f t="shared" si="11"/>
        <v>2023.1999999999998</v>
      </c>
      <c r="N90" s="85">
        <f t="shared" si="12"/>
        <v>53817.120000000003</v>
      </c>
      <c r="O90" s="85">
        <f t="shared" si="13"/>
        <v>0</v>
      </c>
    </row>
    <row r="91" spans="2:15" x14ac:dyDescent="0.25">
      <c r="B91" s="54" t="s">
        <v>343</v>
      </c>
      <c r="C91" s="55" t="s">
        <v>344</v>
      </c>
      <c r="D91" s="56">
        <v>3</v>
      </c>
      <c r="E91" s="56"/>
      <c r="F91" s="56">
        <v>3</v>
      </c>
      <c r="G91" s="56">
        <f t="shared" si="7"/>
        <v>0</v>
      </c>
      <c r="H91" s="60">
        <v>129.80000000000001</v>
      </c>
      <c r="I91" s="57">
        <f t="shared" si="8"/>
        <v>0</v>
      </c>
      <c r="K91" s="52">
        <f t="shared" si="9"/>
        <v>389.40000000000003</v>
      </c>
      <c r="L91" s="85">
        <f t="shared" si="10"/>
        <v>0</v>
      </c>
      <c r="M91" s="85">
        <f t="shared" si="11"/>
        <v>0</v>
      </c>
      <c r="N91" s="85">
        <f t="shared" si="12"/>
        <v>389.40000000000003</v>
      </c>
      <c r="O91" s="85">
        <f t="shared" si="13"/>
        <v>0</v>
      </c>
    </row>
    <row r="92" spans="2:15" x14ac:dyDescent="0.25">
      <c r="B92" s="54" t="s">
        <v>20</v>
      </c>
      <c r="C92" s="55" t="s">
        <v>17</v>
      </c>
      <c r="D92" s="56">
        <v>1003</v>
      </c>
      <c r="E92" s="56">
        <v>100</v>
      </c>
      <c r="F92" s="56">
        <v>1061</v>
      </c>
      <c r="G92" s="56">
        <f t="shared" si="7"/>
        <v>42</v>
      </c>
      <c r="H92" s="57">
        <v>30.8</v>
      </c>
      <c r="I92" s="57">
        <f t="shared" si="8"/>
        <v>1293.6000000000001</v>
      </c>
      <c r="K92" s="52">
        <f t="shared" si="9"/>
        <v>30892.400000000001</v>
      </c>
      <c r="L92" s="85">
        <f t="shared" si="10"/>
        <v>3080</v>
      </c>
      <c r="M92" s="85">
        <f t="shared" si="11"/>
        <v>1293.6000000000001</v>
      </c>
      <c r="N92" s="85">
        <f t="shared" si="12"/>
        <v>32678.800000000003</v>
      </c>
      <c r="O92" s="85">
        <f t="shared" si="13"/>
        <v>0</v>
      </c>
    </row>
    <row r="93" spans="2:15" x14ac:dyDescent="0.25">
      <c r="B93" s="54" t="s">
        <v>474</v>
      </c>
      <c r="C93" s="55" t="s">
        <v>17</v>
      </c>
      <c r="D93" s="56">
        <v>1</v>
      </c>
      <c r="E93" s="86"/>
      <c r="F93" s="56">
        <v>1</v>
      </c>
      <c r="G93" s="56">
        <f t="shared" si="7"/>
        <v>0</v>
      </c>
      <c r="H93" s="57">
        <v>1729.2</v>
      </c>
      <c r="I93" s="57">
        <f t="shared" si="8"/>
        <v>0</v>
      </c>
      <c r="K93" s="52">
        <f t="shared" si="9"/>
        <v>1729.2</v>
      </c>
      <c r="L93" s="85">
        <f t="shared" si="10"/>
        <v>0</v>
      </c>
      <c r="M93" s="85">
        <f t="shared" si="11"/>
        <v>0</v>
      </c>
      <c r="N93" s="85">
        <f t="shared" si="12"/>
        <v>1729.2</v>
      </c>
      <c r="O93" s="85">
        <f t="shared" si="13"/>
        <v>0</v>
      </c>
    </row>
    <row r="94" spans="2:15" x14ac:dyDescent="0.25">
      <c r="B94" s="54" t="s">
        <v>234</v>
      </c>
      <c r="C94" s="55" t="s">
        <v>17</v>
      </c>
      <c r="D94" s="56">
        <v>179</v>
      </c>
      <c r="E94" s="59"/>
      <c r="F94" s="56">
        <v>71</v>
      </c>
      <c r="G94" s="56">
        <f t="shared" si="7"/>
        <v>108</v>
      </c>
      <c r="H94" s="57">
        <v>15.92</v>
      </c>
      <c r="I94" s="57">
        <f t="shared" si="8"/>
        <v>1719.36</v>
      </c>
      <c r="K94" s="52">
        <f t="shared" si="9"/>
        <v>2849.68</v>
      </c>
      <c r="L94" s="85">
        <f t="shared" si="10"/>
        <v>0</v>
      </c>
      <c r="M94" s="85">
        <f t="shared" si="11"/>
        <v>1719.36</v>
      </c>
      <c r="N94" s="85">
        <f t="shared" si="12"/>
        <v>1130.32</v>
      </c>
      <c r="O94" s="85">
        <f t="shared" si="13"/>
        <v>0</v>
      </c>
    </row>
    <row r="95" spans="2:15" x14ac:dyDescent="0.25">
      <c r="B95" s="54" t="s">
        <v>296</v>
      </c>
      <c r="C95" s="55" t="s">
        <v>17</v>
      </c>
      <c r="D95" s="56">
        <v>76</v>
      </c>
      <c r="E95" s="56"/>
      <c r="F95" s="56">
        <v>68</v>
      </c>
      <c r="G95" s="56">
        <f t="shared" si="7"/>
        <v>8</v>
      </c>
      <c r="H95" s="57">
        <v>59.37</v>
      </c>
      <c r="I95" s="57">
        <f t="shared" si="8"/>
        <v>474.96</v>
      </c>
      <c r="K95" s="52">
        <f t="shared" si="9"/>
        <v>4512.12</v>
      </c>
      <c r="L95" s="85">
        <f t="shared" si="10"/>
        <v>0</v>
      </c>
      <c r="M95" s="85">
        <f t="shared" si="11"/>
        <v>474.96</v>
      </c>
      <c r="N95" s="85">
        <f t="shared" si="12"/>
        <v>4037.16</v>
      </c>
      <c r="O95" s="85">
        <f t="shared" si="13"/>
        <v>0</v>
      </c>
    </row>
    <row r="96" spans="2:15" x14ac:dyDescent="0.25">
      <c r="B96" s="54" t="s">
        <v>314</v>
      </c>
      <c r="C96" s="55" t="s">
        <v>17</v>
      </c>
      <c r="D96" s="56">
        <v>75</v>
      </c>
      <c r="E96" s="56"/>
      <c r="F96" s="56">
        <v>75</v>
      </c>
      <c r="G96" s="56">
        <f t="shared" si="7"/>
        <v>0</v>
      </c>
      <c r="H96" s="57">
        <v>22.38</v>
      </c>
      <c r="I96" s="57">
        <f t="shared" si="8"/>
        <v>0</v>
      </c>
      <c r="K96" s="52">
        <f t="shared" si="9"/>
        <v>1678.5</v>
      </c>
      <c r="L96" s="85">
        <f t="shared" si="10"/>
        <v>0</v>
      </c>
      <c r="M96" s="85">
        <f t="shared" si="11"/>
        <v>0</v>
      </c>
      <c r="N96" s="85">
        <f t="shared" si="12"/>
        <v>1678.5</v>
      </c>
      <c r="O96" s="85">
        <f t="shared" si="13"/>
        <v>0</v>
      </c>
    </row>
    <row r="97" spans="2:15" x14ac:dyDescent="0.25">
      <c r="B97" s="54" t="s">
        <v>267</v>
      </c>
      <c r="C97" s="55" t="s">
        <v>17</v>
      </c>
      <c r="D97" s="56">
        <v>985</v>
      </c>
      <c r="E97" s="56"/>
      <c r="F97" s="56">
        <v>616</v>
      </c>
      <c r="G97" s="56">
        <f t="shared" si="7"/>
        <v>369</v>
      </c>
      <c r="H97" s="57">
        <v>13.2</v>
      </c>
      <c r="I97" s="57">
        <f t="shared" si="8"/>
        <v>4870.8</v>
      </c>
      <c r="K97" s="52">
        <f t="shared" si="9"/>
        <v>13002</v>
      </c>
      <c r="L97" s="85">
        <f t="shared" si="10"/>
        <v>0</v>
      </c>
      <c r="M97" s="85">
        <f t="shared" si="11"/>
        <v>4870.8</v>
      </c>
      <c r="N97" s="85">
        <f t="shared" si="12"/>
        <v>8131.2</v>
      </c>
      <c r="O97" s="85">
        <f t="shared" si="13"/>
        <v>0</v>
      </c>
    </row>
    <row r="98" spans="2:15" x14ac:dyDescent="0.25">
      <c r="B98" s="54" t="s">
        <v>43</v>
      </c>
      <c r="C98" s="55" t="s">
        <v>32</v>
      </c>
      <c r="D98" s="56">
        <v>79</v>
      </c>
      <c r="E98" s="56"/>
      <c r="F98" s="56">
        <v>71</v>
      </c>
      <c r="G98" s="56">
        <f t="shared" si="7"/>
        <v>8</v>
      </c>
      <c r="H98" s="57">
        <v>3.41</v>
      </c>
      <c r="I98" s="57">
        <f t="shared" si="8"/>
        <v>27.28</v>
      </c>
      <c r="K98" s="52">
        <f t="shared" si="9"/>
        <v>269.39</v>
      </c>
      <c r="L98" s="85">
        <f t="shared" si="10"/>
        <v>0</v>
      </c>
      <c r="M98" s="85">
        <f t="shared" si="11"/>
        <v>27.28</v>
      </c>
      <c r="N98" s="85">
        <f t="shared" si="12"/>
        <v>242.10999999999999</v>
      </c>
      <c r="O98" s="85">
        <f t="shared" si="13"/>
        <v>0</v>
      </c>
    </row>
    <row r="99" spans="2:15" x14ac:dyDescent="0.25">
      <c r="B99" s="54" t="s">
        <v>352</v>
      </c>
      <c r="C99" s="55" t="s">
        <v>23</v>
      </c>
      <c r="D99" s="56">
        <v>13</v>
      </c>
      <c r="E99" s="56"/>
      <c r="F99" s="56">
        <v>13</v>
      </c>
      <c r="G99" s="56">
        <f t="shared" si="7"/>
        <v>0</v>
      </c>
      <c r="H99" s="57">
        <v>440</v>
      </c>
      <c r="I99" s="57">
        <f t="shared" si="8"/>
        <v>0</v>
      </c>
      <c r="K99" s="52">
        <f t="shared" si="9"/>
        <v>5720</v>
      </c>
      <c r="L99" s="85">
        <f t="shared" si="10"/>
        <v>0</v>
      </c>
      <c r="M99" s="85">
        <f t="shared" si="11"/>
        <v>0</v>
      </c>
      <c r="N99" s="85">
        <f t="shared" si="12"/>
        <v>5720</v>
      </c>
      <c r="O99" s="85">
        <f t="shared" si="13"/>
        <v>0</v>
      </c>
    </row>
    <row r="100" spans="2:15" x14ac:dyDescent="0.25">
      <c r="B100" s="54" t="s">
        <v>82</v>
      </c>
      <c r="C100" s="55" t="s">
        <v>66</v>
      </c>
      <c r="D100" s="56">
        <v>8</v>
      </c>
      <c r="E100" s="56"/>
      <c r="F100" s="56">
        <v>7</v>
      </c>
      <c r="G100" s="56">
        <f t="shared" si="7"/>
        <v>1</v>
      </c>
      <c r="H100" s="57">
        <v>2226</v>
      </c>
      <c r="I100" s="57">
        <f t="shared" si="8"/>
        <v>2226</v>
      </c>
      <c r="K100" s="52">
        <f t="shared" si="9"/>
        <v>17808</v>
      </c>
      <c r="L100" s="85">
        <f t="shared" si="10"/>
        <v>0</v>
      </c>
      <c r="M100" s="85">
        <f t="shared" si="11"/>
        <v>2226</v>
      </c>
      <c r="N100" s="85">
        <f t="shared" si="12"/>
        <v>15582</v>
      </c>
      <c r="O100" s="85">
        <f t="shared" si="13"/>
        <v>0</v>
      </c>
    </row>
    <row r="101" spans="2:15" x14ac:dyDescent="0.25">
      <c r="B101" s="54" t="s">
        <v>57</v>
      </c>
      <c r="C101" s="55" t="s">
        <v>17</v>
      </c>
      <c r="D101" s="56">
        <v>586</v>
      </c>
      <c r="E101" s="56"/>
      <c r="F101" s="56">
        <v>545</v>
      </c>
      <c r="G101" s="56">
        <f t="shared" si="7"/>
        <v>41</v>
      </c>
      <c r="H101" s="57">
        <v>2.75</v>
      </c>
      <c r="I101" s="57">
        <f t="shared" si="8"/>
        <v>112.75</v>
      </c>
      <c r="K101" s="52">
        <f t="shared" si="9"/>
        <v>1611.5</v>
      </c>
      <c r="L101" s="85">
        <f t="shared" si="10"/>
        <v>0</v>
      </c>
      <c r="M101" s="85">
        <f t="shared" si="11"/>
        <v>112.75</v>
      </c>
      <c r="N101" s="85">
        <f t="shared" si="12"/>
        <v>1498.75</v>
      </c>
      <c r="O101" s="85">
        <f t="shared" si="13"/>
        <v>0</v>
      </c>
    </row>
    <row r="102" spans="2:15" x14ac:dyDescent="0.25">
      <c r="B102" s="54" t="s">
        <v>44</v>
      </c>
      <c r="C102" s="55" t="s">
        <v>17</v>
      </c>
      <c r="D102" s="56">
        <v>1111</v>
      </c>
      <c r="E102" s="56"/>
      <c r="F102" s="56">
        <v>944</v>
      </c>
      <c r="G102" s="56">
        <f t="shared" si="7"/>
        <v>167</v>
      </c>
      <c r="H102" s="57">
        <v>12.65</v>
      </c>
      <c r="I102" s="57">
        <f t="shared" si="8"/>
        <v>2112.5500000000002</v>
      </c>
      <c r="K102" s="52">
        <f t="shared" si="9"/>
        <v>14054.15</v>
      </c>
      <c r="L102" s="85">
        <f t="shared" si="10"/>
        <v>0</v>
      </c>
      <c r="M102" s="85">
        <f t="shared" si="11"/>
        <v>2112.5500000000002</v>
      </c>
      <c r="N102" s="85">
        <f t="shared" si="12"/>
        <v>11941.599999999999</v>
      </c>
      <c r="O102" s="85">
        <f t="shared" si="13"/>
        <v>0</v>
      </c>
    </row>
    <row r="103" spans="2:15" x14ac:dyDescent="0.25">
      <c r="B103" s="54" t="s">
        <v>21</v>
      </c>
      <c r="C103" s="55" t="s">
        <v>17</v>
      </c>
      <c r="D103" s="56">
        <v>153</v>
      </c>
      <c r="E103" s="56"/>
      <c r="F103" s="56">
        <v>153</v>
      </c>
      <c r="G103" s="56">
        <f t="shared" si="7"/>
        <v>0</v>
      </c>
      <c r="H103" s="57">
        <v>19.78</v>
      </c>
      <c r="I103" s="57">
        <f t="shared" si="8"/>
        <v>0</v>
      </c>
      <c r="K103" s="52">
        <f t="shared" si="9"/>
        <v>3026.34</v>
      </c>
      <c r="L103" s="85">
        <f t="shared" si="10"/>
        <v>0</v>
      </c>
      <c r="M103" s="85">
        <f t="shared" si="11"/>
        <v>0</v>
      </c>
      <c r="N103" s="85">
        <v>3026.34</v>
      </c>
      <c r="O103" s="85">
        <f t="shared" si="13"/>
        <v>0</v>
      </c>
    </row>
    <row r="104" spans="2:15" x14ac:dyDescent="0.25">
      <c r="B104" s="54" t="s">
        <v>437</v>
      </c>
      <c r="C104" s="55" t="s">
        <v>66</v>
      </c>
      <c r="D104" s="56">
        <v>8</v>
      </c>
      <c r="E104" s="56"/>
      <c r="F104" s="56"/>
      <c r="G104" s="56">
        <f t="shared" si="7"/>
        <v>8</v>
      </c>
      <c r="H104" s="57">
        <v>493.9</v>
      </c>
      <c r="I104" s="57">
        <f t="shared" si="8"/>
        <v>3951.2</v>
      </c>
      <c r="K104" s="52">
        <f t="shared" si="9"/>
        <v>3951.2</v>
      </c>
      <c r="L104" s="85">
        <f t="shared" si="10"/>
        <v>0</v>
      </c>
      <c r="M104" s="85">
        <f t="shared" si="11"/>
        <v>3951.2</v>
      </c>
      <c r="N104" s="85">
        <f t="shared" si="12"/>
        <v>0</v>
      </c>
      <c r="O104" s="85">
        <f t="shared" si="13"/>
        <v>0</v>
      </c>
    </row>
    <row r="105" spans="2:15" x14ac:dyDescent="0.25">
      <c r="B105" s="54" t="s">
        <v>438</v>
      </c>
      <c r="C105" s="55" t="s">
        <v>66</v>
      </c>
      <c r="D105" s="56">
        <v>19</v>
      </c>
      <c r="E105" s="56"/>
      <c r="F105" s="56">
        <v>15</v>
      </c>
      <c r="G105" s="56">
        <f t="shared" si="7"/>
        <v>4</v>
      </c>
      <c r="H105" s="57">
        <v>986.7</v>
      </c>
      <c r="I105" s="57">
        <f t="shared" si="8"/>
        <v>3946.8</v>
      </c>
      <c r="K105" s="52">
        <f t="shared" si="9"/>
        <v>18747.3</v>
      </c>
      <c r="L105" s="85">
        <f t="shared" si="10"/>
        <v>0</v>
      </c>
      <c r="M105" s="85">
        <f t="shared" si="11"/>
        <v>3946.8</v>
      </c>
      <c r="N105" s="85">
        <f t="shared" si="12"/>
        <v>14800.5</v>
      </c>
      <c r="O105" s="85">
        <f t="shared" si="13"/>
        <v>0</v>
      </c>
    </row>
    <row r="106" spans="2:15" x14ac:dyDescent="0.25">
      <c r="B106" s="54" t="s">
        <v>215</v>
      </c>
      <c r="C106" s="55" t="s">
        <v>202</v>
      </c>
      <c r="D106" s="56">
        <v>84</v>
      </c>
      <c r="E106" s="56"/>
      <c r="F106" s="56">
        <v>94</v>
      </c>
      <c r="G106" s="56">
        <f t="shared" si="7"/>
        <v>-10</v>
      </c>
      <c r="H106" s="57">
        <v>13.2</v>
      </c>
      <c r="I106" s="57">
        <f t="shared" si="8"/>
        <v>-132</v>
      </c>
      <c r="K106" s="52">
        <f t="shared" si="9"/>
        <v>1108.8</v>
      </c>
      <c r="L106" s="85">
        <f t="shared" si="10"/>
        <v>0</v>
      </c>
      <c r="M106" s="85">
        <f t="shared" si="11"/>
        <v>-132</v>
      </c>
      <c r="N106" s="85">
        <f t="shared" si="12"/>
        <v>1240.8</v>
      </c>
      <c r="O106" s="85">
        <f t="shared" si="13"/>
        <v>0</v>
      </c>
    </row>
    <row r="107" spans="2:15" x14ac:dyDescent="0.25">
      <c r="B107" s="54" t="s">
        <v>365</v>
      </c>
      <c r="C107" s="55" t="s">
        <v>23</v>
      </c>
      <c r="D107" s="56">
        <v>16</v>
      </c>
      <c r="E107" s="56"/>
      <c r="F107" s="56"/>
      <c r="G107" s="56">
        <f t="shared" si="7"/>
        <v>16</v>
      </c>
      <c r="H107" s="57">
        <v>92.03</v>
      </c>
      <c r="I107" s="57">
        <f t="shared" si="8"/>
        <v>1472.48</v>
      </c>
      <c r="K107" s="52">
        <f t="shared" si="9"/>
        <v>1472.48</v>
      </c>
      <c r="L107" s="85">
        <f t="shared" si="10"/>
        <v>0</v>
      </c>
      <c r="M107" s="85">
        <f t="shared" si="11"/>
        <v>1472.48</v>
      </c>
      <c r="N107" s="85">
        <f t="shared" si="12"/>
        <v>0</v>
      </c>
      <c r="O107" s="85">
        <f t="shared" si="13"/>
        <v>0</v>
      </c>
    </row>
    <row r="108" spans="2:15" x14ac:dyDescent="0.25">
      <c r="B108" s="54" t="s">
        <v>288</v>
      </c>
      <c r="C108" s="55" t="s">
        <v>17</v>
      </c>
      <c r="D108" s="56">
        <v>489</v>
      </c>
      <c r="E108" s="56"/>
      <c r="F108" s="56">
        <v>498</v>
      </c>
      <c r="G108" s="56">
        <f t="shared" si="7"/>
        <v>-9</v>
      </c>
      <c r="H108" s="57">
        <v>28.39</v>
      </c>
      <c r="I108" s="57">
        <f t="shared" si="8"/>
        <v>-255.51</v>
      </c>
      <c r="K108" s="52">
        <f t="shared" si="9"/>
        <v>13882.710000000001</v>
      </c>
      <c r="L108" s="85">
        <f t="shared" si="10"/>
        <v>0</v>
      </c>
      <c r="M108" s="85">
        <f t="shared" si="11"/>
        <v>-255.51</v>
      </c>
      <c r="N108" s="85">
        <f t="shared" si="12"/>
        <v>14138.220000000001</v>
      </c>
      <c r="O108" s="85">
        <f t="shared" si="13"/>
        <v>0</v>
      </c>
    </row>
    <row r="109" spans="2:15" x14ac:dyDescent="0.25">
      <c r="B109" s="54" t="s">
        <v>226</v>
      </c>
      <c r="C109" s="55" t="s">
        <v>30</v>
      </c>
      <c r="D109" s="56">
        <v>100</v>
      </c>
      <c r="E109" s="56"/>
      <c r="F109" s="56">
        <v>100</v>
      </c>
      <c r="G109" s="56">
        <f t="shared" si="7"/>
        <v>0</v>
      </c>
      <c r="H109" s="57">
        <v>0.14000000000000001</v>
      </c>
      <c r="I109" s="57">
        <f t="shared" si="8"/>
        <v>0</v>
      </c>
      <c r="K109" s="52">
        <f t="shared" si="9"/>
        <v>14.000000000000002</v>
      </c>
      <c r="L109" s="85">
        <f t="shared" si="10"/>
        <v>0</v>
      </c>
      <c r="M109" s="85">
        <f t="shared" si="11"/>
        <v>0</v>
      </c>
      <c r="N109" s="85">
        <f t="shared" si="12"/>
        <v>14.000000000000002</v>
      </c>
      <c r="O109" s="85">
        <f t="shared" si="13"/>
        <v>0</v>
      </c>
    </row>
    <row r="110" spans="2:15" x14ac:dyDescent="0.25">
      <c r="B110" s="54" t="s">
        <v>240</v>
      </c>
      <c r="C110" s="55" t="s">
        <v>30</v>
      </c>
      <c r="D110" s="56">
        <v>100</v>
      </c>
      <c r="E110" s="56"/>
      <c r="F110" s="56">
        <v>100</v>
      </c>
      <c r="G110" s="56">
        <f t="shared" si="7"/>
        <v>0</v>
      </c>
      <c r="H110" s="57">
        <v>1.05</v>
      </c>
      <c r="I110" s="57">
        <f t="shared" si="8"/>
        <v>0</v>
      </c>
      <c r="K110" s="52">
        <f t="shared" si="9"/>
        <v>105</v>
      </c>
      <c r="L110" s="85">
        <f t="shared" si="10"/>
        <v>0</v>
      </c>
      <c r="M110" s="85">
        <f t="shared" si="11"/>
        <v>0</v>
      </c>
      <c r="N110" s="85">
        <f t="shared" si="12"/>
        <v>105</v>
      </c>
      <c r="O110" s="85">
        <f t="shared" si="13"/>
        <v>0</v>
      </c>
    </row>
    <row r="111" spans="2:15" x14ac:dyDescent="0.25">
      <c r="B111" s="54" t="s">
        <v>22</v>
      </c>
      <c r="C111" s="55" t="s">
        <v>23</v>
      </c>
      <c r="D111" s="56">
        <v>3198</v>
      </c>
      <c r="E111" s="56">
        <v>500</v>
      </c>
      <c r="F111" s="56">
        <v>3322</v>
      </c>
      <c r="G111" s="56">
        <f t="shared" si="7"/>
        <v>376</v>
      </c>
      <c r="H111" s="57">
        <v>8.92</v>
      </c>
      <c r="I111" s="57">
        <f t="shared" si="8"/>
        <v>3353.92</v>
      </c>
      <c r="K111" s="52">
        <f t="shared" si="9"/>
        <v>28526.16</v>
      </c>
      <c r="L111" s="85">
        <f t="shared" si="10"/>
        <v>4460</v>
      </c>
      <c r="M111" s="85">
        <f t="shared" si="11"/>
        <v>3353.92</v>
      </c>
      <c r="N111" s="85">
        <f t="shared" si="12"/>
        <v>29632.240000000005</v>
      </c>
      <c r="O111" s="85">
        <f t="shared" si="13"/>
        <v>0</v>
      </c>
    </row>
    <row r="112" spans="2:15" x14ac:dyDescent="0.25">
      <c r="B112" s="54" t="s">
        <v>270</v>
      </c>
      <c r="C112" s="55" t="s">
        <v>17</v>
      </c>
      <c r="D112" s="56">
        <v>268</v>
      </c>
      <c r="E112" s="56"/>
      <c r="F112" s="56">
        <v>139</v>
      </c>
      <c r="G112" s="56">
        <f t="shared" si="7"/>
        <v>129</v>
      </c>
      <c r="H112" s="57">
        <v>20.9</v>
      </c>
      <c r="I112" s="57">
        <f t="shared" si="8"/>
        <v>2696.1</v>
      </c>
      <c r="K112" s="52">
        <f t="shared" si="9"/>
        <v>5601.2</v>
      </c>
      <c r="L112" s="85">
        <f t="shared" si="10"/>
        <v>0</v>
      </c>
      <c r="M112" s="85">
        <f t="shared" si="11"/>
        <v>2696.1</v>
      </c>
      <c r="N112" s="85">
        <f t="shared" si="12"/>
        <v>2905.1</v>
      </c>
      <c r="O112" s="85">
        <f t="shared" si="13"/>
        <v>0</v>
      </c>
    </row>
    <row r="113" spans="2:15" x14ac:dyDescent="0.25">
      <c r="B113" s="54" t="s">
        <v>480</v>
      </c>
      <c r="C113" s="55" t="s">
        <v>286</v>
      </c>
      <c r="D113" s="56">
        <v>0</v>
      </c>
      <c r="E113" s="56"/>
      <c r="F113" s="56"/>
      <c r="G113" s="56">
        <f t="shared" si="7"/>
        <v>0</v>
      </c>
      <c r="H113" s="57">
        <v>3.63</v>
      </c>
      <c r="I113" s="57">
        <f t="shared" si="8"/>
        <v>0</v>
      </c>
      <c r="K113" s="52">
        <f t="shared" si="9"/>
        <v>0</v>
      </c>
      <c r="L113" s="85">
        <f t="shared" si="10"/>
        <v>0</v>
      </c>
      <c r="M113" s="85">
        <f t="shared" si="11"/>
        <v>0</v>
      </c>
      <c r="N113" s="85">
        <f t="shared" si="12"/>
        <v>0</v>
      </c>
      <c r="O113" s="85">
        <f t="shared" si="13"/>
        <v>0</v>
      </c>
    </row>
    <row r="114" spans="2:15" x14ac:dyDescent="0.25">
      <c r="B114" s="54" t="s">
        <v>254</v>
      </c>
      <c r="C114" s="55" t="s">
        <v>30</v>
      </c>
      <c r="D114" s="56">
        <v>220</v>
      </c>
      <c r="E114" s="56"/>
      <c r="F114" s="56">
        <v>23</v>
      </c>
      <c r="G114" s="56">
        <f t="shared" si="7"/>
        <v>197</v>
      </c>
      <c r="H114" s="57">
        <v>0.61</v>
      </c>
      <c r="I114" s="57">
        <f t="shared" si="8"/>
        <v>120.17</v>
      </c>
      <c r="K114" s="52">
        <f t="shared" si="9"/>
        <v>134.19999999999999</v>
      </c>
      <c r="L114" s="85">
        <f t="shared" si="10"/>
        <v>0</v>
      </c>
      <c r="M114" s="85">
        <f t="shared" si="11"/>
        <v>120.17</v>
      </c>
      <c r="N114" s="85">
        <f t="shared" si="12"/>
        <v>14.029999999999987</v>
      </c>
      <c r="O114" s="85">
        <f t="shared" si="13"/>
        <v>0</v>
      </c>
    </row>
    <row r="115" spans="2:15" x14ac:dyDescent="0.25">
      <c r="B115" s="54" t="s">
        <v>229</v>
      </c>
      <c r="C115" s="55" t="s">
        <v>33</v>
      </c>
      <c r="D115" s="56">
        <v>0</v>
      </c>
      <c r="E115" s="56">
        <v>10</v>
      </c>
      <c r="F115" s="56">
        <v>10</v>
      </c>
      <c r="G115" s="56">
        <f t="shared" si="7"/>
        <v>0</v>
      </c>
      <c r="H115" s="57">
        <v>26.95</v>
      </c>
      <c r="I115" s="57">
        <f t="shared" si="8"/>
        <v>0</v>
      </c>
      <c r="K115" s="52">
        <f t="shared" si="9"/>
        <v>0</v>
      </c>
      <c r="L115" s="85">
        <f t="shared" si="10"/>
        <v>269.5</v>
      </c>
      <c r="M115" s="85">
        <f t="shared" si="11"/>
        <v>0</v>
      </c>
      <c r="N115" s="85">
        <f t="shared" si="12"/>
        <v>269.5</v>
      </c>
      <c r="O115" s="85">
        <f t="shared" si="13"/>
        <v>0</v>
      </c>
    </row>
    <row r="116" spans="2:15" x14ac:dyDescent="0.25">
      <c r="B116" s="54" t="s">
        <v>350</v>
      </c>
      <c r="C116" s="55" t="s">
        <v>212</v>
      </c>
      <c r="D116" s="56">
        <v>200</v>
      </c>
      <c r="E116" s="56"/>
      <c r="F116" s="56">
        <v>175</v>
      </c>
      <c r="G116" s="56">
        <f t="shared" si="7"/>
        <v>25</v>
      </c>
      <c r="H116" s="57">
        <v>140.13999999999999</v>
      </c>
      <c r="I116" s="57">
        <f t="shared" si="8"/>
        <v>3503.4999999999995</v>
      </c>
      <c r="K116" s="52">
        <f t="shared" si="9"/>
        <v>28027.999999999996</v>
      </c>
      <c r="L116" s="85">
        <f t="shared" si="10"/>
        <v>0</v>
      </c>
      <c r="M116" s="85">
        <f t="shared" si="11"/>
        <v>3503.4999999999995</v>
      </c>
      <c r="N116" s="85">
        <f t="shared" si="12"/>
        <v>24524.499999999996</v>
      </c>
      <c r="O116" s="85">
        <f t="shared" si="13"/>
        <v>0</v>
      </c>
    </row>
    <row r="117" spans="2:15" x14ac:dyDescent="0.25">
      <c r="B117" s="54" t="s">
        <v>415</v>
      </c>
      <c r="C117" s="55" t="s">
        <v>17</v>
      </c>
      <c r="D117" s="56">
        <v>21</v>
      </c>
      <c r="E117" s="56"/>
      <c r="F117" s="56">
        <v>21</v>
      </c>
      <c r="G117" s="56">
        <f t="shared" si="7"/>
        <v>0</v>
      </c>
      <c r="H117" s="57">
        <v>814</v>
      </c>
      <c r="I117" s="57">
        <f t="shared" si="8"/>
        <v>0</v>
      </c>
      <c r="K117" s="52">
        <f t="shared" si="9"/>
        <v>17094</v>
      </c>
      <c r="L117" s="85">
        <f t="shared" si="10"/>
        <v>0</v>
      </c>
      <c r="M117" s="85">
        <f t="shared" si="11"/>
        <v>0</v>
      </c>
      <c r="N117" s="85">
        <f t="shared" si="12"/>
        <v>17094</v>
      </c>
      <c r="O117" s="85">
        <f t="shared" si="13"/>
        <v>0</v>
      </c>
    </row>
    <row r="118" spans="2:15" x14ac:dyDescent="0.25">
      <c r="B118" s="54" t="s">
        <v>24</v>
      </c>
      <c r="C118" s="55" t="s">
        <v>23</v>
      </c>
      <c r="D118" s="56">
        <v>15</v>
      </c>
      <c r="E118" s="56"/>
      <c r="F118" s="56">
        <v>13</v>
      </c>
      <c r="G118" s="56">
        <f t="shared" si="7"/>
        <v>2</v>
      </c>
      <c r="H118" s="57">
        <v>225.5</v>
      </c>
      <c r="I118" s="57">
        <f t="shared" si="8"/>
        <v>451</v>
      </c>
      <c r="K118" s="52">
        <f t="shared" si="9"/>
        <v>3382.5</v>
      </c>
      <c r="L118" s="85">
        <f t="shared" si="10"/>
        <v>0</v>
      </c>
      <c r="M118" s="85">
        <f t="shared" si="11"/>
        <v>451</v>
      </c>
      <c r="N118" s="85">
        <f t="shared" si="12"/>
        <v>2931.5</v>
      </c>
      <c r="O118" s="85">
        <f t="shared" si="13"/>
        <v>0</v>
      </c>
    </row>
    <row r="119" spans="2:15" x14ac:dyDescent="0.25">
      <c r="B119" s="54" t="s">
        <v>26</v>
      </c>
      <c r="C119" s="55" t="s">
        <v>23</v>
      </c>
      <c r="D119" s="56">
        <v>4</v>
      </c>
      <c r="E119" s="56"/>
      <c r="F119" s="56">
        <v>7</v>
      </c>
      <c r="G119" s="56">
        <f t="shared" si="7"/>
        <v>-3</v>
      </c>
      <c r="H119" s="57">
        <v>225.5</v>
      </c>
      <c r="I119" s="57">
        <f t="shared" si="8"/>
        <v>-676.5</v>
      </c>
      <c r="K119" s="52">
        <f t="shared" si="9"/>
        <v>902</v>
      </c>
      <c r="L119" s="85">
        <f t="shared" si="10"/>
        <v>0</v>
      </c>
      <c r="M119" s="85">
        <f t="shared" si="11"/>
        <v>-676.5</v>
      </c>
      <c r="N119" s="85">
        <f t="shared" si="12"/>
        <v>1578.5</v>
      </c>
      <c r="O119" s="85">
        <f t="shared" si="13"/>
        <v>0</v>
      </c>
    </row>
    <row r="120" spans="2:15" x14ac:dyDescent="0.25">
      <c r="B120" s="54" t="s">
        <v>25</v>
      </c>
      <c r="C120" s="55" t="s">
        <v>23</v>
      </c>
      <c r="D120" s="56">
        <v>14</v>
      </c>
      <c r="E120" s="56">
        <v>3</v>
      </c>
      <c r="F120" s="56">
        <v>17</v>
      </c>
      <c r="G120" s="56">
        <f t="shared" si="7"/>
        <v>0</v>
      </c>
      <c r="H120" s="57">
        <v>225.5</v>
      </c>
      <c r="I120" s="57">
        <f t="shared" si="8"/>
        <v>0</v>
      </c>
      <c r="K120" s="52">
        <f t="shared" si="9"/>
        <v>3157</v>
      </c>
      <c r="L120" s="85">
        <f t="shared" si="10"/>
        <v>676.5</v>
      </c>
      <c r="M120" s="85">
        <f t="shared" si="11"/>
        <v>0</v>
      </c>
      <c r="N120" s="85">
        <f t="shared" si="12"/>
        <v>3833.5</v>
      </c>
      <c r="O120" s="85">
        <f t="shared" si="13"/>
        <v>0</v>
      </c>
    </row>
    <row r="121" spans="2:15" x14ac:dyDescent="0.25">
      <c r="B121" s="54" t="s">
        <v>313</v>
      </c>
      <c r="C121" s="55" t="s">
        <v>23</v>
      </c>
      <c r="D121" s="56">
        <v>101</v>
      </c>
      <c r="E121" s="56"/>
      <c r="F121" s="56">
        <v>96</v>
      </c>
      <c r="G121" s="56">
        <f t="shared" si="7"/>
        <v>5</v>
      </c>
      <c r="H121" s="57">
        <v>66</v>
      </c>
      <c r="I121" s="57">
        <f t="shared" si="8"/>
        <v>330</v>
      </c>
      <c r="K121" s="52">
        <f t="shared" si="9"/>
        <v>6666</v>
      </c>
      <c r="L121" s="85">
        <f t="shared" si="10"/>
        <v>0</v>
      </c>
      <c r="M121" s="85">
        <f t="shared" si="11"/>
        <v>330</v>
      </c>
      <c r="N121" s="85">
        <f t="shared" si="12"/>
        <v>6336</v>
      </c>
      <c r="O121" s="85">
        <f t="shared" si="13"/>
        <v>0</v>
      </c>
    </row>
    <row r="122" spans="2:15" x14ac:dyDescent="0.25">
      <c r="B122" s="54" t="s">
        <v>27</v>
      </c>
      <c r="C122" s="55" t="s">
        <v>17</v>
      </c>
      <c r="D122" s="56">
        <v>1807</v>
      </c>
      <c r="E122" s="56"/>
      <c r="F122" s="56">
        <v>1481</v>
      </c>
      <c r="G122" s="56">
        <f t="shared" si="7"/>
        <v>326</v>
      </c>
      <c r="H122" s="57">
        <v>4.68</v>
      </c>
      <c r="I122" s="57">
        <f t="shared" si="8"/>
        <v>1525.6799999999998</v>
      </c>
      <c r="K122" s="52">
        <f t="shared" si="9"/>
        <v>8456.76</v>
      </c>
      <c r="L122" s="85">
        <f t="shared" si="10"/>
        <v>0</v>
      </c>
      <c r="M122" s="85">
        <f t="shared" si="11"/>
        <v>1525.6799999999998</v>
      </c>
      <c r="N122" s="85">
        <f t="shared" si="12"/>
        <v>6931.08</v>
      </c>
      <c r="O122" s="85">
        <f t="shared" si="13"/>
        <v>0</v>
      </c>
    </row>
    <row r="123" spans="2:15" x14ac:dyDescent="0.25">
      <c r="B123" s="54" t="s">
        <v>83</v>
      </c>
      <c r="C123" s="55" t="s">
        <v>17</v>
      </c>
      <c r="D123" s="56">
        <v>1115</v>
      </c>
      <c r="E123" s="56">
        <v>700</v>
      </c>
      <c r="F123" s="56">
        <v>1391</v>
      </c>
      <c r="G123" s="56">
        <f t="shared" si="7"/>
        <v>424</v>
      </c>
      <c r="H123" s="57">
        <v>7.7</v>
      </c>
      <c r="I123" s="57">
        <f t="shared" si="8"/>
        <v>3264.8</v>
      </c>
      <c r="K123" s="52">
        <f t="shared" si="9"/>
        <v>8585.5</v>
      </c>
      <c r="L123" s="85">
        <f t="shared" si="10"/>
        <v>5390</v>
      </c>
      <c r="M123" s="85">
        <f t="shared" si="11"/>
        <v>3264.8</v>
      </c>
      <c r="N123" s="85">
        <f t="shared" si="12"/>
        <v>10710.7</v>
      </c>
      <c r="O123" s="85">
        <f t="shared" si="13"/>
        <v>0</v>
      </c>
    </row>
    <row r="124" spans="2:15" x14ac:dyDescent="0.25">
      <c r="B124" s="54" t="s">
        <v>411</v>
      </c>
      <c r="C124" s="55" t="s">
        <v>33</v>
      </c>
      <c r="D124" s="56">
        <v>1</v>
      </c>
      <c r="E124" s="56"/>
      <c r="F124" s="56">
        <v>1</v>
      </c>
      <c r="G124" s="56">
        <v>0</v>
      </c>
      <c r="H124" s="57">
        <v>213.03</v>
      </c>
      <c r="I124" s="57">
        <f t="shared" si="8"/>
        <v>0</v>
      </c>
      <c r="K124" s="52">
        <f t="shared" si="9"/>
        <v>213.03</v>
      </c>
      <c r="L124" s="85">
        <f t="shared" si="10"/>
        <v>0</v>
      </c>
      <c r="M124" s="85">
        <f t="shared" si="11"/>
        <v>0</v>
      </c>
      <c r="N124" s="85">
        <v>213.03</v>
      </c>
      <c r="O124" s="85">
        <f t="shared" si="13"/>
        <v>0</v>
      </c>
    </row>
    <row r="125" spans="2:15" x14ac:dyDescent="0.25">
      <c r="B125" s="54" t="s">
        <v>345</v>
      </c>
      <c r="C125" s="55" t="s">
        <v>17</v>
      </c>
      <c r="D125" s="56">
        <v>12</v>
      </c>
      <c r="E125" s="56"/>
      <c r="F125" s="56">
        <v>12</v>
      </c>
      <c r="G125" s="56">
        <f t="shared" si="7"/>
        <v>0</v>
      </c>
      <c r="H125" s="57">
        <v>365</v>
      </c>
      <c r="I125" s="57">
        <f t="shared" si="8"/>
        <v>0</v>
      </c>
      <c r="K125" s="52">
        <f t="shared" si="9"/>
        <v>4380</v>
      </c>
      <c r="L125" s="85">
        <f t="shared" si="10"/>
        <v>0</v>
      </c>
      <c r="M125" s="85">
        <f t="shared" si="11"/>
        <v>0</v>
      </c>
      <c r="N125" s="85">
        <f t="shared" si="12"/>
        <v>4380</v>
      </c>
      <c r="O125" s="85">
        <f t="shared" si="13"/>
        <v>0</v>
      </c>
    </row>
    <row r="126" spans="2:15" x14ac:dyDescent="0.25">
      <c r="B126" s="54" t="s">
        <v>389</v>
      </c>
      <c r="C126" s="55" t="s">
        <v>17</v>
      </c>
      <c r="D126" s="56">
        <v>54</v>
      </c>
      <c r="E126" s="56"/>
      <c r="F126" s="56">
        <v>54</v>
      </c>
      <c r="G126" s="56">
        <f t="shared" si="7"/>
        <v>0</v>
      </c>
      <c r="H126" s="57">
        <v>145</v>
      </c>
      <c r="I126" s="57">
        <f t="shared" si="8"/>
        <v>0</v>
      </c>
      <c r="K126" s="52">
        <f t="shared" si="9"/>
        <v>7830</v>
      </c>
      <c r="L126" s="85">
        <f t="shared" si="10"/>
        <v>0</v>
      </c>
      <c r="M126" s="85">
        <f t="shared" si="11"/>
        <v>0</v>
      </c>
      <c r="N126" s="85">
        <f t="shared" si="12"/>
        <v>7830</v>
      </c>
      <c r="O126" s="85">
        <f t="shared" si="13"/>
        <v>0</v>
      </c>
    </row>
    <row r="127" spans="2:15" x14ac:dyDescent="0.25">
      <c r="B127" s="54" t="s">
        <v>369</v>
      </c>
      <c r="C127" s="55" t="s">
        <v>321</v>
      </c>
      <c r="D127" s="56">
        <v>59</v>
      </c>
      <c r="E127" s="56"/>
      <c r="F127" s="56">
        <v>59</v>
      </c>
      <c r="G127" s="56">
        <f t="shared" ref="G127:G135" si="14">(D127+E127)-F127</f>
        <v>0</v>
      </c>
      <c r="H127" s="57">
        <v>27.43</v>
      </c>
      <c r="I127" s="57">
        <f t="shared" si="8"/>
        <v>0</v>
      </c>
      <c r="K127" s="52">
        <f t="shared" si="9"/>
        <v>1618.37</v>
      </c>
      <c r="L127" s="85">
        <f t="shared" si="10"/>
        <v>0</v>
      </c>
      <c r="M127" s="85">
        <f t="shared" si="11"/>
        <v>0</v>
      </c>
      <c r="N127" s="85">
        <f t="shared" si="12"/>
        <v>1618.37</v>
      </c>
      <c r="O127" s="85">
        <f t="shared" si="13"/>
        <v>0</v>
      </c>
    </row>
    <row r="128" spans="2:15" x14ac:dyDescent="0.25">
      <c r="B128" s="54" t="s">
        <v>45</v>
      </c>
      <c r="C128" s="55" t="s">
        <v>30</v>
      </c>
      <c r="D128" s="56">
        <v>179</v>
      </c>
      <c r="E128" s="56"/>
      <c r="F128" s="56">
        <v>179</v>
      </c>
      <c r="G128" s="56">
        <f t="shared" si="14"/>
        <v>0</v>
      </c>
      <c r="H128" s="57">
        <v>1.54</v>
      </c>
      <c r="I128" s="57">
        <f t="shared" si="8"/>
        <v>0</v>
      </c>
      <c r="K128" s="52">
        <f t="shared" si="9"/>
        <v>275.66000000000003</v>
      </c>
      <c r="L128" s="85">
        <f t="shared" si="10"/>
        <v>0</v>
      </c>
      <c r="M128" s="85">
        <f t="shared" si="11"/>
        <v>0</v>
      </c>
      <c r="N128" s="85">
        <f t="shared" si="12"/>
        <v>275.66000000000003</v>
      </c>
      <c r="O128" s="85">
        <f t="shared" si="13"/>
        <v>0</v>
      </c>
    </row>
    <row r="129" spans="2:15" x14ac:dyDescent="0.25">
      <c r="B129" s="54" t="s">
        <v>463</v>
      </c>
      <c r="C129" s="55" t="s">
        <v>30</v>
      </c>
      <c r="D129" s="56">
        <v>30</v>
      </c>
      <c r="E129" s="56"/>
      <c r="F129" s="56">
        <v>30</v>
      </c>
      <c r="G129" s="56">
        <f t="shared" si="14"/>
        <v>0</v>
      </c>
      <c r="H129" s="57">
        <v>1.05</v>
      </c>
      <c r="I129" s="57">
        <f t="shared" si="8"/>
        <v>0</v>
      </c>
      <c r="K129" s="52">
        <f t="shared" si="9"/>
        <v>31.5</v>
      </c>
      <c r="L129" s="85">
        <f t="shared" si="10"/>
        <v>0</v>
      </c>
      <c r="M129" s="85">
        <f t="shared" si="11"/>
        <v>0</v>
      </c>
      <c r="N129" s="85">
        <f t="shared" si="12"/>
        <v>31.5</v>
      </c>
      <c r="O129" s="85">
        <f t="shared" si="13"/>
        <v>0</v>
      </c>
    </row>
    <row r="130" spans="2:15" x14ac:dyDescent="0.25">
      <c r="B130" s="54" t="s">
        <v>236</v>
      </c>
      <c r="C130" s="55" t="s">
        <v>23</v>
      </c>
      <c r="D130" s="56">
        <v>48</v>
      </c>
      <c r="E130" s="56"/>
      <c r="F130" s="56">
        <v>48</v>
      </c>
      <c r="G130" s="56">
        <f t="shared" si="14"/>
        <v>0</v>
      </c>
      <c r="H130" s="57">
        <v>165</v>
      </c>
      <c r="I130" s="57">
        <f t="shared" si="8"/>
        <v>0</v>
      </c>
      <c r="K130" s="52">
        <f t="shared" si="9"/>
        <v>7920</v>
      </c>
      <c r="L130" s="85">
        <f t="shared" si="10"/>
        <v>0</v>
      </c>
      <c r="M130" s="85">
        <f t="shared" si="11"/>
        <v>0</v>
      </c>
      <c r="N130" s="85">
        <f t="shared" si="12"/>
        <v>7920</v>
      </c>
      <c r="O130" s="85">
        <f t="shared" si="13"/>
        <v>0</v>
      </c>
    </row>
    <row r="131" spans="2:15" x14ac:dyDescent="0.25">
      <c r="B131" s="54" t="s">
        <v>237</v>
      </c>
      <c r="C131" s="61" t="s">
        <v>23</v>
      </c>
      <c r="D131" s="56">
        <v>96</v>
      </c>
      <c r="E131" s="56"/>
      <c r="F131" s="56">
        <v>77</v>
      </c>
      <c r="G131" s="56">
        <f t="shared" si="14"/>
        <v>19</v>
      </c>
      <c r="H131" s="57">
        <v>27.5</v>
      </c>
      <c r="I131" s="57">
        <f t="shared" si="8"/>
        <v>522.5</v>
      </c>
      <c r="K131" s="52">
        <f t="shared" si="9"/>
        <v>2640</v>
      </c>
      <c r="L131" s="85">
        <f t="shared" si="10"/>
        <v>0</v>
      </c>
      <c r="M131" s="85">
        <f t="shared" si="11"/>
        <v>522.5</v>
      </c>
      <c r="N131" s="85">
        <f t="shared" si="12"/>
        <v>2117.5</v>
      </c>
      <c r="O131" s="85">
        <f t="shared" si="13"/>
        <v>0</v>
      </c>
    </row>
    <row r="132" spans="2:15" x14ac:dyDescent="0.25">
      <c r="B132" s="54" t="s">
        <v>320</v>
      </c>
      <c r="C132" s="55" t="s">
        <v>30</v>
      </c>
      <c r="D132" s="56">
        <v>260</v>
      </c>
      <c r="E132" s="56">
        <v>100</v>
      </c>
      <c r="F132" s="56">
        <v>320</v>
      </c>
      <c r="G132" s="56">
        <f t="shared" si="14"/>
        <v>40</v>
      </c>
      <c r="H132" s="57">
        <v>0.31</v>
      </c>
      <c r="I132" s="57">
        <f t="shared" si="8"/>
        <v>12.4</v>
      </c>
      <c r="K132" s="52">
        <f t="shared" si="9"/>
        <v>80.599999999999994</v>
      </c>
      <c r="L132" s="85">
        <f t="shared" si="10"/>
        <v>31</v>
      </c>
      <c r="M132" s="85">
        <f t="shared" si="11"/>
        <v>12.4</v>
      </c>
      <c r="N132" s="85">
        <f t="shared" si="12"/>
        <v>99.199999999999989</v>
      </c>
      <c r="O132" s="85">
        <f t="shared" si="13"/>
        <v>0</v>
      </c>
    </row>
    <row r="133" spans="2:15" x14ac:dyDescent="0.25">
      <c r="B133" s="54" t="s">
        <v>392</v>
      </c>
      <c r="C133" s="55" t="s">
        <v>41</v>
      </c>
      <c r="D133" s="56">
        <v>158</v>
      </c>
      <c r="E133" s="56"/>
      <c r="F133" s="56">
        <v>67</v>
      </c>
      <c r="G133" s="56">
        <f t="shared" si="14"/>
        <v>91</v>
      </c>
      <c r="H133" s="57">
        <v>43.99</v>
      </c>
      <c r="I133" s="57">
        <f t="shared" si="8"/>
        <v>4003.09</v>
      </c>
      <c r="K133" s="52">
        <f t="shared" si="9"/>
        <v>6950.42</v>
      </c>
      <c r="L133" s="85">
        <f t="shared" si="10"/>
        <v>0</v>
      </c>
      <c r="M133" s="85">
        <f t="shared" si="11"/>
        <v>4003.09</v>
      </c>
      <c r="N133" s="85">
        <f t="shared" si="12"/>
        <v>2947.33</v>
      </c>
      <c r="O133" s="85">
        <f t="shared" si="13"/>
        <v>0</v>
      </c>
    </row>
    <row r="134" spans="2:15" x14ac:dyDescent="0.25">
      <c r="B134" s="54" t="s">
        <v>393</v>
      </c>
      <c r="C134" s="55" t="s">
        <v>41</v>
      </c>
      <c r="D134" s="56">
        <v>4</v>
      </c>
      <c r="E134" s="56"/>
      <c r="F134" s="56">
        <v>4</v>
      </c>
      <c r="G134" s="56">
        <f t="shared" si="14"/>
        <v>0</v>
      </c>
      <c r="H134" s="57">
        <v>71.5</v>
      </c>
      <c r="I134" s="57">
        <f t="shared" si="8"/>
        <v>0</v>
      </c>
      <c r="K134" s="52">
        <f t="shared" si="9"/>
        <v>286</v>
      </c>
      <c r="L134" s="85">
        <f t="shared" si="10"/>
        <v>0</v>
      </c>
      <c r="M134" s="85">
        <f t="shared" si="11"/>
        <v>0</v>
      </c>
      <c r="N134" s="85">
        <f t="shared" si="12"/>
        <v>286</v>
      </c>
      <c r="O134" s="85">
        <f t="shared" si="13"/>
        <v>0</v>
      </c>
    </row>
    <row r="135" spans="2:15" x14ac:dyDescent="0.25">
      <c r="B135" s="54" t="s">
        <v>79</v>
      </c>
      <c r="C135" s="55" t="s">
        <v>33</v>
      </c>
      <c r="D135" s="56">
        <v>47</v>
      </c>
      <c r="E135" s="56"/>
      <c r="F135" s="56">
        <v>47</v>
      </c>
      <c r="G135" s="56">
        <f t="shared" si="14"/>
        <v>0</v>
      </c>
      <c r="H135" s="57">
        <v>55</v>
      </c>
      <c r="I135" s="57">
        <f t="shared" si="8"/>
        <v>0</v>
      </c>
      <c r="K135" s="52">
        <f t="shared" si="9"/>
        <v>2585</v>
      </c>
      <c r="L135" s="85">
        <f t="shared" si="10"/>
        <v>0</v>
      </c>
      <c r="M135" s="85">
        <f t="shared" si="11"/>
        <v>0</v>
      </c>
      <c r="N135" s="85">
        <f t="shared" si="12"/>
        <v>2585</v>
      </c>
      <c r="O135" s="85">
        <f t="shared" si="13"/>
        <v>0</v>
      </c>
    </row>
    <row r="136" spans="2:15" x14ac:dyDescent="0.25">
      <c r="B136" s="54" t="s">
        <v>253</v>
      </c>
      <c r="C136" s="55" t="s">
        <v>23</v>
      </c>
      <c r="D136" s="56">
        <v>151</v>
      </c>
      <c r="E136" s="56"/>
      <c r="F136" s="56">
        <v>149</v>
      </c>
      <c r="G136" s="56">
        <f t="shared" ref="G136:G152" si="15">(D136+E136)-F136</f>
        <v>2</v>
      </c>
      <c r="H136" s="57">
        <v>79.2</v>
      </c>
      <c r="I136" s="57">
        <f t="shared" si="8"/>
        <v>158.4</v>
      </c>
      <c r="K136" s="52">
        <f t="shared" si="9"/>
        <v>11959.2</v>
      </c>
      <c r="L136" s="85">
        <f t="shared" si="10"/>
        <v>0</v>
      </c>
      <c r="M136" s="85">
        <f t="shared" si="11"/>
        <v>158.4</v>
      </c>
      <c r="N136" s="85">
        <f t="shared" si="12"/>
        <v>11800.800000000001</v>
      </c>
      <c r="O136" s="85">
        <f t="shared" si="13"/>
        <v>0</v>
      </c>
    </row>
    <row r="137" spans="2:15" x14ac:dyDescent="0.25">
      <c r="B137" s="54" t="s">
        <v>62</v>
      </c>
      <c r="C137" s="55" t="s">
        <v>30</v>
      </c>
      <c r="D137" s="56">
        <v>228</v>
      </c>
      <c r="E137" s="56"/>
      <c r="F137" s="56">
        <v>128</v>
      </c>
      <c r="G137" s="56">
        <f t="shared" si="15"/>
        <v>100</v>
      </c>
      <c r="H137" s="57">
        <v>1.6</v>
      </c>
      <c r="I137" s="57">
        <f t="shared" si="8"/>
        <v>160</v>
      </c>
      <c r="K137" s="52">
        <f t="shared" si="9"/>
        <v>364.8</v>
      </c>
      <c r="L137" s="85">
        <f t="shared" si="10"/>
        <v>0</v>
      </c>
      <c r="M137" s="85">
        <f t="shared" si="11"/>
        <v>160</v>
      </c>
      <c r="N137" s="85">
        <f t="shared" si="12"/>
        <v>204.8</v>
      </c>
      <c r="O137" s="85">
        <f t="shared" si="13"/>
        <v>0</v>
      </c>
    </row>
    <row r="138" spans="2:15" x14ac:dyDescent="0.25">
      <c r="B138" s="54" t="s">
        <v>481</v>
      </c>
      <c r="C138" s="55" t="s">
        <v>30</v>
      </c>
      <c r="D138" s="56">
        <v>100</v>
      </c>
      <c r="E138" s="56"/>
      <c r="F138" s="56"/>
      <c r="G138" s="56">
        <f t="shared" si="15"/>
        <v>100</v>
      </c>
      <c r="H138" s="57">
        <v>0.57999999999999996</v>
      </c>
      <c r="I138" s="57">
        <f t="shared" si="8"/>
        <v>57.999999999999993</v>
      </c>
      <c r="K138" s="52">
        <f t="shared" si="9"/>
        <v>57.999999999999993</v>
      </c>
      <c r="L138" s="85">
        <f t="shared" si="10"/>
        <v>0</v>
      </c>
      <c r="M138" s="85">
        <f t="shared" si="11"/>
        <v>57.999999999999993</v>
      </c>
      <c r="N138" s="85">
        <f t="shared" si="12"/>
        <v>0</v>
      </c>
      <c r="O138" s="85">
        <f t="shared" si="13"/>
        <v>0</v>
      </c>
    </row>
    <row r="139" spans="2:15" x14ac:dyDescent="0.25">
      <c r="B139" s="54" t="s">
        <v>58</v>
      </c>
      <c r="C139" s="55" t="s">
        <v>30</v>
      </c>
      <c r="D139" s="56">
        <v>1895</v>
      </c>
      <c r="E139" s="56"/>
      <c r="F139" s="56">
        <v>1851</v>
      </c>
      <c r="G139" s="56">
        <f t="shared" si="15"/>
        <v>44</v>
      </c>
      <c r="H139" s="57">
        <v>4.76</v>
      </c>
      <c r="I139" s="57">
        <f t="shared" si="8"/>
        <v>209.44</v>
      </c>
      <c r="K139" s="52">
        <f t="shared" ref="K139:K205" si="16">+D139*H139</f>
        <v>9020.1999999999989</v>
      </c>
      <c r="L139" s="85">
        <f t="shared" ref="L139:L205" si="17">+E139*H139</f>
        <v>0</v>
      </c>
      <c r="M139" s="85">
        <f t="shared" ref="M139:M205" si="18">+G139*H139</f>
        <v>209.44</v>
      </c>
      <c r="N139" s="85">
        <f t="shared" ref="N139:N205" si="19">+K139+L139-M139</f>
        <v>8810.7599999999984</v>
      </c>
      <c r="O139" s="85">
        <f t="shared" ref="O139:O205" si="20">+F139*H139-N139</f>
        <v>0</v>
      </c>
    </row>
    <row r="140" spans="2:15" x14ac:dyDescent="0.25">
      <c r="B140" s="54" t="s">
        <v>309</v>
      </c>
      <c r="C140" s="55" t="s">
        <v>23</v>
      </c>
      <c r="D140" s="56">
        <v>72</v>
      </c>
      <c r="E140" s="56"/>
      <c r="F140" s="56">
        <v>71</v>
      </c>
      <c r="G140" s="56">
        <f t="shared" si="15"/>
        <v>1</v>
      </c>
      <c r="H140" s="57">
        <v>107.71</v>
      </c>
      <c r="I140" s="57">
        <f t="shared" si="8"/>
        <v>107.71</v>
      </c>
      <c r="K140" s="52">
        <f t="shared" si="16"/>
        <v>7755.12</v>
      </c>
      <c r="L140" s="85">
        <f t="shared" si="17"/>
        <v>0</v>
      </c>
      <c r="M140" s="85">
        <f t="shared" si="18"/>
        <v>107.71</v>
      </c>
      <c r="N140" s="85">
        <f t="shared" si="19"/>
        <v>7647.41</v>
      </c>
      <c r="O140" s="85">
        <f t="shared" si="20"/>
        <v>0</v>
      </c>
    </row>
    <row r="141" spans="2:15" x14ac:dyDescent="0.25">
      <c r="B141" s="54" t="s">
        <v>294</v>
      </c>
      <c r="C141" s="55" t="s">
        <v>23</v>
      </c>
      <c r="D141" s="56">
        <v>56</v>
      </c>
      <c r="E141" s="56"/>
      <c r="F141" s="56">
        <v>53</v>
      </c>
      <c r="G141" s="56">
        <f t="shared" si="15"/>
        <v>3</v>
      </c>
      <c r="H141" s="57">
        <v>643.5</v>
      </c>
      <c r="I141" s="57">
        <f t="shared" si="8"/>
        <v>1930.5</v>
      </c>
      <c r="K141" s="52">
        <f t="shared" si="16"/>
        <v>36036</v>
      </c>
      <c r="L141" s="85">
        <f t="shared" si="17"/>
        <v>0</v>
      </c>
      <c r="M141" s="85">
        <f t="shared" si="18"/>
        <v>1930.5</v>
      </c>
      <c r="N141" s="85">
        <f t="shared" si="19"/>
        <v>34105.5</v>
      </c>
      <c r="O141" s="85">
        <f t="shared" si="20"/>
        <v>0</v>
      </c>
    </row>
    <row r="142" spans="2:15" x14ac:dyDescent="0.25">
      <c r="B142" s="54" t="s">
        <v>242</v>
      </c>
      <c r="C142" s="55" t="s">
        <v>23</v>
      </c>
      <c r="D142" s="56">
        <v>55</v>
      </c>
      <c r="E142" s="56"/>
      <c r="F142" s="56">
        <v>47</v>
      </c>
      <c r="G142" s="56">
        <f t="shared" si="15"/>
        <v>8</v>
      </c>
      <c r="H142" s="57">
        <v>53.35</v>
      </c>
      <c r="I142" s="57">
        <f t="shared" si="8"/>
        <v>426.8</v>
      </c>
      <c r="K142" s="52">
        <f t="shared" si="16"/>
        <v>2934.25</v>
      </c>
      <c r="L142" s="85">
        <f t="shared" si="17"/>
        <v>0</v>
      </c>
      <c r="M142" s="85">
        <f t="shared" si="18"/>
        <v>426.8</v>
      </c>
      <c r="N142" s="85">
        <f t="shared" si="19"/>
        <v>2507.4499999999998</v>
      </c>
      <c r="O142" s="85">
        <f t="shared" si="20"/>
        <v>0</v>
      </c>
    </row>
    <row r="143" spans="2:15" x14ac:dyDescent="0.25">
      <c r="B143" s="54" t="s">
        <v>176</v>
      </c>
      <c r="C143" s="55" t="s">
        <v>17</v>
      </c>
      <c r="D143" s="56">
        <v>1599</v>
      </c>
      <c r="E143" s="56"/>
      <c r="F143" s="56">
        <v>1245</v>
      </c>
      <c r="G143" s="56">
        <f t="shared" si="15"/>
        <v>354</v>
      </c>
      <c r="H143" s="57">
        <v>3.96</v>
      </c>
      <c r="I143" s="57">
        <f t="shared" ref="I143:I205" si="21">G143*H143</f>
        <v>1401.84</v>
      </c>
      <c r="K143" s="52">
        <f t="shared" si="16"/>
        <v>6332.04</v>
      </c>
      <c r="L143" s="85">
        <f t="shared" si="17"/>
        <v>0</v>
      </c>
      <c r="M143" s="85">
        <f t="shared" si="18"/>
        <v>1401.84</v>
      </c>
      <c r="N143" s="85">
        <f t="shared" si="19"/>
        <v>4930.2</v>
      </c>
      <c r="O143" s="85">
        <f>+F143*H143-N143</f>
        <v>0</v>
      </c>
    </row>
    <row r="144" spans="2:15" x14ac:dyDescent="0.25">
      <c r="B144" s="54" t="s">
        <v>366</v>
      </c>
      <c r="C144" s="55" t="s">
        <v>30</v>
      </c>
      <c r="D144" s="56">
        <v>100</v>
      </c>
      <c r="E144" s="56"/>
      <c r="F144" s="56"/>
      <c r="G144" s="56">
        <f t="shared" si="15"/>
        <v>100</v>
      </c>
      <c r="H144" s="57">
        <v>0.57999999999999996</v>
      </c>
      <c r="I144" s="57">
        <f t="shared" si="21"/>
        <v>57.999999999999993</v>
      </c>
      <c r="K144" s="52">
        <f t="shared" si="16"/>
        <v>57.999999999999993</v>
      </c>
      <c r="L144" s="85">
        <f t="shared" si="17"/>
        <v>0</v>
      </c>
      <c r="M144" s="85">
        <f t="shared" si="18"/>
        <v>57.999999999999993</v>
      </c>
      <c r="N144" s="85">
        <f t="shared" si="19"/>
        <v>0</v>
      </c>
      <c r="O144" s="85">
        <f t="shared" si="20"/>
        <v>0</v>
      </c>
    </row>
    <row r="145" spans="2:15" x14ac:dyDescent="0.25">
      <c r="B145" s="54" t="s">
        <v>46</v>
      </c>
      <c r="C145" s="55" t="s">
        <v>33</v>
      </c>
      <c r="D145" s="56">
        <v>313</v>
      </c>
      <c r="E145" s="56">
        <v>100</v>
      </c>
      <c r="F145" s="56">
        <v>344</v>
      </c>
      <c r="G145" s="56">
        <f t="shared" si="15"/>
        <v>69</v>
      </c>
      <c r="H145" s="57">
        <v>16.48</v>
      </c>
      <c r="I145" s="57">
        <f t="shared" si="21"/>
        <v>1137.1200000000001</v>
      </c>
      <c r="K145" s="52">
        <f t="shared" si="16"/>
        <v>5158.24</v>
      </c>
      <c r="L145" s="85">
        <f t="shared" si="17"/>
        <v>1648</v>
      </c>
      <c r="M145" s="85">
        <f t="shared" si="18"/>
        <v>1137.1200000000001</v>
      </c>
      <c r="N145" s="85">
        <f t="shared" si="19"/>
        <v>5669.12</v>
      </c>
      <c r="O145" s="85">
        <f t="shared" si="20"/>
        <v>0</v>
      </c>
    </row>
    <row r="146" spans="2:15" x14ac:dyDescent="0.25">
      <c r="B146" s="54" t="s">
        <v>416</v>
      </c>
      <c r="C146" s="55" t="s">
        <v>286</v>
      </c>
      <c r="D146" s="56">
        <v>29</v>
      </c>
      <c r="E146" s="56"/>
      <c r="F146" s="56">
        <v>28</v>
      </c>
      <c r="G146" s="56">
        <f t="shared" si="15"/>
        <v>1</v>
      </c>
      <c r="H146" s="57">
        <v>161</v>
      </c>
      <c r="I146" s="57">
        <f t="shared" si="21"/>
        <v>161</v>
      </c>
      <c r="K146" s="52">
        <f t="shared" si="16"/>
        <v>4669</v>
      </c>
      <c r="L146" s="85">
        <f t="shared" si="17"/>
        <v>0</v>
      </c>
      <c r="M146" s="85">
        <f t="shared" si="18"/>
        <v>161</v>
      </c>
      <c r="N146" s="85">
        <f t="shared" si="19"/>
        <v>4508</v>
      </c>
      <c r="O146" s="85">
        <f t="shared" si="20"/>
        <v>0</v>
      </c>
    </row>
    <row r="147" spans="2:15" x14ac:dyDescent="0.25">
      <c r="B147" s="54" t="s">
        <v>235</v>
      </c>
      <c r="C147" s="55" t="s">
        <v>17</v>
      </c>
      <c r="D147" s="56">
        <v>118</v>
      </c>
      <c r="E147" s="56"/>
      <c r="F147" s="56">
        <v>103</v>
      </c>
      <c r="G147" s="56">
        <f t="shared" si="15"/>
        <v>15</v>
      </c>
      <c r="H147" s="57">
        <v>84.7</v>
      </c>
      <c r="I147" s="57">
        <f t="shared" si="21"/>
        <v>1270.5</v>
      </c>
      <c r="K147" s="52">
        <f t="shared" si="16"/>
        <v>9994.6</v>
      </c>
      <c r="L147" s="85">
        <f t="shared" si="17"/>
        <v>0</v>
      </c>
      <c r="M147" s="85">
        <f t="shared" si="18"/>
        <v>1270.5</v>
      </c>
      <c r="N147" s="85">
        <f t="shared" si="19"/>
        <v>8724.1</v>
      </c>
      <c r="O147" s="85">
        <f t="shared" si="20"/>
        <v>0</v>
      </c>
    </row>
    <row r="148" spans="2:15" x14ac:dyDescent="0.25">
      <c r="B148" s="54" t="s">
        <v>383</v>
      </c>
      <c r="C148" s="55" t="s">
        <v>378</v>
      </c>
      <c r="D148" s="56">
        <v>269</v>
      </c>
      <c r="E148" s="56"/>
      <c r="F148" s="56">
        <v>233</v>
      </c>
      <c r="G148" s="56">
        <f t="shared" si="15"/>
        <v>36</v>
      </c>
      <c r="H148" s="57">
        <v>278.33</v>
      </c>
      <c r="I148" s="57">
        <f t="shared" si="21"/>
        <v>10019.879999999999</v>
      </c>
      <c r="K148" s="52">
        <f t="shared" si="16"/>
        <v>74870.76999999999</v>
      </c>
      <c r="L148" s="85">
        <f t="shared" si="17"/>
        <v>0</v>
      </c>
      <c r="M148" s="85">
        <f t="shared" si="18"/>
        <v>10019.879999999999</v>
      </c>
      <c r="N148" s="85">
        <f t="shared" si="19"/>
        <v>64850.889999999992</v>
      </c>
      <c r="O148" s="85">
        <f t="shared" si="20"/>
        <v>0</v>
      </c>
    </row>
    <row r="149" spans="2:15" x14ac:dyDescent="0.25">
      <c r="B149" s="54" t="s">
        <v>394</v>
      </c>
      <c r="C149" s="55" t="s">
        <v>286</v>
      </c>
      <c r="D149" s="56">
        <v>26</v>
      </c>
      <c r="E149" s="56"/>
      <c r="F149" s="56">
        <v>124</v>
      </c>
      <c r="G149" s="56">
        <f t="shared" si="15"/>
        <v>-98</v>
      </c>
      <c r="H149" s="57">
        <v>121</v>
      </c>
      <c r="I149" s="57">
        <f t="shared" si="21"/>
        <v>-11858</v>
      </c>
      <c r="K149" s="52">
        <f t="shared" si="16"/>
        <v>3146</v>
      </c>
      <c r="L149" s="85">
        <f t="shared" si="17"/>
        <v>0</v>
      </c>
      <c r="M149" s="85">
        <f t="shared" si="18"/>
        <v>-11858</v>
      </c>
      <c r="N149" s="85">
        <f t="shared" si="19"/>
        <v>15004</v>
      </c>
      <c r="O149" s="85">
        <f t="shared" si="20"/>
        <v>0</v>
      </c>
    </row>
    <row r="150" spans="2:15" x14ac:dyDescent="0.25">
      <c r="B150" s="54" t="s">
        <v>417</v>
      </c>
      <c r="C150" s="55" t="s">
        <v>286</v>
      </c>
      <c r="D150" s="56">
        <v>144</v>
      </c>
      <c r="E150" s="56"/>
      <c r="F150" s="56">
        <v>7</v>
      </c>
      <c r="G150" s="56">
        <f t="shared" si="15"/>
        <v>137</v>
      </c>
      <c r="H150" s="57">
        <v>450</v>
      </c>
      <c r="I150" s="57">
        <f t="shared" si="21"/>
        <v>61650</v>
      </c>
      <c r="K150" s="52">
        <f t="shared" si="16"/>
        <v>64800</v>
      </c>
      <c r="L150" s="85">
        <f t="shared" si="17"/>
        <v>0</v>
      </c>
      <c r="M150" s="85">
        <f t="shared" si="18"/>
        <v>61650</v>
      </c>
      <c r="N150" s="85">
        <f t="shared" si="19"/>
        <v>3150</v>
      </c>
      <c r="O150" s="85">
        <f t="shared" si="20"/>
        <v>0</v>
      </c>
    </row>
    <row r="151" spans="2:15" x14ac:dyDescent="0.25">
      <c r="B151" s="54" t="s">
        <v>478</v>
      </c>
      <c r="C151" s="55" t="s">
        <v>30</v>
      </c>
      <c r="D151" s="56">
        <v>2960</v>
      </c>
      <c r="E151" s="56">
        <v>800</v>
      </c>
      <c r="F151" s="56">
        <v>2831</v>
      </c>
      <c r="G151" s="56">
        <f t="shared" si="15"/>
        <v>929</v>
      </c>
      <c r="H151" s="57">
        <v>9.14</v>
      </c>
      <c r="I151" s="57">
        <f t="shared" si="21"/>
        <v>8491.0600000000013</v>
      </c>
      <c r="K151" s="52">
        <f t="shared" si="16"/>
        <v>27054.400000000001</v>
      </c>
      <c r="L151" s="85">
        <f t="shared" si="17"/>
        <v>7312</v>
      </c>
      <c r="M151" s="85">
        <f t="shared" si="18"/>
        <v>8491.0600000000013</v>
      </c>
      <c r="N151" s="85">
        <v>25875.34</v>
      </c>
      <c r="O151" s="85"/>
    </row>
    <row r="152" spans="2:15" x14ac:dyDescent="0.25">
      <c r="B152" s="54" t="s">
        <v>405</v>
      </c>
      <c r="C152" s="55" t="s">
        <v>286</v>
      </c>
      <c r="D152" s="56">
        <v>85</v>
      </c>
      <c r="E152" s="56"/>
      <c r="F152" s="56">
        <v>84</v>
      </c>
      <c r="G152" s="56">
        <f t="shared" si="15"/>
        <v>1</v>
      </c>
      <c r="H152" s="57">
        <v>1000</v>
      </c>
      <c r="I152" s="57">
        <f t="shared" si="21"/>
        <v>1000</v>
      </c>
      <c r="K152" s="52">
        <f t="shared" si="16"/>
        <v>85000</v>
      </c>
      <c r="L152" s="85">
        <f t="shared" si="17"/>
        <v>0</v>
      </c>
      <c r="M152" s="85">
        <f t="shared" si="18"/>
        <v>1000</v>
      </c>
      <c r="N152" s="85">
        <f t="shared" si="19"/>
        <v>84000</v>
      </c>
      <c r="O152" s="85">
        <f t="shared" si="20"/>
        <v>0</v>
      </c>
    </row>
    <row r="153" spans="2:15" x14ac:dyDescent="0.25">
      <c r="B153" s="54" t="s">
        <v>379</v>
      </c>
      <c r="C153" s="55" t="s">
        <v>286</v>
      </c>
      <c r="D153" s="56">
        <v>37</v>
      </c>
      <c r="E153" s="56"/>
      <c r="F153" s="56">
        <v>29</v>
      </c>
      <c r="G153" s="56">
        <f t="shared" ref="G153:G173" si="22">(D153+E153)-F153</f>
        <v>8</v>
      </c>
      <c r="H153" s="57">
        <v>54.78</v>
      </c>
      <c r="I153" s="57">
        <f t="shared" si="21"/>
        <v>438.24</v>
      </c>
      <c r="K153" s="52">
        <f t="shared" si="16"/>
        <v>2026.8600000000001</v>
      </c>
      <c r="L153" s="85">
        <f t="shared" si="17"/>
        <v>0</v>
      </c>
      <c r="M153" s="85">
        <f t="shared" si="18"/>
        <v>438.24</v>
      </c>
      <c r="N153" s="85">
        <f t="shared" si="19"/>
        <v>1588.6200000000001</v>
      </c>
      <c r="O153" s="85">
        <f t="shared" si="20"/>
        <v>0</v>
      </c>
    </row>
    <row r="154" spans="2:15" x14ac:dyDescent="0.25">
      <c r="B154" s="54" t="s">
        <v>335</v>
      </c>
      <c r="C154" s="55" t="s">
        <v>17</v>
      </c>
      <c r="D154" s="56">
        <v>1591</v>
      </c>
      <c r="E154" s="56"/>
      <c r="F154" s="56">
        <v>1523</v>
      </c>
      <c r="G154" s="56">
        <f t="shared" si="22"/>
        <v>68</v>
      </c>
      <c r="H154" s="62">
        <v>9.9</v>
      </c>
      <c r="I154" s="57">
        <f t="shared" si="21"/>
        <v>673.2</v>
      </c>
      <c r="K154" s="52">
        <f t="shared" si="16"/>
        <v>15750.900000000001</v>
      </c>
      <c r="L154" s="85">
        <f t="shared" si="17"/>
        <v>0</v>
      </c>
      <c r="M154" s="85">
        <f t="shared" si="18"/>
        <v>673.2</v>
      </c>
      <c r="N154" s="85">
        <f t="shared" si="19"/>
        <v>15077.7</v>
      </c>
      <c r="O154" s="85">
        <f t="shared" si="20"/>
        <v>0</v>
      </c>
    </row>
    <row r="155" spans="2:15" x14ac:dyDescent="0.25">
      <c r="B155" s="54" t="s">
        <v>59</v>
      </c>
      <c r="C155" s="55" t="s">
        <v>30</v>
      </c>
      <c r="D155" s="56">
        <v>1732</v>
      </c>
      <c r="E155" s="56"/>
      <c r="F155" s="56">
        <v>1533</v>
      </c>
      <c r="G155" s="56">
        <f t="shared" si="22"/>
        <v>199</v>
      </c>
      <c r="H155" s="57">
        <v>0.15</v>
      </c>
      <c r="I155" s="57">
        <f t="shared" si="21"/>
        <v>29.849999999999998</v>
      </c>
      <c r="K155" s="52">
        <f t="shared" si="16"/>
        <v>259.8</v>
      </c>
      <c r="L155" s="85">
        <f t="shared" si="17"/>
        <v>0</v>
      </c>
      <c r="M155" s="85">
        <f t="shared" si="18"/>
        <v>29.849999999999998</v>
      </c>
      <c r="N155" s="85">
        <v>259.8</v>
      </c>
      <c r="O155" s="85">
        <f>+F155*H155-N155</f>
        <v>-29.850000000000023</v>
      </c>
    </row>
    <row r="156" spans="2:15" x14ac:dyDescent="0.25">
      <c r="B156" s="54" t="s">
        <v>208</v>
      </c>
      <c r="C156" s="55" t="s">
        <v>30</v>
      </c>
      <c r="D156" s="56">
        <v>2584</v>
      </c>
      <c r="E156" s="56"/>
      <c r="F156" s="56">
        <v>1850</v>
      </c>
      <c r="G156" s="56">
        <f t="shared" si="22"/>
        <v>734</v>
      </c>
      <c r="H156" s="57">
        <v>0.21</v>
      </c>
      <c r="I156" s="57">
        <f t="shared" si="21"/>
        <v>154.13999999999999</v>
      </c>
      <c r="K156" s="52">
        <f t="shared" si="16"/>
        <v>542.64</v>
      </c>
      <c r="L156" s="85">
        <f t="shared" si="17"/>
        <v>0</v>
      </c>
      <c r="M156" s="85">
        <f t="shared" si="18"/>
        <v>154.13999999999999</v>
      </c>
      <c r="N156" s="85">
        <f t="shared" si="19"/>
        <v>388.5</v>
      </c>
      <c r="O156" s="85">
        <f t="shared" si="20"/>
        <v>0</v>
      </c>
    </row>
    <row r="157" spans="2:15" x14ac:dyDescent="0.25">
      <c r="B157" s="54" t="s">
        <v>317</v>
      </c>
      <c r="C157" s="55" t="s">
        <v>33</v>
      </c>
      <c r="D157" s="56">
        <v>19</v>
      </c>
      <c r="E157" s="56"/>
      <c r="F157" s="56">
        <v>17</v>
      </c>
      <c r="G157" s="56">
        <f t="shared" si="22"/>
        <v>2</v>
      </c>
      <c r="H157" s="57">
        <v>36.92</v>
      </c>
      <c r="I157" s="57">
        <f t="shared" si="21"/>
        <v>73.84</v>
      </c>
      <c r="K157" s="52">
        <f t="shared" si="16"/>
        <v>701.48</v>
      </c>
      <c r="L157" s="85">
        <f t="shared" si="17"/>
        <v>0</v>
      </c>
      <c r="M157" s="85">
        <f t="shared" si="18"/>
        <v>73.84</v>
      </c>
      <c r="N157" s="85">
        <f t="shared" si="19"/>
        <v>627.64</v>
      </c>
      <c r="O157" s="85">
        <f t="shared" si="20"/>
        <v>0</v>
      </c>
    </row>
    <row r="158" spans="2:15" x14ac:dyDescent="0.25">
      <c r="B158" s="54" t="s">
        <v>485</v>
      </c>
      <c r="C158" s="55" t="s">
        <v>204</v>
      </c>
      <c r="D158" s="56">
        <v>100</v>
      </c>
      <c r="E158" s="56"/>
      <c r="F158" s="56">
        <v>100</v>
      </c>
      <c r="G158" s="56">
        <f t="shared" si="22"/>
        <v>0</v>
      </c>
      <c r="H158" s="57">
        <v>3.03</v>
      </c>
      <c r="I158" s="57">
        <f t="shared" si="21"/>
        <v>0</v>
      </c>
      <c r="K158" s="52">
        <f t="shared" si="16"/>
        <v>303</v>
      </c>
      <c r="L158" s="85"/>
      <c r="M158" s="85">
        <f t="shared" si="18"/>
        <v>0</v>
      </c>
      <c r="N158" s="85">
        <v>303</v>
      </c>
      <c r="O158" s="85"/>
    </row>
    <row r="159" spans="2:15" x14ac:dyDescent="0.25">
      <c r="B159" s="54" t="s">
        <v>322</v>
      </c>
      <c r="C159" s="55" t="s">
        <v>78</v>
      </c>
      <c r="D159" s="56">
        <v>34</v>
      </c>
      <c r="E159" s="56"/>
      <c r="F159" s="56">
        <v>28</v>
      </c>
      <c r="G159" s="56">
        <f t="shared" si="22"/>
        <v>6</v>
      </c>
      <c r="H159" s="57">
        <v>313.49</v>
      </c>
      <c r="I159" s="57">
        <f t="shared" si="21"/>
        <v>1880.94</v>
      </c>
      <c r="K159" s="52">
        <f t="shared" si="16"/>
        <v>10658.66</v>
      </c>
      <c r="L159" s="85">
        <f t="shared" si="17"/>
        <v>0</v>
      </c>
      <c r="M159" s="85">
        <f t="shared" si="18"/>
        <v>1880.94</v>
      </c>
      <c r="N159" s="85">
        <f t="shared" si="19"/>
        <v>8777.7199999999993</v>
      </c>
      <c r="O159" s="85">
        <f t="shared" si="20"/>
        <v>0</v>
      </c>
    </row>
    <row r="160" spans="2:15" x14ac:dyDescent="0.25">
      <c r="B160" s="54" t="s">
        <v>287</v>
      </c>
      <c r="C160" s="55" t="s">
        <v>23</v>
      </c>
      <c r="D160" s="56">
        <v>2</v>
      </c>
      <c r="E160" s="56"/>
      <c r="F160" s="56">
        <v>2</v>
      </c>
      <c r="G160" s="56">
        <f>(D160+E160)-F160</f>
        <v>0</v>
      </c>
      <c r="H160" s="57">
        <v>163.9</v>
      </c>
      <c r="I160" s="57">
        <f t="shared" si="21"/>
        <v>0</v>
      </c>
      <c r="K160" s="52">
        <f t="shared" si="16"/>
        <v>327.8</v>
      </c>
      <c r="L160" s="85">
        <f t="shared" si="17"/>
        <v>0</v>
      </c>
      <c r="M160" s="85">
        <f t="shared" si="18"/>
        <v>0</v>
      </c>
      <c r="N160" s="85">
        <f t="shared" si="19"/>
        <v>327.8</v>
      </c>
      <c r="O160" s="85">
        <f t="shared" si="20"/>
        <v>0</v>
      </c>
    </row>
    <row r="161" spans="2:15" x14ac:dyDescent="0.25">
      <c r="B161" s="54" t="s">
        <v>395</v>
      </c>
      <c r="C161" s="55" t="s">
        <v>286</v>
      </c>
      <c r="D161" s="56">
        <v>18</v>
      </c>
      <c r="E161" s="56"/>
      <c r="F161" s="56">
        <v>18</v>
      </c>
      <c r="G161" s="56">
        <f>(D161+E161)-F161</f>
        <v>0</v>
      </c>
      <c r="H161" s="57">
        <v>149.6</v>
      </c>
      <c r="I161" s="57">
        <f t="shared" si="21"/>
        <v>0</v>
      </c>
      <c r="K161" s="52">
        <f t="shared" si="16"/>
        <v>2692.7999999999997</v>
      </c>
      <c r="L161" s="85">
        <f t="shared" si="17"/>
        <v>0</v>
      </c>
      <c r="M161" s="85">
        <f t="shared" si="18"/>
        <v>0</v>
      </c>
      <c r="N161" s="85">
        <f t="shared" si="19"/>
        <v>2692.7999999999997</v>
      </c>
      <c r="O161" s="85">
        <f t="shared" si="20"/>
        <v>0</v>
      </c>
    </row>
    <row r="162" spans="2:15" x14ac:dyDescent="0.25">
      <c r="B162" s="54" t="s">
        <v>28</v>
      </c>
      <c r="C162" s="55" t="s">
        <v>23</v>
      </c>
      <c r="D162" s="56">
        <v>496</v>
      </c>
      <c r="E162" s="56"/>
      <c r="F162" s="56">
        <v>419</v>
      </c>
      <c r="G162" s="56">
        <f>(D162+E162)-F162</f>
        <v>77</v>
      </c>
      <c r="H162" s="57">
        <v>12.65</v>
      </c>
      <c r="I162" s="57">
        <f t="shared" si="21"/>
        <v>974.05000000000007</v>
      </c>
      <c r="K162" s="52">
        <f t="shared" si="16"/>
        <v>6274.4000000000005</v>
      </c>
      <c r="L162" s="85">
        <f t="shared" si="17"/>
        <v>0</v>
      </c>
      <c r="M162" s="85">
        <f t="shared" si="18"/>
        <v>974.05000000000007</v>
      </c>
      <c r="N162" s="85">
        <f t="shared" si="19"/>
        <v>5300.35</v>
      </c>
      <c r="O162" s="85">
        <f t="shared" si="20"/>
        <v>0</v>
      </c>
    </row>
    <row r="163" spans="2:15" x14ac:dyDescent="0.25">
      <c r="B163" s="54" t="s">
        <v>29</v>
      </c>
      <c r="C163" s="55" t="s">
        <v>17</v>
      </c>
      <c r="D163" s="56">
        <v>1716</v>
      </c>
      <c r="E163" s="56">
        <v>2500</v>
      </c>
      <c r="F163" s="56">
        <v>2250</v>
      </c>
      <c r="G163" s="56">
        <f>(D163+E163)-F163</f>
        <v>1966</v>
      </c>
      <c r="H163" s="57">
        <v>4.49</v>
      </c>
      <c r="I163" s="57">
        <f t="shared" si="21"/>
        <v>8827.34</v>
      </c>
      <c r="K163" s="52">
        <f t="shared" si="16"/>
        <v>7704.84</v>
      </c>
      <c r="L163" s="85">
        <f t="shared" si="17"/>
        <v>11225</v>
      </c>
      <c r="M163" s="85">
        <f t="shared" si="18"/>
        <v>8827.34</v>
      </c>
      <c r="N163" s="85">
        <f t="shared" si="19"/>
        <v>10102.5</v>
      </c>
      <c r="O163" s="85">
        <f t="shared" si="20"/>
        <v>0</v>
      </c>
    </row>
    <row r="164" spans="2:15" x14ac:dyDescent="0.25">
      <c r="B164" s="54" t="s">
        <v>277</v>
      </c>
      <c r="C164" s="55" t="s">
        <v>30</v>
      </c>
      <c r="D164" s="63">
        <v>2192</v>
      </c>
      <c r="E164" s="56"/>
      <c r="F164" s="63"/>
      <c r="G164" s="56">
        <f t="shared" si="22"/>
        <v>2192</v>
      </c>
      <c r="H164" s="57">
        <v>0.5</v>
      </c>
      <c r="I164" s="57">
        <f t="shared" si="21"/>
        <v>1096</v>
      </c>
      <c r="K164" s="52">
        <f t="shared" si="16"/>
        <v>1096</v>
      </c>
      <c r="L164" s="85">
        <f t="shared" si="17"/>
        <v>0</v>
      </c>
      <c r="M164" s="85">
        <f t="shared" si="18"/>
        <v>1096</v>
      </c>
      <c r="N164" s="85">
        <f t="shared" si="19"/>
        <v>0</v>
      </c>
      <c r="O164" s="85">
        <f t="shared" si="20"/>
        <v>0</v>
      </c>
    </row>
    <row r="165" spans="2:15" x14ac:dyDescent="0.25">
      <c r="B165" s="54" t="s">
        <v>278</v>
      </c>
      <c r="C165" s="55" t="s">
        <v>289</v>
      </c>
      <c r="D165" s="63">
        <v>844</v>
      </c>
      <c r="E165" s="56">
        <v>200</v>
      </c>
      <c r="F165" s="63"/>
      <c r="G165" s="56">
        <f t="shared" si="22"/>
        <v>1044</v>
      </c>
      <c r="H165" s="57">
        <v>2.86</v>
      </c>
      <c r="I165" s="57">
        <f t="shared" si="21"/>
        <v>2985.8399999999997</v>
      </c>
      <c r="K165" s="52">
        <f t="shared" si="16"/>
        <v>2413.8399999999997</v>
      </c>
      <c r="L165" s="85">
        <f t="shared" si="17"/>
        <v>572</v>
      </c>
      <c r="M165" s="85">
        <f t="shared" si="18"/>
        <v>2985.8399999999997</v>
      </c>
      <c r="N165" s="85">
        <f t="shared" si="19"/>
        <v>0</v>
      </c>
      <c r="O165" s="85">
        <f t="shared" si="20"/>
        <v>0</v>
      </c>
    </row>
    <row r="166" spans="2:15" x14ac:dyDescent="0.25">
      <c r="B166" s="54" t="s">
        <v>461</v>
      </c>
      <c r="C166" s="55" t="s">
        <v>462</v>
      </c>
      <c r="D166" s="63">
        <v>173</v>
      </c>
      <c r="E166" s="56"/>
      <c r="F166" s="63"/>
      <c r="G166" s="56">
        <f>(D166+E166)-F166</f>
        <v>173</v>
      </c>
      <c r="H166" s="57">
        <v>6.74</v>
      </c>
      <c r="I166" s="57">
        <f t="shared" si="21"/>
        <v>1166.02</v>
      </c>
      <c r="K166" s="52">
        <f t="shared" si="16"/>
        <v>1166.02</v>
      </c>
      <c r="L166" s="85">
        <f t="shared" si="17"/>
        <v>0</v>
      </c>
      <c r="M166" s="85">
        <f t="shared" si="18"/>
        <v>1166.02</v>
      </c>
      <c r="N166" s="85">
        <f t="shared" si="19"/>
        <v>0</v>
      </c>
      <c r="O166" s="85">
        <f t="shared" si="20"/>
        <v>0</v>
      </c>
    </row>
    <row r="167" spans="2:15" x14ac:dyDescent="0.25">
      <c r="B167" s="54" t="s">
        <v>279</v>
      </c>
      <c r="C167" s="55" t="s">
        <v>33</v>
      </c>
      <c r="D167" s="63">
        <v>40</v>
      </c>
      <c r="E167" s="56"/>
      <c r="F167" s="63"/>
      <c r="G167" s="56">
        <f t="shared" si="22"/>
        <v>40</v>
      </c>
      <c r="H167" s="57">
        <v>16.45</v>
      </c>
      <c r="I167" s="57">
        <f t="shared" si="21"/>
        <v>658</v>
      </c>
      <c r="K167" s="52">
        <f t="shared" si="16"/>
        <v>658</v>
      </c>
      <c r="L167" s="85">
        <f t="shared" si="17"/>
        <v>0</v>
      </c>
      <c r="M167" s="85">
        <f t="shared" si="18"/>
        <v>658</v>
      </c>
      <c r="N167" s="85">
        <f t="shared" si="19"/>
        <v>0</v>
      </c>
      <c r="O167" s="85">
        <f t="shared" si="20"/>
        <v>0</v>
      </c>
    </row>
    <row r="168" spans="2:15" x14ac:dyDescent="0.25">
      <c r="B168" s="54" t="s">
        <v>259</v>
      </c>
      <c r="C168" s="55" t="s">
        <v>33</v>
      </c>
      <c r="D168" s="56">
        <v>420</v>
      </c>
      <c r="E168" s="56"/>
      <c r="F168" s="56"/>
      <c r="G168" s="56">
        <f t="shared" si="22"/>
        <v>420</v>
      </c>
      <c r="H168" s="57">
        <v>21.99</v>
      </c>
      <c r="I168" s="57">
        <f t="shared" si="21"/>
        <v>9235.7999999999993</v>
      </c>
      <c r="K168" s="52">
        <f t="shared" si="16"/>
        <v>9235.7999999999993</v>
      </c>
      <c r="L168" s="85">
        <f t="shared" si="17"/>
        <v>0</v>
      </c>
      <c r="M168" s="85">
        <f t="shared" si="18"/>
        <v>9235.7999999999993</v>
      </c>
      <c r="N168" s="85">
        <f t="shared" si="19"/>
        <v>0</v>
      </c>
      <c r="O168" s="85">
        <f t="shared" si="20"/>
        <v>0</v>
      </c>
    </row>
    <row r="169" spans="2:15" x14ac:dyDescent="0.25">
      <c r="B169" s="54" t="s">
        <v>371</v>
      </c>
      <c r="C169" s="55" t="s">
        <v>212</v>
      </c>
      <c r="D169" s="56">
        <v>1241</v>
      </c>
      <c r="E169" s="56">
        <v>200</v>
      </c>
      <c r="F169" s="56"/>
      <c r="G169" s="56">
        <f t="shared" si="22"/>
        <v>1441</v>
      </c>
      <c r="H169" s="57">
        <v>31.35</v>
      </c>
      <c r="I169" s="57">
        <f t="shared" si="21"/>
        <v>45175.35</v>
      </c>
      <c r="K169" s="52">
        <f t="shared" si="16"/>
        <v>38905.35</v>
      </c>
      <c r="L169" s="85">
        <f t="shared" si="17"/>
        <v>6270</v>
      </c>
      <c r="M169" s="85">
        <f t="shared" si="18"/>
        <v>45175.35</v>
      </c>
      <c r="N169" s="85">
        <f t="shared" si="19"/>
        <v>0</v>
      </c>
      <c r="O169" s="85">
        <f t="shared" si="20"/>
        <v>0</v>
      </c>
    </row>
    <row r="170" spans="2:15" x14ac:dyDescent="0.25">
      <c r="B170" s="54" t="s">
        <v>178</v>
      </c>
      <c r="C170" s="55" t="s">
        <v>23</v>
      </c>
      <c r="D170" s="56">
        <v>195</v>
      </c>
      <c r="E170" s="56"/>
      <c r="F170" s="56"/>
      <c r="G170" s="56">
        <f t="shared" si="22"/>
        <v>195</v>
      </c>
      <c r="H170" s="57">
        <v>23.97</v>
      </c>
      <c r="I170" s="57">
        <f t="shared" si="21"/>
        <v>4674.1499999999996</v>
      </c>
      <c r="K170" s="52">
        <f t="shared" si="16"/>
        <v>4674.1499999999996</v>
      </c>
      <c r="L170" s="85">
        <f t="shared" si="17"/>
        <v>0</v>
      </c>
      <c r="M170" s="85">
        <f t="shared" si="18"/>
        <v>4674.1499999999996</v>
      </c>
      <c r="N170" s="85">
        <f t="shared" si="19"/>
        <v>0</v>
      </c>
      <c r="O170" s="85">
        <f t="shared" si="20"/>
        <v>0</v>
      </c>
    </row>
    <row r="171" spans="2:15" x14ac:dyDescent="0.25">
      <c r="B171" s="54" t="s">
        <v>177</v>
      </c>
      <c r="C171" s="55" t="s">
        <v>23</v>
      </c>
      <c r="D171" s="56">
        <v>279</v>
      </c>
      <c r="E171" s="56">
        <v>50</v>
      </c>
      <c r="F171" s="56"/>
      <c r="G171" s="56">
        <f t="shared" si="22"/>
        <v>329</v>
      </c>
      <c r="H171" s="57">
        <v>42.9</v>
      </c>
      <c r="I171" s="57">
        <f t="shared" si="21"/>
        <v>14114.1</v>
      </c>
      <c r="K171" s="52">
        <f t="shared" si="16"/>
        <v>11969.1</v>
      </c>
      <c r="L171" s="85">
        <f t="shared" si="17"/>
        <v>2145</v>
      </c>
      <c r="M171" s="85">
        <f t="shared" si="18"/>
        <v>14114.1</v>
      </c>
      <c r="N171" s="85">
        <f t="shared" si="19"/>
        <v>0</v>
      </c>
      <c r="O171" s="85">
        <f t="shared" si="20"/>
        <v>0</v>
      </c>
    </row>
    <row r="172" spans="2:15" x14ac:dyDescent="0.25">
      <c r="B172" s="54" t="s">
        <v>381</v>
      </c>
      <c r="C172" s="55" t="s">
        <v>23</v>
      </c>
      <c r="D172" s="56">
        <v>296</v>
      </c>
      <c r="E172" s="56"/>
      <c r="F172" s="56"/>
      <c r="G172" s="56">
        <f t="shared" si="22"/>
        <v>296</v>
      </c>
      <c r="H172" s="57">
        <v>15.4</v>
      </c>
      <c r="I172" s="57">
        <f t="shared" si="21"/>
        <v>4558.4000000000005</v>
      </c>
      <c r="K172" s="52">
        <f t="shared" si="16"/>
        <v>4558.4000000000005</v>
      </c>
      <c r="L172" s="85">
        <f t="shared" si="17"/>
        <v>0</v>
      </c>
      <c r="M172" s="85">
        <f t="shared" si="18"/>
        <v>4558.4000000000005</v>
      </c>
      <c r="N172" s="85">
        <f t="shared" si="19"/>
        <v>0</v>
      </c>
      <c r="O172" s="85">
        <f t="shared" si="20"/>
        <v>0</v>
      </c>
    </row>
    <row r="173" spans="2:15" x14ac:dyDescent="0.25">
      <c r="B173" s="54" t="s">
        <v>47</v>
      </c>
      <c r="C173" s="55" t="s">
        <v>23</v>
      </c>
      <c r="D173" s="56">
        <v>327</v>
      </c>
      <c r="E173" s="56"/>
      <c r="F173" s="56"/>
      <c r="G173" s="56">
        <f t="shared" si="22"/>
        <v>327</v>
      </c>
      <c r="H173" s="57">
        <v>43.45</v>
      </c>
      <c r="I173" s="57">
        <f t="shared" si="21"/>
        <v>14208.150000000001</v>
      </c>
      <c r="K173" s="52">
        <f t="shared" si="16"/>
        <v>14208.150000000001</v>
      </c>
      <c r="L173" s="85">
        <f t="shared" si="17"/>
        <v>0</v>
      </c>
      <c r="M173" s="85">
        <f t="shared" si="18"/>
        <v>14208.150000000001</v>
      </c>
      <c r="N173" s="85">
        <f t="shared" si="19"/>
        <v>0</v>
      </c>
      <c r="O173" s="85">
        <f t="shared" si="20"/>
        <v>0</v>
      </c>
    </row>
    <row r="174" spans="2:15" x14ac:dyDescent="0.25">
      <c r="B174" s="54" t="s">
        <v>418</v>
      </c>
      <c r="C174" s="55" t="s">
        <v>212</v>
      </c>
      <c r="D174" s="56">
        <v>62</v>
      </c>
      <c r="E174" s="56"/>
      <c r="F174" s="56"/>
      <c r="G174" s="56">
        <f t="shared" ref="G174:G201" si="23">(D174+E174)-F174</f>
        <v>62</v>
      </c>
      <c r="H174" s="57">
        <v>51.15</v>
      </c>
      <c r="I174" s="57">
        <f t="shared" si="21"/>
        <v>3171.2999999999997</v>
      </c>
      <c r="K174" s="52">
        <f t="shared" si="16"/>
        <v>3171.2999999999997</v>
      </c>
      <c r="L174" s="85">
        <f t="shared" si="17"/>
        <v>0</v>
      </c>
      <c r="M174" s="85">
        <f t="shared" si="18"/>
        <v>3171.2999999999997</v>
      </c>
      <c r="N174" s="85">
        <f t="shared" si="19"/>
        <v>0</v>
      </c>
      <c r="O174" s="85">
        <f t="shared" si="20"/>
        <v>0</v>
      </c>
    </row>
    <row r="175" spans="2:15" x14ac:dyDescent="0.25">
      <c r="B175" s="54" t="s">
        <v>471</v>
      </c>
      <c r="C175" s="55" t="s">
        <v>212</v>
      </c>
      <c r="D175" s="56">
        <v>10</v>
      </c>
      <c r="E175" s="56"/>
      <c r="F175" s="56"/>
      <c r="G175" s="56">
        <f t="shared" si="23"/>
        <v>10</v>
      </c>
      <c r="H175" s="57">
        <v>80.55</v>
      </c>
      <c r="I175" s="57">
        <f t="shared" si="21"/>
        <v>805.5</v>
      </c>
      <c r="K175" s="52">
        <f t="shared" si="16"/>
        <v>805.5</v>
      </c>
      <c r="L175" s="85">
        <f t="shared" si="17"/>
        <v>0</v>
      </c>
      <c r="M175" s="85">
        <f t="shared" si="18"/>
        <v>805.5</v>
      </c>
      <c r="N175" s="85">
        <f t="shared" si="19"/>
        <v>0</v>
      </c>
      <c r="O175" s="85">
        <f>+F175*H175-N175</f>
        <v>0</v>
      </c>
    </row>
    <row r="176" spans="2:15" x14ac:dyDescent="0.25">
      <c r="B176" s="54" t="s">
        <v>477</v>
      </c>
      <c r="C176" s="55" t="s">
        <v>81</v>
      </c>
      <c r="D176" s="56">
        <v>19</v>
      </c>
      <c r="E176" s="56"/>
      <c r="F176" s="56"/>
      <c r="G176" s="56">
        <f t="shared" si="23"/>
        <v>19</v>
      </c>
      <c r="H176" s="57">
        <v>690</v>
      </c>
      <c r="I176" s="57">
        <f t="shared" si="21"/>
        <v>13110</v>
      </c>
      <c r="K176" s="52">
        <f t="shared" si="16"/>
        <v>13110</v>
      </c>
      <c r="L176" s="85">
        <f t="shared" si="17"/>
        <v>0</v>
      </c>
      <c r="M176" s="85">
        <f t="shared" si="18"/>
        <v>13110</v>
      </c>
      <c r="N176" s="85">
        <v>13110</v>
      </c>
      <c r="O176" s="85"/>
    </row>
    <row r="177" spans="2:15" x14ac:dyDescent="0.25">
      <c r="B177" s="54" t="s">
        <v>325</v>
      </c>
      <c r="C177" s="55" t="s">
        <v>324</v>
      </c>
      <c r="D177" s="56">
        <v>294</v>
      </c>
      <c r="E177" s="56"/>
      <c r="F177" s="56"/>
      <c r="G177" s="56">
        <f t="shared" si="23"/>
        <v>294</v>
      </c>
      <c r="H177" s="57">
        <v>136.07</v>
      </c>
      <c r="I177" s="57">
        <f t="shared" si="21"/>
        <v>40004.579999999994</v>
      </c>
      <c r="K177" s="52">
        <f t="shared" si="16"/>
        <v>40004.579999999994</v>
      </c>
      <c r="L177" s="85">
        <f t="shared" si="17"/>
        <v>0</v>
      </c>
      <c r="M177" s="85">
        <f t="shared" si="18"/>
        <v>40004.579999999994</v>
      </c>
      <c r="N177" s="85">
        <f t="shared" si="19"/>
        <v>0</v>
      </c>
      <c r="O177" s="85">
        <f t="shared" si="20"/>
        <v>0</v>
      </c>
    </row>
    <row r="178" spans="2:15" x14ac:dyDescent="0.25">
      <c r="B178" s="54" t="s">
        <v>80</v>
      </c>
      <c r="C178" s="55" t="s">
        <v>17</v>
      </c>
      <c r="D178" s="56">
        <v>156</v>
      </c>
      <c r="E178" s="56">
        <v>30</v>
      </c>
      <c r="F178" s="56"/>
      <c r="G178" s="56">
        <f>(D178+E178)-F178</f>
        <v>186</v>
      </c>
      <c r="H178" s="57">
        <v>45.98</v>
      </c>
      <c r="I178" s="57">
        <f t="shared" si="21"/>
        <v>8552.2799999999988</v>
      </c>
      <c r="K178" s="52">
        <f t="shared" si="16"/>
        <v>7172.8799999999992</v>
      </c>
      <c r="L178" s="85">
        <f t="shared" si="17"/>
        <v>1379.3999999999999</v>
      </c>
      <c r="M178" s="85">
        <f t="shared" si="18"/>
        <v>8552.2799999999988</v>
      </c>
      <c r="N178" s="85">
        <f t="shared" si="19"/>
        <v>0</v>
      </c>
      <c r="O178" s="85">
        <f t="shared" si="20"/>
        <v>0</v>
      </c>
    </row>
    <row r="179" spans="2:15" x14ac:dyDescent="0.25">
      <c r="B179" s="54" t="s">
        <v>475</v>
      </c>
      <c r="C179" s="55" t="s">
        <v>30</v>
      </c>
      <c r="D179" s="56">
        <v>100</v>
      </c>
      <c r="E179" s="56"/>
      <c r="F179" s="56"/>
      <c r="G179" s="56">
        <f>(D179+E179)-F179</f>
        <v>100</v>
      </c>
      <c r="H179" s="57">
        <v>1.19</v>
      </c>
      <c r="I179" s="57">
        <f t="shared" si="21"/>
        <v>119</v>
      </c>
      <c r="K179" s="52">
        <f t="shared" si="16"/>
        <v>119</v>
      </c>
      <c r="L179" s="85">
        <f t="shared" si="17"/>
        <v>0</v>
      </c>
      <c r="M179" s="85">
        <f t="shared" si="18"/>
        <v>119</v>
      </c>
      <c r="N179" s="85">
        <f t="shared" si="19"/>
        <v>0</v>
      </c>
      <c r="O179" s="85">
        <f t="shared" si="20"/>
        <v>0</v>
      </c>
    </row>
    <row r="180" spans="2:15" x14ac:dyDescent="0.25">
      <c r="B180" s="54" t="s">
        <v>216</v>
      </c>
      <c r="C180" s="55" t="s">
        <v>67</v>
      </c>
      <c r="D180" s="56">
        <v>583</v>
      </c>
      <c r="E180" s="56">
        <v>400</v>
      </c>
      <c r="F180" s="56"/>
      <c r="G180" s="56">
        <f>(D180+E180)-F180</f>
        <v>983</v>
      </c>
      <c r="H180" s="57">
        <v>7.81</v>
      </c>
      <c r="I180" s="57">
        <f t="shared" si="21"/>
        <v>7677.23</v>
      </c>
      <c r="K180" s="52">
        <f t="shared" si="16"/>
        <v>4553.2299999999996</v>
      </c>
      <c r="L180" s="85">
        <f t="shared" si="17"/>
        <v>3124</v>
      </c>
      <c r="M180" s="85">
        <f t="shared" si="18"/>
        <v>7677.23</v>
      </c>
      <c r="N180" s="85">
        <f t="shared" si="19"/>
        <v>0</v>
      </c>
      <c r="O180" s="85">
        <f t="shared" si="20"/>
        <v>0</v>
      </c>
    </row>
    <row r="181" spans="2:15" x14ac:dyDescent="0.25">
      <c r="B181" s="54" t="s">
        <v>265</v>
      </c>
      <c r="C181" s="55" t="s">
        <v>33</v>
      </c>
      <c r="D181" s="56">
        <v>85</v>
      </c>
      <c r="E181" s="56"/>
      <c r="F181" s="56"/>
      <c r="G181" s="56">
        <f t="shared" si="23"/>
        <v>85</v>
      </c>
      <c r="H181" s="57">
        <v>30.8</v>
      </c>
      <c r="I181" s="57">
        <f t="shared" si="21"/>
        <v>2618</v>
      </c>
      <c r="K181" s="52">
        <f t="shared" si="16"/>
        <v>2618</v>
      </c>
      <c r="L181" s="85">
        <f t="shared" si="17"/>
        <v>0</v>
      </c>
      <c r="M181" s="85">
        <f t="shared" si="18"/>
        <v>2618</v>
      </c>
      <c r="N181" s="85">
        <f t="shared" si="19"/>
        <v>0</v>
      </c>
      <c r="O181" s="85">
        <f t="shared" si="20"/>
        <v>0</v>
      </c>
    </row>
    <row r="182" spans="2:15" x14ac:dyDescent="0.25">
      <c r="B182" s="54" t="s">
        <v>260</v>
      </c>
      <c r="C182" s="55" t="s">
        <v>33</v>
      </c>
      <c r="D182" s="56">
        <v>8</v>
      </c>
      <c r="E182" s="56"/>
      <c r="F182" s="56"/>
      <c r="G182" s="56">
        <f t="shared" si="23"/>
        <v>8</v>
      </c>
      <c r="H182" s="57">
        <v>2766.5</v>
      </c>
      <c r="I182" s="57">
        <f t="shared" si="21"/>
        <v>22132</v>
      </c>
      <c r="K182" s="52">
        <f t="shared" si="16"/>
        <v>22132</v>
      </c>
      <c r="L182" s="85">
        <f t="shared" si="17"/>
        <v>0</v>
      </c>
      <c r="M182" s="85">
        <f t="shared" si="18"/>
        <v>22132</v>
      </c>
      <c r="N182" s="85">
        <f t="shared" si="19"/>
        <v>0</v>
      </c>
      <c r="O182" s="85">
        <f t="shared" si="20"/>
        <v>0</v>
      </c>
    </row>
    <row r="183" spans="2:15" x14ac:dyDescent="0.25">
      <c r="B183" s="54" t="s">
        <v>206</v>
      </c>
      <c r="C183" s="55" t="s">
        <v>71</v>
      </c>
      <c r="D183" s="56">
        <v>364</v>
      </c>
      <c r="E183" s="56"/>
      <c r="F183" s="56"/>
      <c r="G183" s="56">
        <f t="shared" si="23"/>
        <v>364</v>
      </c>
      <c r="H183" s="57">
        <v>104.5</v>
      </c>
      <c r="I183" s="57">
        <f t="shared" si="21"/>
        <v>38038</v>
      </c>
      <c r="K183" s="52">
        <f t="shared" si="16"/>
        <v>38038</v>
      </c>
      <c r="L183" s="85">
        <f t="shared" si="17"/>
        <v>0</v>
      </c>
      <c r="M183" s="85">
        <f t="shared" si="18"/>
        <v>38038</v>
      </c>
      <c r="N183" s="85">
        <f t="shared" si="19"/>
        <v>0</v>
      </c>
      <c r="O183" s="85">
        <f t="shared" si="20"/>
        <v>0</v>
      </c>
    </row>
    <row r="184" spans="2:15" x14ac:dyDescent="0.25">
      <c r="B184" s="54" t="s">
        <v>348</v>
      </c>
      <c r="C184" s="55" t="s">
        <v>33</v>
      </c>
      <c r="D184" s="56">
        <v>178</v>
      </c>
      <c r="E184" s="56"/>
      <c r="F184" s="56"/>
      <c r="G184" s="56">
        <f t="shared" si="23"/>
        <v>178</v>
      </c>
      <c r="H184" s="57">
        <v>99</v>
      </c>
      <c r="I184" s="57">
        <f t="shared" si="21"/>
        <v>17622</v>
      </c>
      <c r="K184" s="52">
        <f t="shared" si="16"/>
        <v>17622</v>
      </c>
      <c r="L184" s="85">
        <f t="shared" si="17"/>
        <v>0</v>
      </c>
      <c r="M184" s="85">
        <f t="shared" si="18"/>
        <v>17622</v>
      </c>
      <c r="N184" s="85">
        <f t="shared" si="19"/>
        <v>0</v>
      </c>
      <c r="O184" s="85">
        <f t="shared" si="20"/>
        <v>0</v>
      </c>
    </row>
    <row r="185" spans="2:15" x14ac:dyDescent="0.25">
      <c r="B185" s="54" t="s">
        <v>451</v>
      </c>
      <c r="C185" s="55" t="s">
        <v>71</v>
      </c>
      <c r="D185" s="56">
        <v>151</v>
      </c>
      <c r="E185" s="56"/>
      <c r="F185" s="56"/>
      <c r="G185" s="56">
        <f t="shared" si="23"/>
        <v>151</v>
      </c>
      <c r="H185" s="57">
        <v>77</v>
      </c>
      <c r="I185" s="57">
        <f t="shared" si="21"/>
        <v>11627</v>
      </c>
      <c r="K185" s="52">
        <f t="shared" si="16"/>
        <v>11627</v>
      </c>
      <c r="L185" s="85">
        <f t="shared" si="17"/>
        <v>0</v>
      </c>
      <c r="M185" s="85">
        <f t="shared" si="18"/>
        <v>11627</v>
      </c>
      <c r="N185" s="85">
        <f t="shared" si="19"/>
        <v>0</v>
      </c>
      <c r="O185" s="85">
        <f t="shared" si="20"/>
        <v>0</v>
      </c>
    </row>
    <row r="186" spans="2:15" x14ac:dyDescent="0.25">
      <c r="B186" s="54" t="s">
        <v>396</v>
      </c>
      <c r="C186" s="55" t="s">
        <v>71</v>
      </c>
      <c r="D186" s="56">
        <v>4</v>
      </c>
      <c r="E186" s="56"/>
      <c r="F186" s="56"/>
      <c r="G186" s="56">
        <f t="shared" si="23"/>
        <v>4</v>
      </c>
      <c r="H186" s="57">
        <v>124.5</v>
      </c>
      <c r="I186" s="57">
        <f t="shared" si="21"/>
        <v>498</v>
      </c>
      <c r="K186" s="52">
        <f t="shared" si="16"/>
        <v>498</v>
      </c>
      <c r="L186" s="85">
        <f t="shared" si="17"/>
        <v>0</v>
      </c>
      <c r="M186" s="85">
        <f t="shared" si="18"/>
        <v>498</v>
      </c>
      <c r="N186" s="85">
        <f t="shared" si="19"/>
        <v>0</v>
      </c>
      <c r="O186" s="85">
        <f t="shared" si="20"/>
        <v>0</v>
      </c>
    </row>
    <row r="187" spans="2:15" x14ac:dyDescent="0.25">
      <c r="B187" s="54" t="s">
        <v>192</v>
      </c>
      <c r="C187" s="55" t="s">
        <v>193</v>
      </c>
      <c r="D187" s="56">
        <v>678</v>
      </c>
      <c r="E187" s="56"/>
      <c r="F187" s="56"/>
      <c r="G187" s="56">
        <f t="shared" si="23"/>
        <v>678</v>
      </c>
      <c r="H187" s="57">
        <v>32.43</v>
      </c>
      <c r="I187" s="57">
        <f t="shared" si="21"/>
        <v>21987.54</v>
      </c>
      <c r="K187" s="52">
        <f t="shared" si="16"/>
        <v>21987.54</v>
      </c>
      <c r="L187" s="85">
        <f t="shared" si="17"/>
        <v>0</v>
      </c>
      <c r="M187" s="85">
        <f t="shared" si="18"/>
        <v>21987.54</v>
      </c>
      <c r="N187" s="85">
        <f t="shared" si="19"/>
        <v>0</v>
      </c>
      <c r="O187" s="85">
        <f t="shared" si="20"/>
        <v>0</v>
      </c>
    </row>
    <row r="188" spans="2:15" x14ac:dyDescent="0.25">
      <c r="B188" s="54" t="s">
        <v>219</v>
      </c>
      <c r="C188" s="55" t="s">
        <v>71</v>
      </c>
      <c r="D188" s="56">
        <v>2088</v>
      </c>
      <c r="E188" s="56">
        <v>504</v>
      </c>
      <c r="F188" s="56"/>
      <c r="G188" s="56">
        <f t="shared" si="23"/>
        <v>2592</v>
      </c>
      <c r="H188" s="57">
        <v>42.88</v>
      </c>
      <c r="I188" s="57">
        <f t="shared" si="21"/>
        <v>111144.96000000001</v>
      </c>
      <c r="K188" s="52">
        <f t="shared" si="16"/>
        <v>89533.440000000002</v>
      </c>
      <c r="L188" s="85">
        <f t="shared" si="17"/>
        <v>21611.52</v>
      </c>
      <c r="M188" s="85">
        <f t="shared" si="18"/>
        <v>111144.96000000001</v>
      </c>
      <c r="N188" s="85">
        <f t="shared" si="19"/>
        <v>0</v>
      </c>
      <c r="O188" s="85">
        <f t="shared" si="20"/>
        <v>0</v>
      </c>
    </row>
    <row r="189" spans="2:15" x14ac:dyDescent="0.25">
      <c r="B189" s="54" t="s">
        <v>353</v>
      </c>
      <c r="C189" s="55" t="s">
        <v>33</v>
      </c>
      <c r="D189" s="56">
        <v>844</v>
      </c>
      <c r="E189" s="56"/>
      <c r="F189" s="56"/>
      <c r="G189" s="56">
        <f t="shared" si="23"/>
        <v>844</v>
      </c>
      <c r="H189" s="57">
        <v>67.099999999999994</v>
      </c>
      <c r="I189" s="57">
        <f t="shared" si="21"/>
        <v>56632.399999999994</v>
      </c>
      <c r="K189" s="52">
        <f t="shared" si="16"/>
        <v>56632.399999999994</v>
      </c>
      <c r="L189" s="85">
        <f t="shared" si="17"/>
        <v>0</v>
      </c>
      <c r="M189" s="85">
        <f t="shared" si="18"/>
        <v>56632.399999999994</v>
      </c>
      <c r="N189" s="85">
        <f t="shared" si="19"/>
        <v>0</v>
      </c>
      <c r="O189" s="85">
        <f t="shared" si="20"/>
        <v>0</v>
      </c>
    </row>
    <row r="190" spans="2:15" x14ac:dyDescent="0.25">
      <c r="B190" s="54" t="s">
        <v>75</v>
      </c>
      <c r="C190" s="55" t="s">
        <v>71</v>
      </c>
      <c r="D190" s="56">
        <v>687</v>
      </c>
      <c r="E190" s="56"/>
      <c r="F190" s="56"/>
      <c r="G190" s="56">
        <f t="shared" si="23"/>
        <v>687</v>
      </c>
      <c r="H190" s="57">
        <v>49.5</v>
      </c>
      <c r="I190" s="57">
        <f t="shared" si="21"/>
        <v>34006.5</v>
      </c>
      <c r="K190" s="52">
        <f t="shared" si="16"/>
        <v>34006.5</v>
      </c>
      <c r="L190" s="85">
        <f t="shared" si="17"/>
        <v>0</v>
      </c>
      <c r="M190" s="85">
        <f t="shared" si="18"/>
        <v>34006.5</v>
      </c>
      <c r="N190" s="85">
        <f t="shared" si="19"/>
        <v>0</v>
      </c>
      <c r="O190" s="85">
        <f t="shared" si="20"/>
        <v>0</v>
      </c>
    </row>
    <row r="191" spans="2:15" x14ac:dyDescent="0.25">
      <c r="B191" s="54" t="s">
        <v>72</v>
      </c>
      <c r="C191" s="55" t="s">
        <v>71</v>
      </c>
      <c r="D191" s="56">
        <v>1512</v>
      </c>
      <c r="E191" s="56"/>
      <c r="F191" s="56"/>
      <c r="G191" s="56">
        <f t="shared" si="23"/>
        <v>1512</v>
      </c>
      <c r="H191" s="57">
        <v>48.7</v>
      </c>
      <c r="I191" s="57">
        <f t="shared" si="21"/>
        <v>73634.400000000009</v>
      </c>
      <c r="K191" s="52">
        <f t="shared" si="16"/>
        <v>73634.400000000009</v>
      </c>
      <c r="L191" s="85">
        <f t="shared" si="17"/>
        <v>0</v>
      </c>
      <c r="M191" s="85">
        <f t="shared" si="18"/>
        <v>73634.400000000009</v>
      </c>
      <c r="N191" s="85">
        <f t="shared" si="19"/>
        <v>0</v>
      </c>
      <c r="O191" s="85">
        <f t="shared" si="20"/>
        <v>0</v>
      </c>
    </row>
    <row r="192" spans="2:15" x14ac:dyDescent="0.25">
      <c r="B192" s="54" t="s">
        <v>68</v>
      </c>
      <c r="C192" s="55" t="s">
        <v>33</v>
      </c>
      <c r="D192" s="56">
        <v>495</v>
      </c>
      <c r="E192" s="56"/>
      <c r="F192" s="56"/>
      <c r="G192" s="56">
        <f t="shared" si="23"/>
        <v>495</v>
      </c>
      <c r="H192" s="57">
        <v>16.43</v>
      </c>
      <c r="I192" s="57">
        <f t="shared" si="21"/>
        <v>8132.8499999999995</v>
      </c>
      <c r="K192" s="52">
        <f t="shared" si="16"/>
        <v>8132.8499999999995</v>
      </c>
      <c r="L192" s="85">
        <f t="shared" si="17"/>
        <v>0</v>
      </c>
      <c r="M192" s="85">
        <f t="shared" si="18"/>
        <v>8132.8499999999995</v>
      </c>
      <c r="N192" s="85">
        <f t="shared" si="19"/>
        <v>0</v>
      </c>
      <c r="O192" s="85">
        <f t="shared" si="20"/>
        <v>0</v>
      </c>
    </row>
    <row r="193" spans="2:15" x14ac:dyDescent="0.25">
      <c r="B193" s="54" t="s">
        <v>70</v>
      </c>
      <c r="C193" s="55" t="s">
        <v>71</v>
      </c>
      <c r="D193" s="56">
        <v>482</v>
      </c>
      <c r="E193" s="56"/>
      <c r="F193" s="56"/>
      <c r="G193" s="56">
        <f t="shared" si="23"/>
        <v>482</v>
      </c>
      <c r="H193" s="57">
        <v>46.18</v>
      </c>
      <c r="I193" s="57">
        <f t="shared" si="21"/>
        <v>22258.76</v>
      </c>
      <c r="K193" s="52">
        <f t="shared" si="16"/>
        <v>22258.76</v>
      </c>
      <c r="L193" s="85">
        <f t="shared" si="17"/>
        <v>0</v>
      </c>
      <c r="M193" s="85">
        <f t="shared" si="18"/>
        <v>22258.76</v>
      </c>
      <c r="N193" s="85">
        <f t="shared" si="19"/>
        <v>0</v>
      </c>
      <c r="O193" s="85">
        <f t="shared" si="20"/>
        <v>0</v>
      </c>
    </row>
    <row r="194" spans="2:15" x14ac:dyDescent="0.25">
      <c r="B194" s="54" t="s">
        <v>69</v>
      </c>
      <c r="C194" s="55" t="s">
        <v>33</v>
      </c>
      <c r="D194" s="56">
        <v>686</v>
      </c>
      <c r="E194" s="56"/>
      <c r="F194" s="56"/>
      <c r="G194" s="56">
        <f t="shared" si="23"/>
        <v>686</v>
      </c>
      <c r="H194" s="57">
        <v>30.23</v>
      </c>
      <c r="I194" s="57">
        <f t="shared" si="21"/>
        <v>20737.78</v>
      </c>
      <c r="K194" s="52">
        <f t="shared" si="16"/>
        <v>20737.78</v>
      </c>
      <c r="L194" s="85">
        <f t="shared" si="17"/>
        <v>0</v>
      </c>
      <c r="M194" s="85">
        <f t="shared" si="18"/>
        <v>20737.78</v>
      </c>
      <c r="N194" s="85">
        <f t="shared" si="19"/>
        <v>0</v>
      </c>
      <c r="O194" s="85">
        <f t="shared" si="20"/>
        <v>0</v>
      </c>
    </row>
    <row r="195" spans="2:15" x14ac:dyDescent="0.25">
      <c r="B195" s="54" t="s">
        <v>261</v>
      </c>
      <c r="C195" s="55" t="s">
        <v>78</v>
      </c>
      <c r="D195" s="56">
        <v>3</v>
      </c>
      <c r="E195" s="56"/>
      <c r="F195" s="56"/>
      <c r="G195" s="56">
        <f t="shared" si="23"/>
        <v>3</v>
      </c>
      <c r="H195" s="57">
        <v>423.5</v>
      </c>
      <c r="I195" s="57">
        <f t="shared" si="21"/>
        <v>1270.5</v>
      </c>
      <c r="K195" s="52">
        <f t="shared" si="16"/>
        <v>1270.5</v>
      </c>
      <c r="L195" s="85">
        <f t="shared" si="17"/>
        <v>0</v>
      </c>
      <c r="M195" s="85">
        <f t="shared" si="18"/>
        <v>1270.5</v>
      </c>
      <c r="N195" s="85">
        <f t="shared" si="19"/>
        <v>0</v>
      </c>
      <c r="O195" s="85">
        <f t="shared" si="20"/>
        <v>0</v>
      </c>
    </row>
    <row r="196" spans="2:15" x14ac:dyDescent="0.25">
      <c r="B196" s="54" t="s">
        <v>262</v>
      </c>
      <c r="C196" s="55" t="s">
        <v>17</v>
      </c>
      <c r="D196" s="56">
        <v>439</v>
      </c>
      <c r="E196" s="56"/>
      <c r="F196" s="56"/>
      <c r="G196" s="56">
        <f t="shared" si="23"/>
        <v>439</v>
      </c>
      <c r="H196" s="57">
        <v>26.4</v>
      </c>
      <c r="I196" s="57">
        <f t="shared" si="21"/>
        <v>11589.599999999999</v>
      </c>
      <c r="K196" s="52">
        <f t="shared" si="16"/>
        <v>11589.599999999999</v>
      </c>
      <c r="L196" s="85">
        <f t="shared" si="17"/>
        <v>0</v>
      </c>
      <c r="M196" s="85">
        <f t="shared" si="18"/>
        <v>11589.599999999999</v>
      </c>
      <c r="N196" s="85">
        <f t="shared" si="19"/>
        <v>0</v>
      </c>
      <c r="O196" s="85">
        <f t="shared" si="20"/>
        <v>0</v>
      </c>
    </row>
    <row r="197" spans="2:15" x14ac:dyDescent="0.25">
      <c r="B197" s="54" t="s">
        <v>346</v>
      </c>
      <c r="C197" s="55" t="s">
        <v>33</v>
      </c>
      <c r="D197" s="56">
        <v>15</v>
      </c>
      <c r="E197" s="56">
        <v>5</v>
      </c>
      <c r="F197" s="56"/>
      <c r="G197" s="56">
        <f t="shared" si="23"/>
        <v>20</v>
      </c>
      <c r="H197" s="57">
        <v>49.5</v>
      </c>
      <c r="I197" s="57">
        <f t="shared" si="21"/>
        <v>990</v>
      </c>
      <c r="K197" s="52">
        <f t="shared" si="16"/>
        <v>742.5</v>
      </c>
      <c r="L197" s="85">
        <f t="shared" si="17"/>
        <v>247.5</v>
      </c>
      <c r="M197" s="85">
        <f t="shared" si="18"/>
        <v>990</v>
      </c>
      <c r="N197" s="85">
        <f t="shared" si="19"/>
        <v>0</v>
      </c>
      <c r="O197" s="85">
        <f t="shared" si="20"/>
        <v>0</v>
      </c>
    </row>
    <row r="198" spans="2:15" x14ac:dyDescent="0.25">
      <c r="B198" s="54" t="s">
        <v>362</v>
      </c>
      <c r="C198" s="55" t="s">
        <v>363</v>
      </c>
      <c r="D198" s="56">
        <v>19</v>
      </c>
      <c r="E198" s="56"/>
      <c r="F198" s="56"/>
      <c r="G198" s="56">
        <f t="shared" si="23"/>
        <v>19</v>
      </c>
      <c r="H198" s="57">
        <v>66</v>
      </c>
      <c r="I198" s="57">
        <f t="shared" si="21"/>
        <v>1254</v>
      </c>
      <c r="K198" s="52">
        <f t="shared" si="16"/>
        <v>1254</v>
      </c>
      <c r="L198" s="85">
        <f t="shared" si="17"/>
        <v>0</v>
      </c>
      <c r="M198" s="85">
        <f t="shared" si="18"/>
        <v>1254</v>
      </c>
      <c r="N198" s="85">
        <f t="shared" si="19"/>
        <v>0</v>
      </c>
      <c r="O198" s="85">
        <f t="shared" si="20"/>
        <v>0</v>
      </c>
    </row>
    <row r="199" spans="2:15" x14ac:dyDescent="0.25">
      <c r="B199" s="54" t="s">
        <v>263</v>
      </c>
      <c r="C199" s="55" t="s">
        <v>30</v>
      </c>
      <c r="D199" s="56">
        <v>764</v>
      </c>
      <c r="E199" s="56"/>
      <c r="F199" s="56"/>
      <c r="G199" s="56">
        <f t="shared" si="23"/>
        <v>764</v>
      </c>
      <c r="H199" s="57">
        <v>0.19</v>
      </c>
      <c r="I199" s="57">
        <f t="shared" si="21"/>
        <v>145.16</v>
      </c>
      <c r="K199" s="52">
        <f t="shared" si="16"/>
        <v>145.16</v>
      </c>
      <c r="L199" s="85">
        <f t="shared" si="17"/>
        <v>0</v>
      </c>
      <c r="M199" s="85">
        <f t="shared" si="18"/>
        <v>145.16</v>
      </c>
      <c r="N199" s="85">
        <f t="shared" si="19"/>
        <v>0</v>
      </c>
      <c r="O199" s="85">
        <f t="shared" si="20"/>
        <v>0</v>
      </c>
    </row>
    <row r="200" spans="2:15" x14ac:dyDescent="0.25">
      <c r="B200" s="54" t="s">
        <v>223</v>
      </c>
      <c r="C200" s="55" t="s">
        <v>17</v>
      </c>
      <c r="D200" s="56">
        <v>2392</v>
      </c>
      <c r="E200" s="56"/>
      <c r="F200" s="56"/>
      <c r="G200" s="56">
        <f t="shared" si="23"/>
        <v>2392</v>
      </c>
      <c r="H200" s="57">
        <v>20.9</v>
      </c>
      <c r="I200" s="57">
        <f t="shared" si="21"/>
        <v>49992.799999999996</v>
      </c>
      <c r="J200" t="s">
        <v>248</v>
      </c>
      <c r="K200" s="52">
        <f t="shared" si="16"/>
        <v>49992.799999999996</v>
      </c>
      <c r="L200" s="85">
        <f t="shared" si="17"/>
        <v>0</v>
      </c>
      <c r="M200" s="85">
        <f t="shared" si="18"/>
        <v>49992.799999999996</v>
      </c>
      <c r="N200" s="85">
        <f t="shared" si="19"/>
        <v>0</v>
      </c>
      <c r="O200" s="85">
        <f t="shared" si="20"/>
        <v>0</v>
      </c>
    </row>
    <row r="201" spans="2:15" x14ac:dyDescent="0.25">
      <c r="B201" s="54" t="s">
        <v>419</v>
      </c>
      <c r="C201" s="55" t="s">
        <v>17</v>
      </c>
      <c r="D201" s="56">
        <v>26</v>
      </c>
      <c r="E201" s="56">
        <v>8</v>
      </c>
      <c r="F201" s="56"/>
      <c r="G201" s="56">
        <f t="shared" si="23"/>
        <v>34</v>
      </c>
      <c r="H201" s="57">
        <v>6479</v>
      </c>
      <c r="I201" s="57">
        <f t="shared" si="21"/>
        <v>220286</v>
      </c>
      <c r="K201" s="52">
        <f t="shared" si="16"/>
        <v>168454</v>
      </c>
      <c r="L201" s="85">
        <f t="shared" si="17"/>
        <v>51832</v>
      </c>
      <c r="M201" s="85">
        <f t="shared" si="18"/>
        <v>220286</v>
      </c>
      <c r="N201" s="85">
        <f t="shared" si="19"/>
        <v>0</v>
      </c>
      <c r="O201" s="85">
        <f t="shared" si="20"/>
        <v>0</v>
      </c>
    </row>
    <row r="202" spans="2:15" x14ac:dyDescent="0.25">
      <c r="B202" s="54" t="s">
        <v>319</v>
      </c>
      <c r="C202" s="55" t="s">
        <v>23</v>
      </c>
      <c r="D202" s="56">
        <v>10</v>
      </c>
      <c r="E202" s="56"/>
      <c r="F202" s="56"/>
      <c r="G202" s="56">
        <f t="shared" ref="G202:G212" si="24">(D202+E202)-F202</f>
        <v>10</v>
      </c>
      <c r="H202" s="57">
        <v>269.39999999999998</v>
      </c>
      <c r="I202" s="57">
        <f t="shared" si="21"/>
        <v>2694</v>
      </c>
      <c r="K202" s="52">
        <f t="shared" si="16"/>
        <v>2694</v>
      </c>
      <c r="L202" s="85">
        <f t="shared" si="17"/>
        <v>0</v>
      </c>
      <c r="M202" s="85">
        <f t="shared" si="18"/>
        <v>2694</v>
      </c>
      <c r="N202" s="85">
        <f t="shared" si="19"/>
        <v>0</v>
      </c>
      <c r="O202" s="85">
        <f t="shared" si="20"/>
        <v>0</v>
      </c>
    </row>
    <row r="203" spans="2:15" x14ac:dyDescent="0.25">
      <c r="B203" s="54" t="s">
        <v>347</v>
      </c>
      <c r="C203" s="55" t="s">
        <v>17</v>
      </c>
      <c r="D203" s="56">
        <v>163</v>
      </c>
      <c r="E203" s="56"/>
      <c r="F203" s="56"/>
      <c r="G203" s="56">
        <f t="shared" si="24"/>
        <v>163</v>
      </c>
      <c r="H203" s="57">
        <v>11</v>
      </c>
      <c r="I203" s="57">
        <f t="shared" si="21"/>
        <v>1793</v>
      </c>
      <c r="K203" s="52">
        <f t="shared" si="16"/>
        <v>1793</v>
      </c>
      <c r="L203" s="85">
        <f t="shared" si="17"/>
        <v>0</v>
      </c>
      <c r="M203" s="85">
        <f t="shared" si="18"/>
        <v>1793</v>
      </c>
      <c r="N203" s="85">
        <f t="shared" si="19"/>
        <v>0</v>
      </c>
      <c r="O203" s="85">
        <f t="shared" si="20"/>
        <v>0</v>
      </c>
    </row>
    <row r="204" spans="2:15" x14ac:dyDescent="0.25">
      <c r="B204" s="54" t="s">
        <v>408</v>
      </c>
      <c r="C204" s="55" t="s">
        <v>33</v>
      </c>
      <c r="D204" s="56">
        <v>68</v>
      </c>
      <c r="E204" s="56"/>
      <c r="F204" s="56"/>
      <c r="G204" s="56">
        <f t="shared" si="24"/>
        <v>68</v>
      </c>
      <c r="H204" s="57">
        <v>49.5</v>
      </c>
      <c r="I204" s="57">
        <f t="shared" si="21"/>
        <v>3366</v>
      </c>
      <c r="K204" s="52">
        <f t="shared" si="16"/>
        <v>3366</v>
      </c>
      <c r="L204" s="85">
        <f t="shared" si="17"/>
        <v>0</v>
      </c>
      <c r="M204" s="85">
        <f t="shared" si="18"/>
        <v>3366</v>
      </c>
      <c r="N204" s="85">
        <f t="shared" si="19"/>
        <v>0</v>
      </c>
      <c r="O204" s="85">
        <f t="shared" si="20"/>
        <v>0</v>
      </c>
    </row>
    <row r="205" spans="2:15" x14ac:dyDescent="0.25">
      <c r="B205" s="54" t="s">
        <v>264</v>
      </c>
      <c r="C205" s="55" t="s">
        <v>33</v>
      </c>
      <c r="D205" s="56">
        <v>15</v>
      </c>
      <c r="E205" s="56"/>
      <c r="F205" s="56"/>
      <c r="G205" s="56">
        <f t="shared" si="24"/>
        <v>15</v>
      </c>
      <c r="H205" s="57">
        <v>31.89</v>
      </c>
      <c r="I205" s="57">
        <f t="shared" si="21"/>
        <v>478.35</v>
      </c>
      <c r="K205" s="52">
        <f t="shared" si="16"/>
        <v>478.35</v>
      </c>
      <c r="L205" s="85">
        <f t="shared" si="17"/>
        <v>0</v>
      </c>
      <c r="M205" s="85">
        <f t="shared" si="18"/>
        <v>478.35</v>
      </c>
      <c r="N205" s="85">
        <f t="shared" si="19"/>
        <v>0</v>
      </c>
      <c r="O205" s="85">
        <f t="shared" si="20"/>
        <v>0</v>
      </c>
    </row>
    <row r="206" spans="2:15" x14ac:dyDescent="0.25">
      <c r="B206" s="54" t="s">
        <v>269</v>
      </c>
      <c r="C206" s="55" t="s">
        <v>30</v>
      </c>
      <c r="D206" s="56">
        <v>830</v>
      </c>
      <c r="E206" s="56"/>
      <c r="F206" s="56"/>
      <c r="G206" s="56">
        <f t="shared" si="24"/>
        <v>830</v>
      </c>
      <c r="H206" s="57">
        <v>1.91</v>
      </c>
      <c r="I206" s="57">
        <f t="shared" ref="I206:I212" si="25">G206*H206</f>
        <v>1585.3</v>
      </c>
      <c r="K206" s="52">
        <f t="shared" ref="K206:K213" si="26">+D206*H206</f>
        <v>1585.3</v>
      </c>
      <c r="L206" s="85">
        <f t="shared" ref="L206:L213" si="27">+E206*H206</f>
        <v>0</v>
      </c>
      <c r="M206" s="85">
        <f t="shared" ref="M206:M213" si="28">+G206*H206</f>
        <v>1585.3</v>
      </c>
      <c r="N206" s="85">
        <f t="shared" ref="N206:N213" si="29">+K206+L206-M206</f>
        <v>0</v>
      </c>
      <c r="O206" s="85">
        <f t="shared" ref="O206:O213" si="30">+F206*H206-N206</f>
        <v>0</v>
      </c>
    </row>
    <row r="207" spans="2:15" x14ac:dyDescent="0.25">
      <c r="B207" s="54" t="s">
        <v>48</v>
      </c>
      <c r="C207" s="55" t="s">
        <v>23</v>
      </c>
      <c r="D207" s="56">
        <v>90</v>
      </c>
      <c r="E207" s="56">
        <v>50</v>
      </c>
      <c r="F207" s="56"/>
      <c r="G207" s="56">
        <f t="shared" si="24"/>
        <v>140</v>
      </c>
      <c r="H207" s="57">
        <v>68.2</v>
      </c>
      <c r="I207" s="57">
        <f t="shared" si="25"/>
        <v>9548</v>
      </c>
      <c r="K207" s="52">
        <f t="shared" si="26"/>
        <v>6138</v>
      </c>
      <c r="L207" s="85">
        <f t="shared" si="27"/>
        <v>3410</v>
      </c>
      <c r="M207" s="85">
        <f t="shared" si="28"/>
        <v>9548</v>
      </c>
      <c r="N207" s="85">
        <f t="shared" si="29"/>
        <v>0</v>
      </c>
      <c r="O207" s="85">
        <f t="shared" si="30"/>
        <v>0</v>
      </c>
    </row>
    <row r="208" spans="2:15" x14ac:dyDescent="0.25">
      <c r="B208" s="54" t="s">
        <v>300</v>
      </c>
      <c r="C208" s="55" t="s">
        <v>23</v>
      </c>
      <c r="D208" s="56">
        <v>21</v>
      </c>
      <c r="E208" s="56">
        <v>50</v>
      </c>
      <c r="F208" s="56"/>
      <c r="G208" s="56">
        <f t="shared" si="24"/>
        <v>71</v>
      </c>
      <c r="H208" s="57">
        <v>37.07</v>
      </c>
      <c r="I208" s="57">
        <f t="shared" si="25"/>
        <v>2631.97</v>
      </c>
      <c r="K208" s="52">
        <f t="shared" si="26"/>
        <v>778.47</v>
      </c>
      <c r="L208" s="85">
        <f t="shared" si="27"/>
        <v>1853.5</v>
      </c>
      <c r="M208" s="85">
        <f t="shared" si="28"/>
        <v>2631.97</v>
      </c>
      <c r="N208" s="85">
        <f t="shared" si="29"/>
        <v>0</v>
      </c>
      <c r="O208" s="85">
        <f t="shared" si="30"/>
        <v>0</v>
      </c>
    </row>
    <row r="209" spans="2:15" x14ac:dyDescent="0.25">
      <c r="B209" s="54" t="s">
        <v>420</v>
      </c>
      <c r="C209" s="55" t="s">
        <v>63</v>
      </c>
      <c r="D209" s="56">
        <v>55</v>
      </c>
      <c r="E209" s="56"/>
      <c r="F209" s="56"/>
      <c r="G209" s="56">
        <f t="shared" si="24"/>
        <v>55</v>
      </c>
      <c r="H209" s="57">
        <v>0.94</v>
      </c>
      <c r="I209" s="57">
        <f t="shared" si="25"/>
        <v>51.699999999999996</v>
      </c>
      <c r="K209" s="52">
        <f t="shared" si="26"/>
        <v>51.699999999999996</v>
      </c>
      <c r="L209" s="85">
        <f t="shared" si="27"/>
        <v>0</v>
      </c>
      <c r="M209" s="85">
        <f t="shared" si="28"/>
        <v>51.699999999999996</v>
      </c>
      <c r="N209" s="85">
        <f t="shared" si="29"/>
        <v>0</v>
      </c>
      <c r="O209" s="85">
        <f t="shared" si="30"/>
        <v>0</v>
      </c>
    </row>
    <row r="210" spans="2:15" x14ac:dyDescent="0.25">
      <c r="B210" s="54" t="s">
        <v>442</v>
      </c>
      <c r="C210" s="55" t="s">
        <v>33</v>
      </c>
      <c r="D210" s="56">
        <v>0</v>
      </c>
      <c r="E210" s="56">
        <v>10</v>
      </c>
      <c r="F210" s="56"/>
      <c r="G210" s="56">
        <f t="shared" si="24"/>
        <v>10</v>
      </c>
      <c r="H210" s="57">
        <v>25.74</v>
      </c>
      <c r="I210" s="57">
        <f t="shared" si="25"/>
        <v>257.39999999999998</v>
      </c>
      <c r="K210" s="52">
        <f t="shared" si="26"/>
        <v>0</v>
      </c>
      <c r="L210" s="85">
        <f t="shared" si="27"/>
        <v>257.39999999999998</v>
      </c>
      <c r="M210" s="85">
        <f t="shared" si="28"/>
        <v>257.39999999999998</v>
      </c>
      <c r="N210" s="85">
        <f t="shared" si="29"/>
        <v>0</v>
      </c>
      <c r="O210" s="85">
        <f t="shared" si="30"/>
        <v>0</v>
      </c>
    </row>
    <row r="211" spans="2:15" x14ac:dyDescent="0.25">
      <c r="B211" s="54" t="s">
        <v>210</v>
      </c>
      <c r="C211" s="55" t="s">
        <v>211</v>
      </c>
      <c r="D211" s="56">
        <v>260</v>
      </c>
      <c r="E211" s="56">
        <v>100</v>
      </c>
      <c r="F211" s="56"/>
      <c r="G211" s="56">
        <f t="shared" si="24"/>
        <v>360</v>
      </c>
      <c r="H211" s="57">
        <v>0.66</v>
      </c>
      <c r="I211" s="57">
        <f t="shared" si="25"/>
        <v>237.60000000000002</v>
      </c>
      <c r="K211" s="52">
        <f t="shared" si="26"/>
        <v>171.6</v>
      </c>
      <c r="L211" s="85">
        <f t="shared" si="27"/>
        <v>66</v>
      </c>
      <c r="M211" s="85">
        <f t="shared" si="28"/>
        <v>237.60000000000002</v>
      </c>
      <c r="N211" s="85">
        <f t="shared" si="29"/>
        <v>0</v>
      </c>
      <c r="O211" s="85">
        <f t="shared" si="30"/>
        <v>0</v>
      </c>
    </row>
    <row r="212" spans="2:15" x14ac:dyDescent="0.25">
      <c r="B212" s="64" t="s">
        <v>449</v>
      </c>
      <c r="C212" s="61" t="s">
        <v>32</v>
      </c>
      <c r="D212" s="56">
        <v>100</v>
      </c>
      <c r="E212" s="56">
        <v>100</v>
      </c>
      <c r="F212" s="56"/>
      <c r="G212" s="56">
        <f t="shared" si="24"/>
        <v>200</v>
      </c>
      <c r="H212" s="57">
        <v>1.26</v>
      </c>
      <c r="I212" s="57">
        <f t="shared" si="25"/>
        <v>252</v>
      </c>
      <c r="K212" s="52">
        <f t="shared" si="26"/>
        <v>126</v>
      </c>
      <c r="L212" s="85">
        <f t="shared" si="27"/>
        <v>126</v>
      </c>
      <c r="M212" s="85">
        <f t="shared" si="28"/>
        <v>252</v>
      </c>
      <c r="N212" s="85">
        <f t="shared" si="29"/>
        <v>0</v>
      </c>
      <c r="O212" s="85">
        <f t="shared" si="30"/>
        <v>0</v>
      </c>
    </row>
    <row r="213" spans="2:15" x14ac:dyDescent="0.25">
      <c r="B213" s="64" t="s">
        <v>232</v>
      </c>
      <c r="C213" s="61" t="s">
        <v>66</v>
      </c>
      <c r="D213" s="56">
        <v>28</v>
      </c>
      <c r="E213" s="56"/>
      <c r="F213" s="56"/>
      <c r="G213" s="56">
        <f t="shared" ref="G213" si="31">(D213+E213)-F213</f>
        <v>28</v>
      </c>
      <c r="H213" s="57">
        <v>1069.2</v>
      </c>
      <c r="I213" s="57">
        <f t="shared" ref="I213" si="32">G213*H213</f>
        <v>29937.600000000002</v>
      </c>
      <c r="K213" s="52">
        <f t="shared" si="26"/>
        <v>29937.600000000002</v>
      </c>
      <c r="L213" s="85">
        <f t="shared" si="27"/>
        <v>0</v>
      </c>
      <c r="M213" s="85">
        <f t="shared" si="28"/>
        <v>29937.600000000002</v>
      </c>
      <c r="N213" s="85">
        <f t="shared" si="29"/>
        <v>0</v>
      </c>
      <c r="O213" s="85">
        <f t="shared" si="30"/>
        <v>0</v>
      </c>
    </row>
    <row r="214" spans="2:15" x14ac:dyDescent="0.25">
      <c r="B214" s="65" t="s">
        <v>84</v>
      </c>
      <c r="C214" s="66"/>
      <c r="D214" s="67">
        <f>SUM(D13:D213)</f>
        <v>84135</v>
      </c>
      <c r="E214" s="67">
        <f>SUM(E13:E213)</f>
        <v>10841</v>
      </c>
      <c r="F214" s="67">
        <f>SUM(F13:F213)</f>
        <v>58421</v>
      </c>
      <c r="G214" s="67">
        <v>22058</v>
      </c>
      <c r="H214" s="68">
        <v>46927.33</v>
      </c>
      <c r="I214" s="69">
        <f>SUM(I13:I213)</f>
        <v>1164893.1100000001</v>
      </c>
      <c r="K214" s="69">
        <f>SUM(K13:K213)</f>
        <v>2263523.0099999998</v>
      </c>
      <c r="L214" s="69">
        <f>SUM(L13:L213)</f>
        <v>173900.72</v>
      </c>
      <c r="M214" s="69">
        <f>SUM(M13:M213)</f>
        <v>1165051.7300000002</v>
      </c>
      <c r="N214" s="69">
        <v>2346645.77</v>
      </c>
    </row>
    <row r="215" spans="2:15" x14ac:dyDescent="0.25">
      <c r="D215" s="43"/>
      <c r="F215" s="43"/>
      <c r="H215" s="44"/>
      <c r="I215" s="44"/>
    </row>
    <row r="216" spans="2:15" x14ac:dyDescent="0.25">
      <c r="C216" s="4"/>
      <c r="D216" s="43"/>
      <c r="E216" s="43"/>
      <c r="F216" s="43"/>
      <c r="G216" s="43"/>
      <c r="H216" s="44"/>
      <c r="I216" s="44"/>
    </row>
    <row r="217" spans="2:15" x14ac:dyDescent="0.25">
      <c r="C217" s="4"/>
      <c r="K217" s="52"/>
    </row>
    <row r="218" spans="2:15" x14ac:dyDescent="0.25">
      <c r="C218" s="4"/>
    </row>
    <row r="219" spans="2:15" x14ac:dyDescent="0.25">
      <c r="C219" s="4"/>
    </row>
    <row r="220" spans="2:15" x14ac:dyDescent="0.25">
      <c r="C220" s="4"/>
    </row>
    <row r="221" spans="2:15" x14ac:dyDescent="0.25">
      <c r="C221" s="4"/>
    </row>
    <row r="222" spans="2:15" x14ac:dyDescent="0.25">
      <c r="C222" s="4"/>
    </row>
    <row r="223" spans="2:15" x14ac:dyDescent="0.25">
      <c r="C223" s="4"/>
    </row>
    <row r="224" spans="2:15" x14ac:dyDescent="0.25">
      <c r="C224" s="4"/>
    </row>
    <row r="225" spans="3:3" x14ac:dyDescent="0.25">
      <c r="C225" s="4"/>
    </row>
    <row r="226" spans="3:3" x14ac:dyDescent="0.25">
      <c r="C226" s="4"/>
    </row>
    <row r="227" spans="3:3" x14ac:dyDescent="0.25">
      <c r="C227" s="4"/>
    </row>
    <row r="228" spans="3:3" x14ac:dyDescent="0.25">
      <c r="C228" s="4"/>
    </row>
    <row r="229" spans="3:3" x14ac:dyDescent="0.25">
      <c r="C229" s="4"/>
    </row>
    <row r="230" spans="3:3" x14ac:dyDescent="0.25">
      <c r="C230" s="4"/>
    </row>
    <row r="231" spans="3:3" x14ac:dyDescent="0.25">
      <c r="C231" s="4"/>
    </row>
    <row r="232" spans="3:3" x14ac:dyDescent="0.25">
      <c r="C232" s="4"/>
    </row>
    <row r="233" spans="3:3" x14ac:dyDescent="0.25">
      <c r="C233" s="4"/>
    </row>
    <row r="234" spans="3:3" x14ac:dyDescent="0.25">
      <c r="C234" s="4"/>
    </row>
    <row r="235" spans="3:3" x14ac:dyDescent="0.25">
      <c r="C235" s="4"/>
    </row>
    <row r="236" spans="3:3" x14ac:dyDescent="0.25">
      <c r="C236" s="4"/>
    </row>
    <row r="237" spans="3:3" x14ac:dyDescent="0.25">
      <c r="C237" s="4"/>
    </row>
    <row r="238" spans="3:3" x14ac:dyDescent="0.25">
      <c r="C238" s="4"/>
    </row>
    <row r="239" spans="3:3" x14ac:dyDescent="0.25">
      <c r="C239" s="4"/>
    </row>
    <row r="240" spans="3:3" x14ac:dyDescent="0.25">
      <c r="C240" s="4"/>
    </row>
    <row r="241" spans="3:3" x14ac:dyDescent="0.25">
      <c r="C241" s="4"/>
    </row>
    <row r="242" spans="3:3" x14ac:dyDescent="0.25">
      <c r="C242" s="4"/>
    </row>
    <row r="243" spans="3:3" x14ac:dyDescent="0.25">
      <c r="C243" s="4"/>
    </row>
    <row r="244" spans="3:3" x14ac:dyDescent="0.25">
      <c r="C244" s="4"/>
    </row>
    <row r="245" spans="3:3" x14ac:dyDescent="0.25">
      <c r="C245" s="4"/>
    </row>
    <row r="246" spans="3:3" x14ac:dyDescent="0.25">
      <c r="C246" s="4"/>
    </row>
    <row r="247" spans="3:3" x14ac:dyDescent="0.25">
      <c r="C247" s="4"/>
    </row>
    <row r="248" spans="3:3" x14ac:dyDescent="0.25">
      <c r="C248" s="4"/>
    </row>
    <row r="249" spans="3:3" x14ac:dyDescent="0.25">
      <c r="C249" s="4"/>
    </row>
    <row r="250" spans="3:3" x14ac:dyDescent="0.25">
      <c r="C250" s="4"/>
    </row>
    <row r="251" spans="3:3" x14ac:dyDescent="0.25">
      <c r="C251" s="4"/>
    </row>
    <row r="252" spans="3:3" x14ac:dyDescent="0.25">
      <c r="C252" s="4"/>
    </row>
    <row r="253" spans="3:3" x14ac:dyDescent="0.25">
      <c r="C253" s="4"/>
    </row>
    <row r="254" spans="3:3" x14ac:dyDescent="0.25">
      <c r="C254" s="4"/>
    </row>
    <row r="255" spans="3:3" x14ac:dyDescent="0.25">
      <c r="C255" s="4"/>
    </row>
    <row r="256" spans="3:3" x14ac:dyDescent="0.25">
      <c r="C256" s="4"/>
    </row>
    <row r="257" spans="3:3" x14ac:dyDescent="0.25">
      <c r="C257" s="4"/>
    </row>
    <row r="258" spans="3:3" x14ac:dyDescent="0.25">
      <c r="C258" s="4"/>
    </row>
    <row r="259" spans="3:3" x14ac:dyDescent="0.25">
      <c r="C259" s="4"/>
    </row>
    <row r="260" spans="3:3" x14ac:dyDescent="0.25">
      <c r="C260" s="4"/>
    </row>
    <row r="261" spans="3:3" x14ac:dyDescent="0.25">
      <c r="C261" s="4"/>
    </row>
    <row r="262" spans="3:3" x14ac:dyDescent="0.25">
      <c r="C262" s="4"/>
    </row>
    <row r="263" spans="3:3" x14ac:dyDescent="0.25">
      <c r="C263" s="4"/>
    </row>
    <row r="264" spans="3:3" x14ac:dyDescent="0.25">
      <c r="C264" s="4"/>
    </row>
    <row r="265" spans="3:3" x14ac:dyDescent="0.25">
      <c r="C265" s="4"/>
    </row>
  </sheetData>
  <autoFilter ref="B11:C214" xr:uid="{00000000-0009-0000-0000-000000000000}"/>
  <sortState xmlns:xlrd2="http://schemas.microsoft.com/office/spreadsheetml/2017/richdata2" ref="B15:C209">
    <sortCondition ref="B15"/>
  </sortState>
  <pageMargins left="0.25" right="0.25" top="0.75" bottom="0.75" header="0.3" footer="0.3"/>
  <pageSetup paperSize="5" firstPageNumber="10" orientation="portrait" useFirstPageNumber="1" horizontalDpi="360" verticalDpi="360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N208"/>
  <sheetViews>
    <sheetView showGridLines="0" topLeftCell="A23" zoomScale="122" zoomScaleNormal="122" workbookViewId="0">
      <selection activeCell="D28" sqref="D28"/>
    </sheetView>
  </sheetViews>
  <sheetFormatPr baseColWidth="10" defaultColWidth="11.42578125" defaultRowHeight="15" x14ac:dyDescent="0.25"/>
  <cols>
    <col min="1" max="1" width="20.7109375" customWidth="1"/>
    <col min="2" max="2" width="5.28515625" customWidth="1"/>
    <col min="3" max="3" width="10.7109375" customWidth="1"/>
    <col min="4" max="4" width="11.28515625" customWidth="1"/>
    <col min="5" max="5" width="11.140625" customWidth="1"/>
    <col min="6" max="6" width="10.5703125" customWidth="1"/>
    <col min="7" max="7" width="11.28515625" customWidth="1"/>
    <col min="8" max="8" width="15.140625" customWidth="1"/>
    <col min="10" max="10" width="15" customWidth="1"/>
    <col min="11" max="11" width="15.140625" customWidth="1"/>
    <col min="12" max="12" width="15.5703125" customWidth="1"/>
    <col min="13" max="13" width="15.140625" customWidth="1"/>
  </cols>
  <sheetData>
    <row r="1" spans="1:14" x14ac:dyDescent="0.25">
      <c r="A1" s="45"/>
    </row>
    <row r="2" spans="1:14" ht="17.25" x14ac:dyDescent="0.25">
      <c r="A2" s="46"/>
    </row>
    <row r="3" spans="1:14" ht="15.75" x14ac:dyDescent="0.25">
      <c r="A3" s="47"/>
    </row>
    <row r="4" spans="1:14" ht="17.25" x14ac:dyDescent="0.25">
      <c r="A4" s="46"/>
    </row>
    <row r="5" spans="1:14" x14ac:dyDescent="0.25">
      <c r="A5" s="92" t="s">
        <v>0</v>
      </c>
      <c r="B5" s="92"/>
      <c r="C5" s="92"/>
      <c r="D5" s="92"/>
      <c r="E5" s="92"/>
      <c r="F5" s="92"/>
      <c r="G5" s="92"/>
      <c r="H5" s="92"/>
    </row>
    <row r="6" spans="1:14" x14ac:dyDescent="0.25">
      <c r="A6" s="93" t="s">
        <v>1</v>
      </c>
      <c r="B6" s="93"/>
      <c r="C6" s="93"/>
      <c r="D6" s="93"/>
      <c r="E6" s="93"/>
      <c r="F6" s="93"/>
      <c r="G6" s="93"/>
      <c r="H6" s="93"/>
    </row>
    <row r="7" spans="1:14" x14ac:dyDescent="0.25">
      <c r="A7" s="91" t="s">
        <v>2</v>
      </c>
      <c r="B7" s="91"/>
      <c r="C7" s="91"/>
      <c r="D7" s="91"/>
      <c r="E7" s="91"/>
      <c r="F7" s="91"/>
      <c r="G7" s="91"/>
      <c r="H7" s="91"/>
    </row>
    <row r="8" spans="1:14" x14ac:dyDescent="0.25">
      <c r="A8" s="93" t="s">
        <v>252</v>
      </c>
      <c r="B8" s="93"/>
      <c r="C8" s="93"/>
      <c r="D8" s="93"/>
      <c r="E8" s="93"/>
      <c r="F8" s="93"/>
      <c r="G8" s="93"/>
      <c r="H8" s="93"/>
    </row>
    <row r="9" spans="1:14" x14ac:dyDescent="0.25">
      <c r="A9" s="94" t="s">
        <v>243</v>
      </c>
      <c r="B9" s="91"/>
      <c r="C9" s="91"/>
      <c r="D9" s="91"/>
      <c r="E9" s="91"/>
      <c r="F9" s="91"/>
      <c r="G9" s="91"/>
      <c r="H9" s="91"/>
    </row>
    <row r="10" spans="1:14" x14ac:dyDescent="0.25">
      <c r="A10" s="91" t="s">
        <v>491</v>
      </c>
      <c r="B10" s="91"/>
      <c r="C10" s="91"/>
      <c r="D10" s="91"/>
      <c r="E10" s="91"/>
      <c r="F10" s="91"/>
      <c r="G10" s="91"/>
      <c r="H10" s="91"/>
    </row>
    <row r="11" spans="1:14" x14ac:dyDescent="0.25">
      <c r="A11" s="91" t="s">
        <v>272</v>
      </c>
      <c r="B11" s="91"/>
      <c r="C11" s="91"/>
      <c r="D11" s="91"/>
      <c r="E11" s="91"/>
      <c r="F11" s="91"/>
      <c r="G11" s="91"/>
      <c r="H11" s="91"/>
    </row>
    <row r="12" spans="1:14" x14ac:dyDescent="0.25">
      <c r="A12" s="3" t="s">
        <v>175</v>
      </c>
    </row>
    <row r="13" spans="1:14" x14ac:dyDescent="0.25">
      <c r="A13" s="8" t="s">
        <v>3</v>
      </c>
      <c r="B13" s="9" t="s">
        <v>4</v>
      </c>
      <c r="C13" s="9" t="s">
        <v>6</v>
      </c>
      <c r="D13" s="9" t="s">
        <v>5</v>
      </c>
      <c r="E13" s="10" t="s">
        <v>8</v>
      </c>
      <c r="F13" s="9" t="s">
        <v>10</v>
      </c>
      <c r="G13" s="9" t="s">
        <v>12</v>
      </c>
      <c r="H13" s="11" t="s">
        <v>12</v>
      </c>
      <c r="K13" s="43"/>
    </row>
    <row r="14" spans="1:14" x14ac:dyDescent="0.25">
      <c r="A14" s="27"/>
      <c r="B14" s="28"/>
      <c r="C14" s="28" t="s">
        <v>7</v>
      </c>
      <c r="D14" s="28"/>
      <c r="E14" s="28" t="s">
        <v>9</v>
      </c>
      <c r="F14" s="28" t="s">
        <v>11</v>
      </c>
      <c r="G14" s="28" t="s">
        <v>13</v>
      </c>
      <c r="H14" s="29" t="s">
        <v>10</v>
      </c>
      <c r="J14" s="71" t="s">
        <v>466</v>
      </c>
      <c r="K14" s="71" t="s">
        <v>5</v>
      </c>
      <c r="L14" s="72" t="s">
        <v>468</v>
      </c>
      <c r="M14" s="71" t="s">
        <v>469</v>
      </c>
    </row>
    <row r="15" spans="1:14" x14ac:dyDescent="0.25">
      <c r="A15" s="12"/>
      <c r="B15" s="12"/>
      <c r="C15" s="12"/>
      <c r="D15" s="13"/>
      <c r="E15" s="12"/>
      <c r="F15" s="12"/>
      <c r="G15" s="12" t="s">
        <v>191</v>
      </c>
      <c r="H15" s="13" t="s">
        <v>191</v>
      </c>
      <c r="J15" s="74" t="s">
        <v>467</v>
      </c>
      <c r="K15" s="74"/>
      <c r="L15" s="74"/>
      <c r="M15" s="74" t="s">
        <v>470</v>
      </c>
    </row>
    <row r="16" spans="1:14" x14ac:dyDescent="0.25">
      <c r="A16" s="1" t="s">
        <v>85</v>
      </c>
      <c r="B16" s="2" t="s">
        <v>86</v>
      </c>
      <c r="C16" s="19">
        <v>550</v>
      </c>
      <c r="D16" s="19"/>
      <c r="E16" s="19"/>
      <c r="F16" s="19">
        <f>C16+D16-E16</f>
        <v>550</v>
      </c>
      <c r="G16" s="5">
        <v>39.6</v>
      </c>
      <c r="H16" s="5">
        <f t="shared" ref="H16:H47" si="0">F16*G16</f>
        <v>21780</v>
      </c>
      <c r="J16" s="85">
        <f>+C16*G16</f>
        <v>21780</v>
      </c>
      <c r="K16" s="85">
        <f>+D16*G16</f>
        <v>0</v>
      </c>
      <c r="L16" s="85">
        <f>+F16*G16</f>
        <v>21780</v>
      </c>
      <c r="M16" s="85">
        <f>+J16+K16-L16</f>
        <v>0</v>
      </c>
      <c r="N16" s="85">
        <f>+E16*G16-M16</f>
        <v>0</v>
      </c>
    </row>
    <row r="17" spans="1:14" x14ac:dyDescent="0.25">
      <c r="A17" s="1" t="s">
        <v>479</v>
      </c>
      <c r="B17" s="2" t="s">
        <v>213</v>
      </c>
      <c r="C17" s="19">
        <v>50</v>
      </c>
      <c r="D17" s="19"/>
      <c r="E17" s="19"/>
      <c r="F17" s="19">
        <f>C17+D17-E17</f>
        <v>50</v>
      </c>
      <c r="G17" s="5">
        <v>46.2</v>
      </c>
      <c r="H17" s="5">
        <f t="shared" si="0"/>
        <v>2310</v>
      </c>
      <c r="J17" s="85"/>
      <c r="K17" s="85"/>
      <c r="L17" s="85"/>
      <c r="M17" s="85">
        <v>2310</v>
      </c>
      <c r="N17" s="85"/>
    </row>
    <row r="18" spans="1:14" x14ac:dyDescent="0.25">
      <c r="A18" s="1" t="s">
        <v>403</v>
      </c>
      <c r="B18" s="2" t="s">
        <v>213</v>
      </c>
      <c r="C18" s="19">
        <v>148</v>
      </c>
      <c r="D18" s="19"/>
      <c r="E18" s="19"/>
      <c r="F18" s="19">
        <f t="shared" ref="F18:F28" si="1">(C18+D18)-E18</f>
        <v>148</v>
      </c>
      <c r="G18" s="5">
        <v>46.2</v>
      </c>
      <c r="H18" s="5">
        <f t="shared" si="0"/>
        <v>6837.6</v>
      </c>
      <c r="J18" s="85">
        <f t="shared" ref="J18:J83" si="2">+C18*G18</f>
        <v>6837.6</v>
      </c>
      <c r="K18" s="85">
        <f t="shared" ref="K18:K83" si="3">+D18*G18</f>
        <v>0</v>
      </c>
      <c r="L18" s="85">
        <f t="shared" ref="L18:L83" si="4">+F18*G18</f>
        <v>6837.6</v>
      </c>
      <c r="M18" s="85">
        <f t="shared" ref="M18:M83" si="5">+J18+K18-L18</f>
        <v>0</v>
      </c>
      <c r="N18" s="85">
        <f t="shared" ref="N18:N83" si="6">+E18*G18-M18</f>
        <v>0</v>
      </c>
    </row>
    <row r="19" spans="1:14" x14ac:dyDescent="0.25">
      <c r="A19" s="1" t="s">
        <v>87</v>
      </c>
      <c r="B19" s="2" t="s">
        <v>86</v>
      </c>
      <c r="C19" s="19">
        <v>375</v>
      </c>
      <c r="D19" s="19"/>
      <c r="E19" s="19"/>
      <c r="F19" s="19">
        <f t="shared" si="1"/>
        <v>375</v>
      </c>
      <c r="G19" s="5">
        <v>46.2</v>
      </c>
      <c r="H19" s="5">
        <f t="shared" si="0"/>
        <v>17325</v>
      </c>
      <c r="J19" s="85">
        <f t="shared" si="2"/>
        <v>17325</v>
      </c>
      <c r="K19" s="85">
        <f t="shared" si="3"/>
        <v>0</v>
      </c>
      <c r="L19" s="85">
        <f t="shared" si="4"/>
        <v>17325</v>
      </c>
      <c r="M19" s="85">
        <f t="shared" si="5"/>
        <v>0</v>
      </c>
      <c r="N19" s="85">
        <f t="shared" si="6"/>
        <v>0</v>
      </c>
    </row>
    <row r="20" spans="1:14" x14ac:dyDescent="0.25">
      <c r="A20" s="1" t="s">
        <v>163</v>
      </c>
      <c r="B20" s="2" t="s">
        <v>140</v>
      </c>
      <c r="C20" s="19">
        <v>206</v>
      </c>
      <c r="D20" s="19"/>
      <c r="E20" s="19"/>
      <c r="F20" s="19">
        <f t="shared" si="1"/>
        <v>206</v>
      </c>
      <c r="G20" s="5">
        <v>13.75</v>
      </c>
      <c r="H20" s="5">
        <f t="shared" si="0"/>
        <v>2832.5</v>
      </c>
      <c r="J20" s="85">
        <f t="shared" si="2"/>
        <v>2832.5</v>
      </c>
      <c r="K20" s="85">
        <f t="shared" si="3"/>
        <v>0</v>
      </c>
      <c r="L20" s="85">
        <f t="shared" si="4"/>
        <v>2832.5</v>
      </c>
      <c r="M20" s="85">
        <f t="shared" si="5"/>
        <v>0</v>
      </c>
      <c r="N20" s="85">
        <f t="shared" si="6"/>
        <v>0</v>
      </c>
    </row>
    <row r="21" spans="1:14" x14ac:dyDescent="0.25">
      <c r="A21" s="1" t="s">
        <v>164</v>
      </c>
      <c r="B21" s="2" t="s">
        <v>140</v>
      </c>
      <c r="C21" s="19">
        <v>141</v>
      </c>
      <c r="D21" s="19"/>
      <c r="E21" s="19"/>
      <c r="F21" s="19">
        <f t="shared" si="1"/>
        <v>141</v>
      </c>
      <c r="G21" s="5">
        <v>13.75</v>
      </c>
      <c r="H21" s="5">
        <f t="shared" si="0"/>
        <v>1938.75</v>
      </c>
      <c r="J21" s="85">
        <f t="shared" si="2"/>
        <v>1938.75</v>
      </c>
      <c r="K21" s="85">
        <f t="shared" si="3"/>
        <v>0</v>
      </c>
      <c r="L21" s="85">
        <f t="shared" si="4"/>
        <v>1938.75</v>
      </c>
      <c r="M21" s="85">
        <f t="shared" si="5"/>
        <v>0</v>
      </c>
      <c r="N21" s="85">
        <f t="shared" si="6"/>
        <v>0</v>
      </c>
    </row>
    <row r="22" spans="1:14" x14ac:dyDescent="0.25">
      <c r="A22" s="1" t="s">
        <v>139</v>
      </c>
      <c r="B22" s="2" t="s">
        <v>140</v>
      </c>
      <c r="C22" s="19">
        <v>101</v>
      </c>
      <c r="D22" s="19"/>
      <c r="E22" s="19"/>
      <c r="F22" s="19">
        <f t="shared" si="1"/>
        <v>101</v>
      </c>
      <c r="G22" s="5">
        <v>76.27</v>
      </c>
      <c r="H22" s="5">
        <f t="shared" si="0"/>
        <v>7703.2699999999995</v>
      </c>
      <c r="J22" s="85">
        <f t="shared" si="2"/>
        <v>7703.2699999999995</v>
      </c>
      <c r="K22" s="85">
        <f t="shared" si="3"/>
        <v>0</v>
      </c>
      <c r="L22" s="85">
        <f t="shared" si="4"/>
        <v>7703.2699999999995</v>
      </c>
      <c r="M22" s="85">
        <f t="shared" si="5"/>
        <v>0</v>
      </c>
      <c r="N22" s="85">
        <f t="shared" si="6"/>
        <v>0</v>
      </c>
    </row>
    <row r="23" spans="1:14" x14ac:dyDescent="0.25">
      <c r="A23" s="1" t="s">
        <v>152</v>
      </c>
      <c r="B23" s="2" t="s">
        <v>86</v>
      </c>
      <c r="C23" s="19">
        <v>5</v>
      </c>
      <c r="D23" s="19"/>
      <c r="E23" s="19"/>
      <c r="F23" s="19">
        <f t="shared" si="1"/>
        <v>5</v>
      </c>
      <c r="G23" s="5">
        <v>289.05</v>
      </c>
      <c r="H23" s="5">
        <f t="shared" si="0"/>
        <v>1445.25</v>
      </c>
      <c r="J23" s="85">
        <f t="shared" si="2"/>
        <v>1445.25</v>
      </c>
      <c r="K23" s="85">
        <f t="shared" si="3"/>
        <v>0</v>
      </c>
      <c r="L23" s="85">
        <f t="shared" si="4"/>
        <v>1445.25</v>
      </c>
      <c r="M23" s="85">
        <f t="shared" si="5"/>
        <v>0</v>
      </c>
      <c r="N23" s="85">
        <f t="shared" si="6"/>
        <v>0</v>
      </c>
    </row>
    <row r="24" spans="1:14" x14ac:dyDescent="0.25">
      <c r="A24" s="1" t="s">
        <v>239</v>
      </c>
      <c r="B24" s="2" t="s">
        <v>213</v>
      </c>
      <c r="C24" s="19">
        <v>9</v>
      </c>
      <c r="D24" s="19"/>
      <c r="E24" s="19"/>
      <c r="F24" s="19">
        <f t="shared" si="1"/>
        <v>9</v>
      </c>
      <c r="G24" s="5">
        <v>289.05</v>
      </c>
      <c r="H24" s="5">
        <f t="shared" si="0"/>
        <v>2601.4500000000003</v>
      </c>
      <c r="J24" s="85">
        <f t="shared" si="2"/>
        <v>2601.4500000000003</v>
      </c>
      <c r="K24" s="85">
        <f t="shared" si="3"/>
        <v>0</v>
      </c>
      <c r="L24" s="85">
        <f t="shared" si="4"/>
        <v>2601.4500000000003</v>
      </c>
      <c r="M24" s="85">
        <f t="shared" si="5"/>
        <v>0</v>
      </c>
      <c r="N24" s="85">
        <f t="shared" si="6"/>
        <v>0</v>
      </c>
    </row>
    <row r="25" spans="1:14" x14ac:dyDescent="0.25">
      <c r="A25" s="1" t="s">
        <v>151</v>
      </c>
      <c r="B25" s="2" t="s">
        <v>86</v>
      </c>
      <c r="C25" s="19">
        <v>9</v>
      </c>
      <c r="D25" s="19"/>
      <c r="E25" s="19"/>
      <c r="F25" s="19">
        <f t="shared" si="1"/>
        <v>9</v>
      </c>
      <c r="G25" s="5">
        <v>301.18</v>
      </c>
      <c r="H25" s="5">
        <f t="shared" si="0"/>
        <v>2710.62</v>
      </c>
      <c r="J25" s="85">
        <f t="shared" si="2"/>
        <v>2710.62</v>
      </c>
      <c r="K25" s="85">
        <f t="shared" si="3"/>
        <v>0</v>
      </c>
      <c r="L25" s="85">
        <f t="shared" si="4"/>
        <v>2710.62</v>
      </c>
      <c r="M25" s="85">
        <f t="shared" si="5"/>
        <v>0</v>
      </c>
      <c r="N25" s="85">
        <f t="shared" si="6"/>
        <v>0</v>
      </c>
    </row>
    <row r="26" spans="1:14" x14ac:dyDescent="0.25">
      <c r="A26" s="1" t="s">
        <v>141</v>
      </c>
      <c r="B26" s="2" t="s">
        <v>86</v>
      </c>
      <c r="C26" s="19">
        <v>72</v>
      </c>
      <c r="D26" s="19"/>
      <c r="E26" s="19"/>
      <c r="F26" s="19">
        <f t="shared" si="1"/>
        <v>72</v>
      </c>
      <c r="G26" s="5">
        <v>42.22</v>
      </c>
      <c r="H26" s="5">
        <f t="shared" si="0"/>
        <v>3039.84</v>
      </c>
      <c r="J26" s="85">
        <f t="shared" si="2"/>
        <v>3039.84</v>
      </c>
      <c r="K26" s="85">
        <f t="shared" si="3"/>
        <v>0</v>
      </c>
      <c r="L26" s="85">
        <f t="shared" si="4"/>
        <v>3039.84</v>
      </c>
      <c r="M26" s="85">
        <f t="shared" si="5"/>
        <v>0</v>
      </c>
      <c r="N26" s="85">
        <f t="shared" si="6"/>
        <v>0</v>
      </c>
    </row>
    <row r="27" spans="1:14" x14ac:dyDescent="0.25">
      <c r="A27" s="1" t="s">
        <v>142</v>
      </c>
      <c r="B27" s="2" t="s">
        <v>86</v>
      </c>
      <c r="C27" s="19">
        <v>5405</v>
      </c>
      <c r="D27" s="19">
        <v>400</v>
      </c>
      <c r="E27" s="19"/>
      <c r="F27" s="19">
        <f t="shared" si="1"/>
        <v>5805</v>
      </c>
      <c r="G27" s="5">
        <v>7.22</v>
      </c>
      <c r="H27" s="5">
        <f t="shared" si="0"/>
        <v>41912.1</v>
      </c>
      <c r="J27" s="85">
        <f t="shared" si="2"/>
        <v>39024.1</v>
      </c>
      <c r="K27" s="85">
        <f t="shared" si="3"/>
        <v>2888</v>
      </c>
      <c r="L27" s="85">
        <f t="shared" si="4"/>
        <v>41912.1</v>
      </c>
      <c r="M27" s="85">
        <f t="shared" si="5"/>
        <v>0</v>
      </c>
      <c r="N27" s="85">
        <f t="shared" si="6"/>
        <v>0</v>
      </c>
    </row>
    <row r="28" spans="1:14" x14ac:dyDescent="0.25">
      <c r="A28" s="1" t="s">
        <v>88</v>
      </c>
      <c r="B28" s="2" t="s">
        <v>86</v>
      </c>
      <c r="C28" s="19">
        <v>532</v>
      </c>
      <c r="D28" s="19"/>
      <c r="E28" s="19"/>
      <c r="F28" s="19">
        <f t="shared" si="1"/>
        <v>532</v>
      </c>
      <c r="G28" s="5">
        <v>34.130000000000003</v>
      </c>
      <c r="H28" s="5">
        <f t="shared" si="0"/>
        <v>18157.16</v>
      </c>
      <c r="J28" s="85">
        <f t="shared" si="2"/>
        <v>18157.16</v>
      </c>
      <c r="K28" s="85">
        <f t="shared" si="3"/>
        <v>0</v>
      </c>
      <c r="L28" s="85">
        <f t="shared" si="4"/>
        <v>18157.16</v>
      </c>
      <c r="M28" s="85">
        <f>+J28+K28-L28</f>
        <v>0</v>
      </c>
      <c r="N28" s="85">
        <f t="shared" si="6"/>
        <v>0</v>
      </c>
    </row>
    <row r="29" spans="1:14" x14ac:dyDescent="0.25">
      <c r="A29" s="1" t="s">
        <v>280</v>
      </c>
      <c r="B29" s="2" t="s">
        <v>86</v>
      </c>
      <c r="C29" s="19">
        <v>1167</v>
      </c>
      <c r="D29" s="19"/>
      <c r="E29" s="19"/>
      <c r="F29" s="19">
        <f>C29+D29-E29</f>
        <v>1167</v>
      </c>
      <c r="G29" s="5">
        <v>36.08</v>
      </c>
      <c r="H29" s="5">
        <f t="shared" si="0"/>
        <v>42105.36</v>
      </c>
      <c r="J29" s="85">
        <f t="shared" si="2"/>
        <v>42105.36</v>
      </c>
      <c r="K29" s="85">
        <f t="shared" si="3"/>
        <v>0</v>
      </c>
      <c r="L29" s="85">
        <f t="shared" si="4"/>
        <v>42105.36</v>
      </c>
      <c r="M29" s="85">
        <f t="shared" si="5"/>
        <v>0</v>
      </c>
      <c r="N29" s="85">
        <f t="shared" si="6"/>
        <v>0</v>
      </c>
    </row>
    <row r="30" spans="1:14" x14ac:dyDescent="0.25">
      <c r="A30" s="1" t="s">
        <v>90</v>
      </c>
      <c r="B30" s="2" t="s">
        <v>89</v>
      </c>
      <c r="C30" s="19">
        <v>800</v>
      </c>
      <c r="D30" s="19"/>
      <c r="E30" s="19"/>
      <c r="F30" s="19">
        <f>(C30+D30)-E30</f>
        <v>800</v>
      </c>
      <c r="G30" s="5">
        <v>2.25</v>
      </c>
      <c r="H30" s="5">
        <f t="shared" si="0"/>
        <v>1800</v>
      </c>
      <c r="J30" s="85">
        <f t="shared" si="2"/>
        <v>1800</v>
      </c>
      <c r="K30" s="85">
        <f t="shared" si="3"/>
        <v>0</v>
      </c>
      <c r="L30" s="85">
        <f t="shared" si="4"/>
        <v>1800</v>
      </c>
      <c r="M30" s="85">
        <f t="shared" si="5"/>
        <v>0</v>
      </c>
      <c r="N30" s="85">
        <f t="shared" si="6"/>
        <v>0</v>
      </c>
    </row>
    <row r="31" spans="1:14" x14ac:dyDescent="0.25">
      <c r="A31" s="1" t="s">
        <v>91</v>
      </c>
      <c r="B31" s="2" t="s">
        <v>89</v>
      </c>
      <c r="C31" s="19"/>
      <c r="D31" s="19"/>
      <c r="E31" s="19"/>
      <c r="F31" s="19">
        <f>(C31+D31)-E31</f>
        <v>0</v>
      </c>
      <c r="G31" s="5">
        <v>1.93</v>
      </c>
      <c r="H31" s="5">
        <f t="shared" si="0"/>
        <v>0</v>
      </c>
      <c r="J31" s="85">
        <f t="shared" si="2"/>
        <v>0</v>
      </c>
      <c r="K31" s="85">
        <f t="shared" si="3"/>
        <v>0</v>
      </c>
      <c r="L31" s="85">
        <f t="shared" si="4"/>
        <v>0</v>
      </c>
      <c r="M31" s="85">
        <f t="shared" si="5"/>
        <v>0</v>
      </c>
      <c r="N31" s="85">
        <f t="shared" si="6"/>
        <v>0</v>
      </c>
    </row>
    <row r="32" spans="1:14" x14ac:dyDescent="0.25">
      <c r="A32" s="1" t="s">
        <v>92</v>
      </c>
      <c r="B32" s="2" t="s">
        <v>89</v>
      </c>
      <c r="C32" s="19">
        <v>800</v>
      </c>
      <c r="D32" s="19"/>
      <c r="E32" s="19"/>
      <c r="F32" s="19">
        <f>(C32+D32)-E32</f>
        <v>800</v>
      </c>
      <c r="G32" s="5">
        <v>3.85</v>
      </c>
      <c r="H32" s="5">
        <f t="shared" si="0"/>
        <v>3080</v>
      </c>
      <c r="J32" s="85">
        <f t="shared" si="2"/>
        <v>3080</v>
      </c>
      <c r="K32" s="85">
        <f t="shared" si="3"/>
        <v>0</v>
      </c>
      <c r="L32" s="85">
        <f t="shared" si="4"/>
        <v>3080</v>
      </c>
      <c r="M32" s="85">
        <f t="shared" si="5"/>
        <v>0</v>
      </c>
      <c r="N32" s="85">
        <f t="shared" si="6"/>
        <v>0</v>
      </c>
    </row>
    <row r="33" spans="1:14" x14ac:dyDescent="0.25">
      <c r="A33" s="1" t="s">
        <v>93</v>
      </c>
      <c r="B33" s="2" t="s">
        <v>89</v>
      </c>
      <c r="C33" s="19">
        <v>1200</v>
      </c>
      <c r="D33" s="19"/>
      <c r="E33" s="19"/>
      <c r="F33" s="19">
        <f>(C33+D33)-E33</f>
        <v>1200</v>
      </c>
      <c r="G33" s="5">
        <v>3.85</v>
      </c>
      <c r="H33" s="5">
        <f t="shared" si="0"/>
        <v>4620</v>
      </c>
      <c r="J33" s="85">
        <f t="shared" si="2"/>
        <v>4620</v>
      </c>
      <c r="K33" s="85">
        <f t="shared" si="3"/>
        <v>0</v>
      </c>
      <c r="L33" s="85">
        <f t="shared" si="4"/>
        <v>4620</v>
      </c>
      <c r="M33" s="85">
        <f t="shared" si="5"/>
        <v>0</v>
      </c>
      <c r="N33" s="85">
        <f t="shared" si="6"/>
        <v>0</v>
      </c>
    </row>
    <row r="34" spans="1:14" x14ac:dyDescent="0.25">
      <c r="A34" s="1" t="s">
        <v>94</v>
      </c>
      <c r="B34" s="2" t="s">
        <v>89</v>
      </c>
      <c r="C34" s="19">
        <v>100</v>
      </c>
      <c r="D34" s="19"/>
      <c r="E34" s="19"/>
      <c r="F34" s="19">
        <f t="shared" ref="F34:F49" si="7">(C34+D34)-E34</f>
        <v>100</v>
      </c>
      <c r="G34" s="5">
        <v>3.85</v>
      </c>
      <c r="H34" s="5">
        <f t="shared" si="0"/>
        <v>385</v>
      </c>
      <c r="J34" s="85">
        <f t="shared" si="2"/>
        <v>385</v>
      </c>
      <c r="K34" s="85">
        <f t="shared" si="3"/>
        <v>0</v>
      </c>
      <c r="L34" s="85">
        <f t="shared" si="4"/>
        <v>385</v>
      </c>
      <c r="M34" s="85">
        <f t="shared" si="5"/>
        <v>0</v>
      </c>
      <c r="N34" s="85">
        <f t="shared" si="6"/>
        <v>0</v>
      </c>
    </row>
    <row r="35" spans="1:14" x14ac:dyDescent="0.25">
      <c r="A35" s="1" t="s">
        <v>95</v>
      </c>
      <c r="B35" s="2" t="s">
        <v>89</v>
      </c>
      <c r="C35" s="19">
        <v>400</v>
      </c>
      <c r="D35" s="19"/>
      <c r="E35" s="19"/>
      <c r="F35" s="19">
        <f t="shared" si="7"/>
        <v>400</v>
      </c>
      <c r="G35" s="5">
        <v>5.13</v>
      </c>
      <c r="H35" s="5">
        <f t="shared" si="0"/>
        <v>2052</v>
      </c>
      <c r="J35" s="85">
        <f t="shared" si="2"/>
        <v>2052</v>
      </c>
      <c r="K35" s="85">
        <f t="shared" si="3"/>
        <v>0</v>
      </c>
      <c r="L35" s="85">
        <f t="shared" si="4"/>
        <v>2052</v>
      </c>
      <c r="M35" s="85">
        <f t="shared" si="5"/>
        <v>0</v>
      </c>
      <c r="N35" s="85">
        <f t="shared" si="6"/>
        <v>0</v>
      </c>
    </row>
    <row r="36" spans="1:14" x14ac:dyDescent="0.25">
      <c r="A36" s="1" t="s">
        <v>228</v>
      </c>
      <c r="B36" s="2" t="s">
        <v>86</v>
      </c>
      <c r="C36" s="19">
        <v>700</v>
      </c>
      <c r="D36" s="19"/>
      <c r="E36" s="19"/>
      <c r="F36" s="19">
        <f t="shared" si="7"/>
        <v>700</v>
      </c>
      <c r="G36" s="5">
        <v>2.41</v>
      </c>
      <c r="H36" s="5">
        <f t="shared" si="0"/>
        <v>1687</v>
      </c>
      <c r="J36" s="85">
        <f t="shared" si="2"/>
        <v>1687</v>
      </c>
      <c r="K36" s="85">
        <f t="shared" si="3"/>
        <v>0</v>
      </c>
      <c r="L36" s="85">
        <f t="shared" si="4"/>
        <v>1687</v>
      </c>
      <c r="M36" s="85">
        <f t="shared" si="5"/>
        <v>0</v>
      </c>
      <c r="N36" s="85">
        <f t="shared" si="6"/>
        <v>0</v>
      </c>
    </row>
    <row r="37" spans="1:14" x14ac:dyDescent="0.25">
      <c r="A37" s="1" t="s">
        <v>290</v>
      </c>
      <c r="B37" s="2" t="s">
        <v>291</v>
      </c>
      <c r="C37" s="19">
        <v>900</v>
      </c>
      <c r="D37" s="19"/>
      <c r="E37" s="19"/>
      <c r="F37" s="19">
        <f t="shared" si="7"/>
        <v>900</v>
      </c>
      <c r="G37" s="5">
        <v>2.2799999999999998</v>
      </c>
      <c r="H37" s="5">
        <f t="shared" si="0"/>
        <v>2052</v>
      </c>
      <c r="J37" s="85">
        <f t="shared" si="2"/>
        <v>2052</v>
      </c>
      <c r="K37" s="85">
        <f t="shared" si="3"/>
        <v>0</v>
      </c>
      <c r="L37" s="85">
        <f t="shared" si="4"/>
        <v>2052</v>
      </c>
      <c r="M37" s="85">
        <f t="shared" si="5"/>
        <v>0</v>
      </c>
      <c r="N37" s="85">
        <f t="shared" si="6"/>
        <v>0</v>
      </c>
    </row>
    <row r="38" spans="1:14" x14ac:dyDescent="0.25">
      <c r="A38" s="1" t="s">
        <v>96</v>
      </c>
      <c r="B38" s="2" t="s">
        <v>86</v>
      </c>
      <c r="C38" s="19">
        <v>700</v>
      </c>
      <c r="D38" s="19"/>
      <c r="E38" s="19"/>
      <c r="F38" s="19">
        <f t="shared" si="7"/>
        <v>700</v>
      </c>
      <c r="G38" s="5">
        <v>2.2400000000000002</v>
      </c>
      <c r="H38" s="5">
        <f t="shared" si="0"/>
        <v>1568.0000000000002</v>
      </c>
      <c r="J38" s="85">
        <f t="shared" si="2"/>
        <v>1568.0000000000002</v>
      </c>
      <c r="K38" s="85">
        <f t="shared" si="3"/>
        <v>0</v>
      </c>
      <c r="L38" s="85">
        <f t="shared" si="4"/>
        <v>1568.0000000000002</v>
      </c>
      <c r="M38" s="85">
        <f t="shared" si="5"/>
        <v>0</v>
      </c>
      <c r="N38" s="85">
        <f t="shared" si="6"/>
        <v>0</v>
      </c>
    </row>
    <row r="39" spans="1:14" x14ac:dyDescent="0.25">
      <c r="A39" s="1" t="s">
        <v>357</v>
      </c>
      <c r="B39" s="2" t="s">
        <v>358</v>
      </c>
      <c r="C39" s="19">
        <v>21</v>
      </c>
      <c r="D39" s="19"/>
      <c r="E39" s="19"/>
      <c r="F39" s="19">
        <f>(C39+D39)-E39</f>
        <v>21</v>
      </c>
      <c r="G39" s="5">
        <v>1544.73</v>
      </c>
      <c r="H39" s="5">
        <f t="shared" si="0"/>
        <v>32439.33</v>
      </c>
      <c r="J39" s="85">
        <f t="shared" si="2"/>
        <v>32439.33</v>
      </c>
      <c r="K39" s="85">
        <f t="shared" si="3"/>
        <v>0</v>
      </c>
      <c r="L39" s="85">
        <f t="shared" si="4"/>
        <v>32439.33</v>
      </c>
      <c r="M39" s="85">
        <f t="shared" si="5"/>
        <v>0</v>
      </c>
      <c r="N39" s="85">
        <f t="shared" si="6"/>
        <v>0</v>
      </c>
    </row>
    <row r="40" spans="1:14" x14ac:dyDescent="0.25">
      <c r="A40" s="1" t="s">
        <v>384</v>
      </c>
      <c r="B40" s="2" t="s">
        <v>358</v>
      </c>
      <c r="C40" s="19">
        <v>15</v>
      </c>
      <c r="D40" s="19"/>
      <c r="E40" s="19"/>
      <c r="F40" s="19">
        <f t="shared" si="7"/>
        <v>15</v>
      </c>
      <c r="G40" s="5">
        <v>3800</v>
      </c>
      <c r="H40" s="5">
        <f t="shared" si="0"/>
        <v>57000</v>
      </c>
      <c r="J40" s="85">
        <f t="shared" si="2"/>
        <v>57000</v>
      </c>
      <c r="K40" s="85">
        <f t="shared" si="3"/>
        <v>0</v>
      </c>
      <c r="L40" s="85">
        <f t="shared" si="4"/>
        <v>57000</v>
      </c>
      <c r="M40" s="85">
        <f t="shared" si="5"/>
        <v>0</v>
      </c>
      <c r="N40" s="85">
        <f t="shared" si="6"/>
        <v>0</v>
      </c>
    </row>
    <row r="41" spans="1:14" x14ac:dyDescent="0.25">
      <c r="A41" s="1" t="s">
        <v>385</v>
      </c>
      <c r="B41" s="2" t="s">
        <v>358</v>
      </c>
      <c r="C41" s="19">
        <v>15</v>
      </c>
      <c r="D41" s="19"/>
      <c r="E41" s="19"/>
      <c r="F41" s="19">
        <f t="shared" si="7"/>
        <v>15</v>
      </c>
      <c r="G41" s="5">
        <v>3800</v>
      </c>
      <c r="H41" s="5">
        <f t="shared" si="0"/>
        <v>57000</v>
      </c>
      <c r="J41" s="85">
        <f t="shared" si="2"/>
        <v>57000</v>
      </c>
      <c r="K41" s="85">
        <f t="shared" si="3"/>
        <v>0</v>
      </c>
      <c r="L41" s="85">
        <f t="shared" si="4"/>
        <v>57000</v>
      </c>
      <c r="M41" s="85">
        <f t="shared" si="5"/>
        <v>0</v>
      </c>
      <c r="N41" s="85">
        <f t="shared" si="6"/>
        <v>0</v>
      </c>
    </row>
    <row r="42" spans="1:14" x14ac:dyDescent="0.25">
      <c r="A42" s="1" t="s">
        <v>406</v>
      </c>
      <c r="B42" s="2" t="s">
        <v>213</v>
      </c>
      <c r="C42" s="19">
        <v>100</v>
      </c>
      <c r="D42" s="19"/>
      <c r="E42" s="19"/>
      <c r="F42" s="19">
        <f t="shared" si="7"/>
        <v>100</v>
      </c>
      <c r="G42" s="5">
        <v>16.04</v>
      </c>
      <c r="H42" s="5">
        <f t="shared" si="0"/>
        <v>1604</v>
      </c>
      <c r="J42" s="85">
        <f t="shared" si="2"/>
        <v>1604</v>
      </c>
      <c r="K42" s="85">
        <f t="shared" si="3"/>
        <v>0</v>
      </c>
      <c r="L42" s="85">
        <f t="shared" si="4"/>
        <v>1604</v>
      </c>
      <c r="M42" s="85">
        <f t="shared" si="5"/>
        <v>0</v>
      </c>
      <c r="N42" s="85">
        <f t="shared" si="6"/>
        <v>0</v>
      </c>
    </row>
    <row r="43" spans="1:14" x14ac:dyDescent="0.25">
      <c r="A43" s="1" t="s">
        <v>488</v>
      </c>
      <c r="B43" s="2"/>
      <c r="C43" s="19">
        <v>6</v>
      </c>
      <c r="D43" s="19"/>
      <c r="E43" s="19"/>
      <c r="F43" s="19">
        <f t="shared" si="7"/>
        <v>6</v>
      </c>
      <c r="G43" s="5">
        <v>28.63</v>
      </c>
      <c r="H43" s="5">
        <f t="shared" si="0"/>
        <v>171.78</v>
      </c>
      <c r="J43" s="85">
        <f t="shared" si="2"/>
        <v>171.78</v>
      </c>
      <c r="K43" s="85"/>
      <c r="L43" s="85"/>
      <c r="M43" s="85">
        <v>171.78</v>
      </c>
      <c r="N43" s="85"/>
    </row>
    <row r="44" spans="1:14" x14ac:dyDescent="0.25">
      <c r="A44" s="1" t="s">
        <v>489</v>
      </c>
      <c r="B44" s="2" t="s">
        <v>86</v>
      </c>
      <c r="C44" s="19">
        <v>30</v>
      </c>
      <c r="D44" s="19"/>
      <c r="E44" s="19"/>
      <c r="F44" s="19">
        <f t="shared" si="7"/>
        <v>30</v>
      </c>
      <c r="G44" s="5">
        <v>74.34</v>
      </c>
      <c r="H44" s="5">
        <f t="shared" si="0"/>
        <v>2230.2000000000003</v>
      </c>
      <c r="J44" s="85">
        <f t="shared" si="2"/>
        <v>2230.2000000000003</v>
      </c>
      <c r="K44" s="85">
        <f t="shared" si="3"/>
        <v>0</v>
      </c>
      <c r="L44" s="85">
        <f t="shared" si="4"/>
        <v>2230.2000000000003</v>
      </c>
      <c r="M44" s="85">
        <v>2230.1999999999998</v>
      </c>
      <c r="N44" s="85">
        <f t="shared" si="6"/>
        <v>-2230.1999999999998</v>
      </c>
    </row>
    <row r="45" spans="1:14" x14ac:dyDescent="0.25">
      <c r="A45" s="1" t="s">
        <v>315</v>
      </c>
      <c r="B45" s="2" t="s">
        <v>86</v>
      </c>
      <c r="C45" s="19">
        <v>51</v>
      </c>
      <c r="D45" s="19"/>
      <c r="E45" s="19"/>
      <c r="F45" s="19">
        <f t="shared" si="7"/>
        <v>51</v>
      </c>
      <c r="G45" s="5">
        <v>28.63</v>
      </c>
      <c r="H45" s="5">
        <f t="shared" si="0"/>
        <v>1460.1299999999999</v>
      </c>
      <c r="J45" s="85">
        <f t="shared" si="2"/>
        <v>1460.1299999999999</v>
      </c>
      <c r="K45" s="85">
        <f t="shared" si="3"/>
        <v>0</v>
      </c>
      <c r="L45" s="85">
        <f t="shared" si="4"/>
        <v>1460.1299999999999</v>
      </c>
      <c r="M45" s="85">
        <f t="shared" si="5"/>
        <v>0</v>
      </c>
      <c r="N45" s="85">
        <f t="shared" si="6"/>
        <v>0</v>
      </c>
    </row>
    <row r="46" spans="1:14" x14ac:dyDescent="0.25">
      <c r="A46" s="1" t="s">
        <v>340</v>
      </c>
      <c r="B46" s="2" t="s">
        <v>213</v>
      </c>
      <c r="C46" s="19">
        <v>11</v>
      </c>
      <c r="D46" s="19"/>
      <c r="E46" s="19"/>
      <c r="F46" s="19">
        <f t="shared" si="7"/>
        <v>11</v>
      </c>
      <c r="G46" s="5">
        <v>28.53</v>
      </c>
      <c r="H46" s="5">
        <f t="shared" si="0"/>
        <v>313.83000000000004</v>
      </c>
      <c r="J46" s="85">
        <f t="shared" si="2"/>
        <v>313.83000000000004</v>
      </c>
      <c r="K46" s="85">
        <f t="shared" si="3"/>
        <v>0</v>
      </c>
      <c r="L46" s="85">
        <f t="shared" si="4"/>
        <v>313.83000000000004</v>
      </c>
      <c r="M46" s="85">
        <f t="shared" si="5"/>
        <v>0</v>
      </c>
      <c r="N46" s="85">
        <f t="shared" si="6"/>
        <v>0</v>
      </c>
    </row>
    <row r="47" spans="1:14" x14ac:dyDescent="0.25">
      <c r="A47" s="1" t="s">
        <v>386</v>
      </c>
      <c r="B47" s="2" t="s">
        <v>213</v>
      </c>
      <c r="C47" s="19">
        <v>33</v>
      </c>
      <c r="D47" s="19"/>
      <c r="E47" s="19"/>
      <c r="F47" s="19">
        <f t="shared" si="7"/>
        <v>33</v>
      </c>
      <c r="G47" s="5">
        <v>28.53</v>
      </c>
      <c r="H47" s="5">
        <f t="shared" si="0"/>
        <v>941.49</v>
      </c>
      <c r="J47" s="85">
        <f t="shared" si="2"/>
        <v>941.49</v>
      </c>
      <c r="K47" s="85">
        <f t="shared" si="3"/>
        <v>0</v>
      </c>
      <c r="L47" s="85">
        <f t="shared" si="4"/>
        <v>941.49</v>
      </c>
      <c r="M47" s="85">
        <f t="shared" si="5"/>
        <v>0</v>
      </c>
      <c r="N47" s="85">
        <f t="shared" si="6"/>
        <v>0</v>
      </c>
    </row>
    <row r="48" spans="1:14" x14ac:dyDescent="0.25">
      <c r="A48" s="1" t="s">
        <v>361</v>
      </c>
      <c r="B48" s="2" t="s">
        <v>213</v>
      </c>
      <c r="C48" s="19">
        <v>17</v>
      </c>
      <c r="D48" s="19"/>
      <c r="E48" s="19"/>
      <c r="F48" s="19">
        <f t="shared" si="7"/>
        <v>17</v>
      </c>
      <c r="G48" s="5">
        <v>28.63</v>
      </c>
      <c r="H48" s="5">
        <f t="shared" ref="H48:H71" si="8">F48*G48</f>
        <v>486.71</v>
      </c>
      <c r="J48" s="85">
        <f t="shared" si="2"/>
        <v>486.71</v>
      </c>
      <c r="K48" s="85">
        <f t="shared" si="3"/>
        <v>0</v>
      </c>
      <c r="L48" s="85">
        <f t="shared" si="4"/>
        <v>486.71</v>
      </c>
      <c r="M48" s="85">
        <f t="shared" si="5"/>
        <v>0</v>
      </c>
      <c r="N48" s="85">
        <f t="shared" si="6"/>
        <v>0</v>
      </c>
    </row>
    <row r="49" spans="1:14" x14ac:dyDescent="0.25">
      <c r="A49" s="1" t="s">
        <v>341</v>
      </c>
      <c r="B49" s="2" t="s">
        <v>213</v>
      </c>
      <c r="C49" s="19">
        <v>29</v>
      </c>
      <c r="D49" s="19"/>
      <c r="E49" s="19"/>
      <c r="F49" s="19">
        <f t="shared" si="7"/>
        <v>29</v>
      </c>
      <c r="G49" s="5">
        <v>28.53</v>
      </c>
      <c r="H49" s="5">
        <f t="shared" si="8"/>
        <v>827.37</v>
      </c>
      <c r="J49" s="85">
        <f t="shared" si="2"/>
        <v>827.37</v>
      </c>
      <c r="K49" s="85">
        <f t="shared" si="3"/>
        <v>0</v>
      </c>
      <c r="L49" s="85">
        <f>+F49*G49</f>
        <v>827.37</v>
      </c>
      <c r="M49" s="85">
        <f t="shared" si="5"/>
        <v>0</v>
      </c>
      <c r="N49" s="85">
        <f t="shared" si="6"/>
        <v>0</v>
      </c>
    </row>
    <row r="50" spans="1:14" x14ac:dyDescent="0.25">
      <c r="A50" s="1" t="s">
        <v>143</v>
      </c>
      <c r="B50" s="2" t="s">
        <v>86</v>
      </c>
      <c r="C50" s="19">
        <v>497</v>
      </c>
      <c r="D50" s="19"/>
      <c r="E50" s="19"/>
      <c r="F50" s="19">
        <f>(C50+D50)-E50</f>
        <v>497</v>
      </c>
      <c r="G50" s="5">
        <v>22.68</v>
      </c>
      <c r="H50" s="5">
        <f t="shared" si="8"/>
        <v>11271.96</v>
      </c>
      <c r="J50" s="85">
        <f t="shared" si="2"/>
        <v>11271.96</v>
      </c>
      <c r="K50" s="85">
        <f t="shared" si="3"/>
        <v>0</v>
      </c>
      <c r="L50" s="85">
        <f t="shared" si="4"/>
        <v>11271.96</v>
      </c>
      <c r="M50" s="85">
        <f t="shared" si="5"/>
        <v>0</v>
      </c>
      <c r="N50" s="85">
        <f t="shared" si="6"/>
        <v>0</v>
      </c>
    </row>
    <row r="51" spans="1:14" x14ac:dyDescent="0.25">
      <c r="A51" s="1" t="s">
        <v>144</v>
      </c>
      <c r="B51" s="2" t="s">
        <v>86</v>
      </c>
      <c r="C51" s="19">
        <v>468</v>
      </c>
      <c r="D51" s="19"/>
      <c r="E51" s="19"/>
      <c r="F51" s="19">
        <f>(C51+D51)-E51</f>
        <v>468</v>
      </c>
      <c r="G51" s="5">
        <v>10.85</v>
      </c>
      <c r="H51" s="5">
        <f t="shared" si="8"/>
        <v>5077.8</v>
      </c>
      <c r="J51" s="85">
        <f t="shared" si="2"/>
        <v>5077.8</v>
      </c>
      <c r="K51" s="85">
        <f t="shared" si="3"/>
        <v>0</v>
      </c>
      <c r="L51" s="85">
        <f t="shared" si="4"/>
        <v>5077.8</v>
      </c>
      <c r="M51" s="85">
        <f t="shared" si="5"/>
        <v>0</v>
      </c>
      <c r="N51" s="85">
        <f t="shared" si="6"/>
        <v>0</v>
      </c>
    </row>
    <row r="52" spans="1:14" x14ac:dyDescent="0.25">
      <c r="A52" s="1" t="s">
        <v>231</v>
      </c>
      <c r="B52" s="2" t="s">
        <v>86</v>
      </c>
      <c r="C52" s="19">
        <v>89</v>
      </c>
      <c r="D52" s="19"/>
      <c r="E52" s="19"/>
      <c r="F52" s="19">
        <f>(C52+D52)-E52</f>
        <v>89</v>
      </c>
      <c r="G52" s="5">
        <v>13.34</v>
      </c>
      <c r="H52" s="5">
        <f t="shared" si="8"/>
        <v>1187.26</v>
      </c>
      <c r="J52" s="85">
        <f t="shared" si="2"/>
        <v>1187.26</v>
      </c>
      <c r="K52" s="85">
        <f t="shared" si="3"/>
        <v>0</v>
      </c>
      <c r="L52" s="85">
        <f t="shared" si="4"/>
        <v>1187.26</v>
      </c>
      <c r="M52" s="85">
        <f t="shared" si="5"/>
        <v>0</v>
      </c>
      <c r="N52" s="85">
        <f t="shared" si="6"/>
        <v>0</v>
      </c>
    </row>
    <row r="53" spans="1:14" x14ac:dyDescent="0.25">
      <c r="A53" s="1" t="s">
        <v>97</v>
      </c>
      <c r="B53" s="2" t="s">
        <v>86</v>
      </c>
      <c r="C53" s="19">
        <v>873</v>
      </c>
      <c r="D53" s="19"/>
      <c r="E53" s="19"/>
      <c r="F53" s="19">
        <f t="shared" ref="F53:F87" si="9">(C53+D53)-E53</f>
        <v>873</v>
      </c>
      <c r="G53" s="5">
        <v>38.979999999999997</v>
      </c>
      <c r="H53" s="5">
        <f t="shared" si="8"/>
        <v>34029.54</v>
      </c>
      <c r="J53" s="85">
        <f t="shared" si="2"/>
        <v>34029.54</v>
      </c>
      <c r="K53" s="85">
        <f t="shared" si="3"/>
        <v>0</v>
      </c>
      <c r="L53" s="85">
        <f t="shared" si="4"/>
        <v>34029.54</v>
      </c>
      <c r="M53" s="85">
        <f t="shared" si="5"/>
        <v>0</v>
      </c>
      <c r="N53" s="85">
        <f t="shared" si="6"/>
        <v>0</v>
      </c>
    </row>
    <row r="54" spans="1:14" x14ac:dyDescent="0.25">
      <c r="A54" s="1" t="s">
        <v>98</v>
      </c>
      <c r="B54" s="2" t="s">
        <v>86</v>
      </c>
      <c r="C54" s="19">
        <v>2832</v>
      </c>
      <c r="D54" s="19"/>
      <c r="E54" s="19"/>
      <c r="F54" s="19">
        <f t="shared" si="9"/>
        <v>2832</v>
      </c>
      <c r="G54" s="5">
        <v>7.69</v>
      </c>
      <c r="H54" s="5">
        <f t="shared" si="8"/>
        <v>21778.080000000002</v>
      </c>
      <c r="J54" s="85">
        <f t="shared" si="2"/>
        <v>21778.080000000002</v>
      </c>
      <c r="K54" s="85">
        <f t="shared" si="3"/>
        <v>0</v>
      </c>
      <c r="L54" s="85">
        <f t="shared" si="4"/>
        <v>21778.080000000002</v>
      </c>
      <c r="M54" s="85">
        <f t="shared" si="5"/>
        <v>0</v>
      </c>
      <c r="N54" s="85">
        <f t="shared" si="6"/>
        <v>0</v>
      </c>
    </row>
    <row r="55" spans="1:14" x14ac:dyDescent="0.25">
      <c r="A55" s="1" t="s">
        <v>99</v>
      </c>
      <c r="B55" s="2" t="s">
        <v>86</v>
      </c>
      <c r="C55" s="19">
        <v>4796</v>
      </c>
      <c r="D55" s="19"/>
      <c r="E55" s="19"/>
      <c r="F55" s="19">
        <f t="shared" si="9"/>
        <v>4796</v>
      </c>
      <c r="G55" s="5">
        <v>7.14</v>
      </c>
      <c r="H55" s="5">
        <f t="shared" si="8"/>
        <v>34243.439999999995</v>
      </c>
      <c r="J55" s="85">
        <f t="shared" si="2"/>
        <v>34243.439999999995</v>
      </c>
      <c r="K55" s="85">
        <f t="shared" si="3"/>
        <v>0</v>
      </c>
      <c r="L55" s="85">
        <f t="shared" si="4"/>
        <v>34243.439999999995</v>
      </c>
      <c r="M55" s="85">
        <f t="shared" si="5"/>
        <v>0</v>
      </c>
      <c r="N55" s="85">
        <f t="shared" si="6"/>
        <v>0</v>
      </c>
    </row>
    <row r="56" spans="1:14" x14ac:dyDescent="0.25">
      <c r="A56" s="1" t="s">
        <v>100</v>
      </c>
      <c r="B56" s="2" t="s">
        <v>86</v>
      </c>
      <c r="C56" s="19">
        <v>2880</v>
      </c>
      <c r="D56" s="19"/>
      <c r="E56" s="19"/>
      <c r="F56" s="19">
        <f t="shared" si="9"/>
        <v>2880</v>
      </c>
      <c r="G56" s="5">
        <v>7.69</v>
      </c>
      <c r="H56" s="5">
        <f t="shared" si="8"/>
        <v>22147.200000000001</v>
      </c>
      <c r="J56" s="85">
        <f t="shared" si="2"/>
        <v>22147.200000000001</v>
      </c>
      <c r="K56" s="85">
        <f t="shared" si="3"/>
        <v>0</v>
      </c>
      <c r="L56" s="85">
        <f t="shared" si="4"/>
        <v>22147.200000000001</v>
      </c>
      <c r="M56" s="85">
        <f t="shared" si="5"/>
        <v>0</v>
      </c>
      <c r="N56" s="85">
        <f t="shared" si="6"/>
        <v>0</v>
      </c>
    </row>
    <row r="57" spans="1:14" x14ac:dyDescent="0.25">
      <c r="A57" s="1" t="s">
        <v>169</v>
      </c>
      <c r="B57" s="2" t="s">
        <v>86</v>
      </c>
      <c r="C57" s="19">
        <v>4747</v>
      </c>
      <c r="D57" s="19"/>
      <c r="E57" s="19"/>
      <c r="F57" s="19">
        <f t="shared" si="9"/>
        <v>4747</v>
      </c>
      <c r="G57" s="5">
        <v>64.94</v>
      </c>
      <c r="H57" s="5">
        <f t="shared" si="8"/>
        <v>308270.18</v>
      </c>
      <c r="J57" s="85">
        <f t="shared" si="2"/>
        <v>308270.18</v>
      </c>
      <c r="K57" s="85">
        <f t="shared" si="3"/>
        <v>0</v>
      </c>
      <c r="L57" s="85">
        <f t="shared" si="4"/>
        <v>308270.18</v>
      </c>
      <c r="M57" s="85">
        <f t="shared" si="5"/>
        <v>0</v>
      </c>
      <c r="N57" s="85">
        <f t="shared" si="6"/>
        <v>0</v>
      </c>
    </row>
    <row r="58" spans="1:14" x14ac:dyDescent="0.25">
      <c r="A58" s="1" t="s">
        <v>439</v>
      </c>
      <c r="B58" s="2" t="s">
        <v>86</v>
      </c>
      <c r="C58" s="19">
        <v>10</v>
      </c>
      <c r="D58" s="19"/>
      <c r="E58" s="19"/>
      <c r="F58" s="19">
        <f>(C58+D58)-E58</f>
        <v>10</v>
      </c>
      <c r="G58" s="5">
        <v>600</v>
      </c>
      <c r="H58" s="5">
        <f t="shared" si="8"/>
        <v>6000</v>
      </c>
      <c r="J58" s="85">
        <f t="shared" si="2"/>
        <v>6000</v>
      </c>
      <c r="K58" s="85">
        <f t="shared" si="3"/>
        <v>0</v>
      </c>
      <c r="L58" s="85">
        <f t="shared" si="4"/>
        <v>6000</v>
      </c>
      <c r="M58" s="85">
        <f t="shared" si="5"/>
        <v>0</v>
      </c>
      <c r="N58" s="85">
        <f t="shared" si="6"/>
        <v>0</v>
      </c>
    </row>
    <row r="59" spans="1:14" x14ac:dyDescent="0.25">
      <c r="A59" s="1" t="s">
        <v>387</v>
      </c>
      <c r="B59" s="2" t="s">
        <v>86</v>
      </c>
      <c r="C59" s="19">
        <v>14</v>
      </c>
      <c r="D59" s="19"/>
      <c r="E59" s="19"/>
      <c r="F59" s="19">
        <f>(C59+D59)-E59</f>
        <v>14</v>
      </c>
      <c r="G59" s="5">
        <v>600</v>
      </c>
      <c r="H59" s="5">
        <f t="shared" si="8"/>
        <v>8400</v>
      </c>
      <c r="J59" s="85">
        <f t="shared" si="2"/>
        <v>8400</v>
      </c>
      <c r="K59" s="85">
        <f t="shared" si="3"/>
        <v>0</v>
      </c>
      <c r="L59" s="85">
        <f t="shared" si="4"/>
        <v>8400</v>
      </c>
      <c r="M59" s="85">
        <f t="shared" si="5"/>
        <v>0</v>
      </c>
      <c r="N59" s="85">
        <f t="shared" si="6"/>
        <v>0</v>
      </c>
    </row>
    <row r="60" spans="1:14" x14ac:dyDescent="0.25">
      <c r="A60" s="1" t="s">
        <v>328</v>
      </c>
      <c r="B60" s="2" t="s">
        <v>86</v>
      </c>
      <c r="C60" s="19">
        <v>16</v>
      </c>
      <c r="D60" s="19"/>
      <c r="E60" s="19"/>
      <c r="F60" s="19">
        <f>(C60+D60)-E60</f>
        <v>16</v>
      </c>
      <c r="G60" s="5">
        <v>532.66</v>
      </c>
      <c r="H60" s="5">
        <f t="shared" si="8"/>
        <v>8522.56</v>
      </c>
      <c r="J60" s="85">
        <f t="shared" si="2"/>
        <v>8522.56</v>
      </c>
      <c r="K60" s="85">
        <f t="shared" si="3"/>
        <v>0</v>
      </c>
      <c r="L60" s="85"/>
      <c r="M60" s="85">
        <v>8522.56</v>
      </c>
      <c r="N60" s="85"/>
    </row>
    <row r="61" spans="1:14" x14ac:dyDescent="0.25">
      <c r="A61" s="1" t="s">
        <v>332</v>
      </c>
      <c r="B61" s="2" t="s">
        <v>86</v>
      </c>
      <c r="C61" s="19">
        <v>12</v>
      </c>
      <c r="D61" s="19"/>
      <c r="E61" s="19"/>
      <c r="F61" s="19">
        <f t="shared" si="9"/>
        <v>12</v>
      </c>
      <c r="G61" s="5">
        <v>1178.54</v>
      </c>
      <c r="H61" s="5">
        <f t="shared" si="8"/>
        <v>14142.48</v>
      </c>
      <c r="J61" s="85">
        <f t="shared" si="2"/>
        <v>14142.48</v>
      </c>
      <c r="K61" s="85">
        <f t="shared" si="3"/>
        <v>0</v>
      </c>
      <c r="L61" s="85">
        <f t="shared" si="4"/>
        <v>14142.48</v>
      </c>
      <c r="M61" s="85">
        <f t="shared" si="5"/>
        <v>0</v>
      </c>
      <c r="N61" s="85">
        <f t="shared" si="6"/>
        <v>0</v>
      </c>
    </row>
    <row r="62" spans="1:14" x14ac:dyDescent="0.25">
      <c r="A62" s="1" t="s">
        <v>388</v>
      </c>
      <c r="B62" s="2" t="s">
        <v>86</v>
      </c>
      <c r="C62" s="19">
        <v>10</v>
      </c>
      <c r="D62" s="19"/>
      <c r="E62" s="19"/>
      <c r="F62" s="19">
        <f>(C62+D62)-E62</f>
        <v>10</v>
      </c>
      <c r="G62" s="5">
        <v>1178.54</v>
      </c>
      <c r="H62" s="5">
        <f>F62*G62</f>
        <v>11785.4</v>
      </c>
      <c r="J62" s="85">
        <f t="shared" si="2"/>
        <v>11785.4</v>
      </c>
      <c r="K62" s="85">
        <f t="shared" si="3"/>
        <v>0</v>
      </c>
      <c r="L62" s="85">
        <f t="shared" si="4"/>
        <v>11785.4</v>
      </c>
      <c r="M62" s="85">
        <f t="shared" si="5"/>
        <v>0</v>
      </c>
      <c r="N62" s="85">
        <f t="shared" si="6"/>
        <v>0</v>
      </c>
    </row>
    <row r="63" spans="1:14" x14ac:dyDescent="0.25">
      <c r="A63" s="1" t="s">
        <v>101</v>
      </c>
      <c r="B63" s="2" t="s">
        <v>86</v>
      </c>
      <c r="C63" s="19">
        <v>93</v>
      </c>
      <c r="D63" s="19"/>
      <c r="E63" s="19"/>
      <c r="F63" s="19">
        <f>(C63+D63)-E63</f>
        <v>93</v>
      </c>
      <c r="G63" s="5">
        <v>75.05</v>
      </c>
      <c r="H63" s="5">
        <f t="shared" si="8"/>
        <v>6979.65</v>
      </c>
      <c r="J63" s="85">
        <f t="shared" si="2"/>
        <v>6979.65</v>
      </c>
      <c r="K63" s="85">
        <f t="shared" si="3"/>
        <v>0</v>
      </c>
      <c r="L63" s="85">
        <f t="shared" si="4"/>
        <v>6979.65</v>
      </c>
      <c r="M63" s="85">
        <f t="shared" si="5"/>
        <v>0</v>
      </c>
      <c r="N63" s="85">
        <f t="shared" si="6"/>
        <v>0</v>
      </c>
    </row>
    <row r="64" spans="1:14" x14ac:dyDescent="0.25">
      <c r="A64" s="1" t="s">
        <v>301</v>
      </c>
      <c r="B64" s="2" t="s">
        <v>213</v>
      </c>
      <c r="C64" s="19">
        <v>13</v>
      </c>
      <c r="D64" s="19">
        <v>5</v>
      </c>
      <c r="E64" s="19"/>
      <c r="F64" s="19">
        <f>(C64+D64)-E64</f>
        <v>18</v>
      </c>
      <c r="G64" s="5">
        <v>211.44</v>
      </c>
      <c r="H64" s="5">
        <f t="shared" si="8"/>
        <v>3805.92</v>
      </c>
      <c r="J64" s="85">
        <f t="shared" si="2"/>
        <v>2748.72</v>
      </c>
      <c r="K64" s="85">
        <f t="shared" si="3"/>
        <v>1057.2</v>
      </c>
      <c r="L64" s="85">
        <f t="shared" si="4"/>
        <v>3805.92</v>
      </c>
      <c r="M64" s="85">
        <f t="shared" si="5"/>
        <v>0</v>
      </c>
      <c r="N64" s="85">
        <f t="shared" si="6"/>
        <v>0</v>
      </c>
    </row>
    <row r="65" spans="1:14" x14ac:dyDescent="0.25">
      <c r="A65" s="1" t="s">
        <v>284</v>
      </c>
      <c r="B65" s="2" t="s">
        <v>213</v>
      </c>
      <c r="C65" s="19">
        <v>14</v>
      </c>
      <c r="D65" s="19">
        <v>5</v>
      </c>
      <c r="E65" s="19"/>
      <c r="F65" s="19">
        <f t="shared" si="9"/>
        <v>19</v>
      </c>
      <c r="G65" s="5">
        <v>419.48</v>
      </c>
      <c r="H65" s="5">
        <f t="shared" si="8"/>
        <v>7970.1200000000008</v>
      </c>
      <c r="J65" s="85">
        <f t="shared" si="2"/>
        <v>5872.72</v>
      </c>
      <c r="K65" s="85">
        <f t="shared" si="3"/>
        <v>2097.4</v>
      </c>
      <c r="L65" s="85">
        <f t="shared" si="4"/>
        <v>7970.1200000000008</v>
      </c>
      <c r="M65" s="85">
        <f t="shared" si="5"/>
        <v>0</v>
      </c>
      <c r="N65" s="85">
        <f t="shared" si="6"/>
        <v>0</v>
      </c>
    </row>
    <row r="66" spans="1:14" x14ac:dyDescent="0.25">
      <c r="A66" s="1" t="s">
        <v>274</v>
      </c>
      <c r="B66" s="2" t="s">
        <v>86</v>
      </c>
      <c r="C66" s="19">
        <v>999</v>
      </c>
      <c r="D66" s="19"/>
      <c r="E66" s="19"/>
      <c r="F66" s="19">
        <f t="shared" si="9"/>
        <v>999</v>
      </c>
      <c r="G66" s="5">
        <v>2.1800000000000002</v>
      </c>
      <c r="H66" s="5">
        <f t="shared" si="8"/>
        <v>2177.8200000000002</v>
      </c>
      <c r="J66" s="85">
        <f t="shared" si="2"/>
        <v>2177.8200000000002</v>
      </c>
      <c r="K66" s="85">
        <f t="shared" si="3"/>
        <v>0</v>
      </c>
      <c r="L66" s="85">
        <f t="shared" si="4"/>
        <v>2177.8200000000002</v>
      </c>
      <c r="M66" s="85">
        <f t="shared" si="5"/>
        <v>0</v>
      </c>
      <c r="N66" s="85">
        <f t="shared" si="6"/>
        <v>0</v>
      </c>
    </row>
    <row r="67" spans="1:14" x14ac:dyDescent="0.25">
      <c r="A67" s="1" t="s">
        <v>102</v>
      </c>
      <c r="B67" s="2" t="s">
        <v>86</v>
      </c>
      <c r="C67" s="19">
        <v>1294</v>
      </c>
      <c r="D67" s="19"/>
      <c r="E67" s="19"/>
      <c r="F67" s="19">
        <f>(C67+D67)-E67</f>
        <v>1294</v>
      </c>
      <c r="G67" s="5">
        <v>9.75</v>
      </c>
      <c r="H67" s="5">
        <f t="shared" si="8"/>
        <v>12616.5</v>
      </c>
      <c r="J67" s="85">
        <f t="shared" si="2"/>
        <v>12616.5</v>
      </c>
      <c r="K67" s="85">
        <f t="shared" si="3"/>
        <v>0</v>
      </c>
      <c r="L67" s="85">
        <f t="shared" si="4"/>
        <v>12616.5</v>
      </c>
      <c r="M67" s="85">
        <f t="shared" si="5"/>
        <v>0</v>
      </c>
      <c r="N67" s="85">
        <f t="shared" si="6"/>
        <v>0</v>
      </c>
    </row>
    <row r="68" spans="1:14" x14ac:dyDescent="0.25">
      <c r="A68" s="1" t="s">
        <v>103</v>
      </c>
      <c r="B68" s="2" t="s">
        <v>86</v>
      </c>
      <c r="C68" s="19">
        <v>790</v>
      </c>
      <c r="D68" s="19"/>
      <c r="E68" s="19"/>
      <c r="F68" s="19">
        <f t="shared" si="9"/>
        <v>790</v>
      </c>
      <c r="G68" s="5">
        <v>3.25</v>
      </c>
      <c r="H68" s="5">
        <f t="shared" si="8"/>
        <v>2567.5</v>
      </c>
      <c r="J68" s="85">
        <f t="shared" si="2"/>
        <v>2567.5</v>
      </c>
      <c r="K68" s="85">
        <f t="shared" si="3"/>
        <v>0</v>
      </c>
      <c r="L68" s="85">
        <f t="shared" si="4"/>
        <v>2567.5</v>
      </c>
      <c r="M68" s="85">
        <f t="shared" si="5"/>
        <v>0</v>
      </c>
      <c r="N68" s="85">
        <f t="shared" si="6"/>
        <v>0</v>
      </c>
    </row>
    <row r="69" spans="1:14" x14ac:dyDescent="0.25">
      <c r="A69" s="1" t="s">
        <v>153</v>
      </c>
      <c r="B69" s="2" t="s">
        <v>292</v>
      </c>
      <c r="C69" s="19">
        <v>199</v>
      </c>
      <c r="D69" s="19"/>
      <c r="E69" s="19"/>
      <c r="F69" s="19">
        <f t="shared" si="9"/>
        <v>199</v>
      </c>
      <c r="G69" s="5">
        <v>158.62</v>
      </c>
      <c r="H69" s="5">
        <f t="shared" si="8"/>
        <v>31565.38</v>
      </c>
      <c r="J69" s="85">
        <f t="shared" si="2"/>
        <v>31565.38</v>
      </c>
      <c r="K69" s="85">
        <f t="shared" si="3"/>
        <v>0</v>
      </c>
      <c r="L69" s="85">
        <f t="shared" si="4"/>
        <v>31565.38</v>
      </c>
      <c r="M69" s="85">
        <f t="shared" si="5"/>
        <v>0</v>
      </c>
      <c r="N69" s="85">
        <f t="shared" si="6"/>
        <v>0</v>
      </c>
    </row>
    <row r="70" spans="1:14" x14ac:dyDescent="0.25">
      <c r="A70" s="1" t="s">
        <v>308</v>
      </c>
      <c r="B70" s="2" t="s">
        <v>295</v>
      </c>
      <c r="C70" s="19">
        <v>40</v>
      </c>
      <c r="D70" s="19"/>
      <c r="E70" s="19"/>
      <c r="F70" s="19">
        <f>(C70+D70)-E70</f>
        <v>40</v>
      </c>
      <c r="G70" s="5">
        <v>90.2</v>
      </c>
      <c r="H70" s="5">
        <f t="shared" si="8"/>
        <v>3608</v>
      </c>
      <c r="I70" s="43"/>
      <c r="J70" s="85">
        <f t="shared" si="2"/>
        <v>3608</v>
      </c>
      <c r="K70" s="85">
        <f t="shared" si="3"/>
        <v>0</v>
      </c>
      <c r="L70" s="85">
        <f t="shared" si="4"/>
        <v>3608</v>
      </c>
      <c r="M70" s="85">
        <f t="shared" si="5"/>
        <v>0</v>
      </c>
      <c r="N70" s="85">
        <f t="shared" si="6"/>
        <v>0</v>
      </c>
    </row>
    <row r="71" spans="1:14" x14ac:dyDescent="0.25">
      <c r="A71" s="1" t="s">
        <v>303</v>
      </c>
      <c r="B71" s="2" t="s">
        <v>86</v>
      </c>
      <c r="C71" s="19">
        <v>500</v>
      </c>
      <c r="D71" s="19">
        <v>200</v>
      </c>
      <c r="E71" s="19"/>
      <c r="F71" s="19">
        <f>(C71+D71)-E71</f>
        <v>700</v>
      </c>
      <c r="G71" s="5">
        <v>2.3199999999999998</v>
      </c>
      <c r="H71" s="5">
        <f t="shared" si="8"/>
        <v>1624</v>
      </c>
      <c r="J71" s="85">
        <f t="shared" si="2"/>
        <v>1160</v>
      </c>
      <c r="K71" s="85">
        <f t="shared" si="3"/>
        <v>463.99999999999994</v>
      </c>
      <c r="L71" s="85">
        <f t="shared" si="4"/>
        <v>1624</v>
      </c>
      <c r="M71" s="85">
        <f t="shared" si="5"/>
        <v>0</v>
      </c>
      <c r="N71" s="85">
        <f t="shared" si="6"/>
        <v>0</v>
      </c>
    </row>
    <row r="72" spans="1:14" x14ac:dyDescent="0.25">
      <c r="A72" s="1" t="s">
        <v>257</v>
      </c>
      <c r="B72" s="2" t="s">
        <v>140</v>
      </c>
      <c r="C72" s="19">
        <v>294</v>
      </c>
      <c r="D72" s="19"/>
      <c r="E72" s="19"/>
      <c r="F72" s="19">
        <v>0</v>
      </c>
      <c r="G72" s="5">
        <v>18.829999999999998</v>
      </c>
      <c r="H72" s="5">
        <f t="shared" ref="H72:H99" si="10">F72*G72</f>
        <v>0</v>
      </c>
      <c r="J72" s="85">
        <f t="shared" si="2"/>
        <v>5536.0199999999995</v>
      </c>
      <c r="K72" s="85">
        <f t="shared" si="3"/>
        <v>0</v>
      </c>
      <c r="L72" s="85">
        <v>5761.98</v>
      </c>
      <c r="M72" s="85">
        <v>5536.02</v>
      </c>
      <c r="N72" s="85"/>
    </row>
    <row r="73" spans="1:14" x14ac:dyDescent="0.25">
      <c r="A73" s="1" t="s">
        <v>256</v>
      </c>
      <c r="B73" s="2" t="s">
        <v>140</v>
      </c>
      <c r="C73" s="19">
        <v>1542</v>
      </c>
      <c r="D73" s="19"/>
      <c r="E73" s="19"/>
      <c r="F73" s="19">
        <f>(C73+D73)-E73</f>
        <v>1542</v>
      </c>
      <c r="G73" s="5">
        <v>27.7</v>
      </c>
      <c r="H73" s="5">
        <f t="shared" si="10"/>
        <v>42713.4</v>
      </c>
      <c r="J73" s="85">
        <f t="shared" si="2"/>
        <v>42713.4</v>
      </c>
      <c r="K73" s="85">
        <f t="shared" si="3"/>
        <v>0</v>
      </c>
      <c r="L73" s="85">
        <f t="shared" si="4"/>
        <v>42713.4</v>
      </c>
      <c r="M73" s="85">
        <f t="shared" si="5"/>
        <v>0</v>
      </c>
      <c r="N73" s="85">
        <f t="shared" si="6"/>
        <v>0</v>
      </c>
    </row>
    <row r="74" spans="1:14" x14ac:dyDescent="0.25">
      <c r="A74" s="1" t="s">
        <v>112</v>
      </c>
      <c r="B74" s="2" t="s">
        <v>213</v>
      </c>
      <c r="C74" s="19">
        <v>7</v>
      </c>
      <c r="D74" s="19"/>
      <c r="E74" s="19"/>
      <c r="F74" s="19">
        <f>(C74+D74)-E74</f>
        <v>7</v>
      </c>
      <c r="G74" s="5">
        <v>116.08</v>
      </c>
      <c r="H74" s="5">
        <f t="shared" si="10"/>
        <v>812.56</v>
      </c>
      <c r="J74" s="85">
        <f t="shared" si="2"/>
        <v>812.56</v>
      </c>
      <c r="K74" s="85">
        <f t="shared" si="3"/>
        <v>0</v>
      </c>
      <c r="L74" s="85">
        <f t="shared" si="4"/>
        <v>812.56</v>
      </c>
      <c r="M74" s="85">
        <f t="shared" si="5"/>
        <v>0</v>
      </c>
      <c r="N74" s="85">
        <f>+E74*G74-M74</f>
        <v>0</v>
      </c>
    </row>
    <row r="75" spans="1:14" x14ac:dyDescent="0.25">
      <c r="A75" s="1" t="s">
        <v>154</v>
      </c>
      <c r="B75" s="2" t="s">
        <v>86</v>
      </c>
      <c r="C75" s="19">
        <v>232</v>
      </c>
      <c r="D75" s="19"/>
      <c r="E75" s="19"/>
      <c r="F75" s="19">
        <f t="shared" si="9"/>
        <v>232</v>
      </c>
      <c r="G75" s="5">
        <v>463.76</v>
      </c>
      <c r="H75" s="5">
        <f t="shared" si="10"/>
        <v>107592.31999999999</v>
      </c>
      <c r="J75" s="85">
        <f t="shared" si="2"/>
        <v>107592.31999999999</v>
      </c>
      <c r="K75" s="85">
        <f t="shared" si="3"/>
        <v>0</v>
      </c>
      <c r="L75" s="85">
        <f t="shared" si="4"/>
        <v>107592.31999999999</v>
      </c>
      <c r="M75" s="85">
        <f t="shared" si="5"/>
        <v>0</v>
      </c>
      <c r="N75" s="85">
        <f t="shared" si="6"/>
        <v>0</v>
      </c>
    </row>
    <row r="76" spans="1:14" x14ac:dyDescent="0.25">
      <c r="A76" s="1" t="s">
        <v>238</v>
      </c>
      <c r="B76" s="2" t="s">
        <v>86</v>
      </c>
      <c r="C76" s="19">
        <v>3900</v>
      </c>
      <c r="D76" s="19"/>
      <c r="E76" s="19"/>
      <c r="F76" s="19">
        <f>(C76+D76)-E76</f>
        <v>3900</v>
      </c>
      <c r="G76" s="5">
        <v>0.55000000000000004</v>
      </c>
      <c r="H76" s="5">
        <f t="shared" si="10"/>
        <v>2145</v>
      </c>
      <c r="J76" s="85">
        <f t="shared" si="2"/>
        <v>2145</v>
      </c>
      <c r="K76" s="85">
        <f t="shared" si="3"/>
        <v>0</v>
      </c>
      <c r="L76" s="85">
        <f t="shared" si="4"/>
        <v>2145</v>
      </c>
      <c r="M76" s="85">
        <f t="shared" si="5"/>
        <v>0</v>
      </c>
      <c r="N76" s="85">
        <f t="shared" si="6"/>
        <v>0</v>
      </c>
    </row>
    <row r="77" spans="1:14" x14ac:dyDescent="0.25">
      <c r="A77" s="1" t="s">
        <v>421</v>
      </c>
      <c r="B77" s="2" t="s">
        <v>86</v>
      </c>
      <c r="C77" s="19">
        <v>3</v>
      </c>
      <c r="D77" s="19"/>
      <c r="E77" s="19"/>
      <c r="F77" s="19">
        <f t="shared" si="9"/>
        <v>3</v>
      </c>
      <c r="G77" s="5">
        <v>182.28</v>
      </c>
      <c r="H77" s="5">
        <f t="shared" si="10"/>
        <v>546.84</v>
      </c>
      <c r="J77" s="85">
        <f t="shared" si="2"/>
        <v>546.84</v>
      </c>
      <c r="K77" s="85">
        <f t="shared" si="3"/>
        <v>0</v>
      </c>
      <c r="L77" s="85">
        <f t="shared" si="4"/>
        <v>546.84</v>
      </c>
      <c r="M77" s="85">
        <f t="shared" si="5"/>
        <v>0</v>
      </c>
      <c r="N77" s="85">
        <f t="shared" si="6"/>
        <v>0</v>
      </c>
    </row>
    <row r="78" spans="1:14" x14ac:dyDescent="0.25">
      <c r="A78" s="1" t="s">
        <v>113</v>
      </c>
      <c r="B78" s="2" t="s">
        <v>86</v>
      </c>
      <c r="C78" s="19">
        <v>1386</v>
      </c>
      <c r="D78" s="19"/>
      <c r="E78" s="19"/>
      <c r="F78" s="19">
        <f>(C78+D78)-E78</f>
        <v>1386</v>
      </c>
      <c r="G78" s="5">
        <v>1.38</v>
      </c>
      <c r="H78" s="5">
        <f t="shared" si="10"/>
        <v>1912.6799999999998</v>
      </c>
      <c r="J78" s="85">
        <f t="shared" si="2"/>
        <v>1912.6799999999998</v>
      </c>
      <c r="K78" s="85">
        <f t="shared" si="3"/>
        <v>0</v>
      </c>
      <c r="L78" s="85">
        <f t="shared" si="4"/>
        <v>1912.6799999999998</v>
      </c>
      <c r="M78" s="85">
        <f t="shared" si="5"/>
        <v>0</v>
      </c>
      <c r="N78" s="85">
        <f t="shared" si="6"/>
        <v>0</v>
      </c>
    </row>
    <row r="79" spans="1:14" x14ac:dyDescent="0.25">
      <c r="A79" s="1" t="s">
        <v>201</v>
      </c>
      <c r="B79" s="2" t="s">
        <v>86</v>
      </c>
      <c r="C79" s="19">
        <v>2486</v>
      </c>
      <c r="D79" s="19"/>
      <c r="E79" s="19"/>
      <c r="F79" s="19">
        <f t="shared" si="9"/>
        <v>2486</v>
      </c>
      <c r="G79" s="5">
        <v>9.3800000000000008</v>
      </c>
      <c r="H79" s="5">
        <f t="shared" si="10"/>
        <v>23318.68</v>
      </c>
      <c r="J79" s="85">
        <f t="shared" si="2"/>
        <v>23318.68</v>
      </c>
      <c r="K79" s="85">
        <f t="shared" si="3"/>
        <v>0</v>
      </c>
      <c r="L79" s="85">
        <f t="shared" si="4"/>
        <v>23318.68</v>
      </c>
      <c r="M79" s="85">
        <f t="shared" si="5"/>
        <v>0</v>
      </c>
      <c r="N79" s="85">
        <f t="shared" si="6"/>
        <v>0</v>
      </c>
    </row>
    <row r="80" spans="1:14" x14ac:dyDescent="0.25">
      <c r="A80" s="1" t="s">
        <v>155</v>
      </c>
      <c r="B80" s="2" t="s">
        <v>86</v>
      </c>
      <c r="C80" s="19">
        <v>3721</v>
      </c>
      <c r="D80" s="19"/>
      <c r="E80" s="19"/>
      <c r="F80" s="19">
        <f>(C80+D80)-E80</f>
        <v>3721</v>
      </c>
      <c r="G80" s="5">
        <v>9.1199999999999992</v>
      </c>
      <c r="H80" s="5">
        <f t="shared" si="10"/>
        <v>33935.519999999997</v>
      </c>
      <c r="J80" s="85">
        <f t="shared" si="2"/>
        <v>33935.519999999997</v>
      </c>
      <c r="K80" s="85">
        <f t="shared" si="3"/>
        <v>0</v>
      </c>
      <c r="L80" s="85">
        <f t="shared" si="4"/>
        <v>33935.519999999997</v>
      </c>
      <c r="M80" s="85">
        <f t="shared" si="5"/>
        <v>0</v>
      </c>
      <c r="N80" s="85">
        <f t="shared" si="6"/>
        <v>0</v>
      </c>
    </row>
    <row r="81" spans="1:14" x14ac:dyDescent="0.25">
      <c r="A81" s="1" t="s">
        <v>156</v>
      </c>
      <c r="B81" s="2" t="s">
        <v>86</v>
      </c>
      <c r="C81" s="19">
        <v>3350</v>
      </c>
      <c r="D81" s="19"/>
      <c r="E81" s="19"/>
      <c r="F81" s="19">
        <f t="shared" si="9"/>
        <v>3350</v>
      </c>
      <c r="G81" s="5">
        <v>9.33</v>
      </c>
      <c r="H81" s="5">
        <f t="shared" si="10"/>
        <v>31255.5</v>
      </c>
      <c r="J81" s="85">
        <f t="shared" si="2"/>
        <v>31255.5</v>
      </c>
      <c r="K81" s="85">
        <f t="shared" si="3"/>
        <v>0</v>
      </c>
      <c r="L81" s="85">
        <f t="shared" si="4"/>
        <v>31255.5</v>
      </c>
      <c r="M81" s="85">
        <f t="shared" si="5"/>
        <v>0</v>
      </c>
      <c r="N81" s="85">
        <f t="shared" si="6"/>
        <v>0</v>
      </c>
    </row>
    <row r="82" spans="1:14" x14ac:dyDescent="0.25">
      <c r="A82" s="1" t="s">
        <v>445</v>
      </c>
      <c r="B82" s="2" t="s">
        <v>446</v>
      </c>
      <c r="C82" s="19">
        <v>950</v>
      </c>
      <c r="D82" s="19"/>
      <c r="E82" s="19"/>
      <c r="F82" s="19">
        <f>(C82+D82)-E82</f>
        <v>950</v>
      </c>
      <c r="G82" s="5">
        <v>2.7</v>
      </c>
      <c r="H82" s="5">
        <f t="shared" si="10"/>
        <v>2565</v>
      </c>
      <c r="J82" s="85">
        <f t="shared" si="2"/>
        <v>2565</v>
      </c>
      <c r="K82" s="85">
        <f t="shared" si="3"/>
        <v>0</v>
      </c>
      <c r="L82" s="85">
        <f t="shared" si="4"/>
        <v>2565</v>
      </c>
      <c r="M82" s="85">
        <f t="shared" si="5"/>
        <v>0</v>
      </c>
      <c r="N82" s="85">
        <f t="shared" si="6"/>
        <v>0</v>
      </c>
    </row>
    <row r="83" spans="1:14" x14ac:dyDescent="0.25">
      <c r="A83" s="51" t="s">
        <v>221</v>
      </c>
      <c r="B83" s="2" t="s">
        <v>447</v>
      </c>
      <c r="C83" s="19">
        <v>4150</v>
      </c>
      <c r="D83" s="19"/>
      <c r="E83" s="19"/>
      <c r="F83" s="19">
        <f>(C83+D83)-E83</f>
        <v>4150</v>
      </c>
      <c r="G83" s="5">
        <v>2.7</v>
      </c>
      <c r="H83" s="5">
        <f t="shared" si="10"/>
        <v>11205</v>
      </c>
      <c r="J83" s="85">
        <f t="shared" si="2"/>
        <v>11205</v>
      </c>
      <c r="K83" s="85">
        <f t="shared" si="3"/>
        <v>0</v>
      </c>
      <c r="L83" s="85">
        <f t="shared" si="4"/>
        <v>11205</v>
      </c>
      <c r="M83" s="85">
        <f t="shared" si="5"/>
        <v>0</v>
      </c>
      <c r="N83" s="85">
        <f t="shared" si="6"/>
        <v>0</v>
      </c>
    </row>
    <row r="84" spans="1:14" x14ac:dyDescent="0.25">
      <c r="A84" s="51" t="s">
        <v>220</v>
      </c>
      <c r="B84" s="2" t="s">
        <v>448</v>
      </c>
      <c r="C84" s="19">
        <v>9200</v>
      </c>
      <c r="D84" s="19"/>
      <c r="E84" s="19"/>
      <c r="F84" s="19">
        <f t="shared" si="9"/>
        <v>9200</v>
      </c>
      <c r="G84" s="5">
        <v>2.7</v>
      </c>
      <c r="H84" s="5">
        <f t="shared" si="10"/>
        <v>24840</v>
      </c>
      <c r="J84" s="85">
        <f t="shared" ref="J84:J146" si="11">+C84*G84</f>
        <v>24840</v>
      </c>
      <c r="K84" s="85">
        <f t="shared" ref="K84:K146" si="12">+D84*G84</f>
        <v>0</v>
      </c>
      <c r="L84" s="85">
        <f t="shared" ref="L84:L146" si="13">+F84*G84</f>
        <v>24840</v>
      </c>
      <c r="M84" s="85">
        <f t="shared" ref="M84:M146" si="14">+J84+K84-L84</f>
        <v>0</v>
      </c>
      <c r="N84" s="85">
        <f t="shared" ref="N84:N146" si="15">+E84*G84-M84</f>
        <v>0</v>
      </c>
    </row>
    <row r="85" spans="1:14" x14ac:dyDescent="0.25">
      <c r="A85" s="1" t="s">
        <v>120</v>
      </c>
      <c r="B85" s="2" t="s">
        <v>86</v>
      </c>
      <c r="C85" s="19">
        <v>901</v>
      </c>
      <c r="D85" s="19"/>
      <c r="E85" s="19"/>
      <c r="F85" s="19">
        <f>(C85+D85)-E85</f>
        <v>901</v>
      </c>
      <c r="G85" s="5">
        <v>33.5</v>
      </c>
      <c r="H85" s="5">
        <f t="shared" si="10"/>
        <v>30183.5</v>
      </c>
      <c r="J85" s="85">
        <f t="shared" si="11"/>
        <v>30183.5</v>
      </c>
      <c r="K85" s="85">
        <f t="shared" si="12"/>
        <v>0</v>
      </c>
      <c r="L85" s="85">
        <f t="shared" si="13"/>
        <v>30183.5</v>
      </c>
      <c r="M85" s="85">
        <f t="shared" si="14"/>
        <v>0</v>
      </c>
      <c r="N85" s="85">
        <f t="shared" si="15"/>
        <v>0</v>
      </c>
    </row>
    <row r="86" spans="1:14" x14ac:dyDescent="0.25">
      <c r="A86" s="1" t="s">
        <v>121</v>
      </c>
      <c r="B86" s="2" t="s">
        <v>67</v>
      </c>
      <c r="C86" s="19">
        <v>1104</v>
      </c>
      <c r="D86" s="19"/>
      <c r="E86" s="19"/>
      <c r="F86" s="19">
        <f t="shared" si="9"/>
        <v>1104</v>
      </c>
      <c r="G86" s="5">
        <v>33.5</v>
      </c>
      <c r="H86" s="5">
        <f t="shared" si="10"/>
        <v>36984</v>
      </c>
      <c r="J86" s="85">
        <f t="shared" si="11"/>
        <v>36984</v>
      </c>
      <c r="K86" s="85">
        <f t="shared" si="12"/>
        <v>0</v>
      </c>
      <c r="L86" s="85">
        <f t="shared" si="13"/>
        <v>36984</v>
      </c>
      <c r="M86" s="85">
        <f t="shared" si="14"/>
        <v>0</v>
      </c>
      <c r="N86" s="85">
        <f t="shared" si="15"/>
        <v>0</v>
      </c>
    </row>
    <row r="87" spans="1:14" x14ac:dyDescent="0.25">
      <c r="A87" s="1" t="s">
        <v>122</v>
      </c>
      <c r="B87" s="2" t="s">
        <v>67</v>
      </c>
      <c r="C87" s="19">
        <v>143</v>
      </c>
      <c r="D87" s="19"/>
      <c r="E87" s="19"/>
      <c r="F87" s="19">
        <f t="shared" si="9"/>
        <v>143</v>
      </c>
      <c r="G87" s="5">
        <v>33.5</v>
      </c>
      <c r="H87" s="5">
        <f t="shared" si="10"/>
        <v>4790.5</v>
      </c>
      <c r="J87" s="85">
        <f t="shared" si="11"/>
        <v>4790.5</v>
      </c>
      <c r="K87" s="85">
        <f t="shared" si="12"/>
        <v>0</v>
      </c>
      <c r="L87" s="85">
        <f t="shared" si="13"/>
        <v>4790.5</v>
      </c>
      <c r="M87" s="85">
        <f t="shared" si="14"/>
        <v>0</v>
      </c>
      <c r="N87" s="85">
        <f t="shared" si="15"/>
        <v>0</v>
      </c>
    </row>
    <row r="88" spans="1:14" x14ac:dyDescent="0.25">
      <c r="A88" s="1" t="s">
        <v>123</v>
      </c>
      <c r="B88" s="2" t="s">
        <v>67</v>
      </c>
      <c r="C88" s="19">
        <v>305</v>
      </c>
      <c r="D88" s="19"/>
      <c r="E88" s="19"/>
      <c r="F88" s="19">
        <f>(C88+D88)-E88</f>
        <v>305</v>
      </c>
      <c r="G88" s="5">
        <v>33.5</v>
      </c>
      <c r="H88" s="5">
        <f t="shared" si="10"/>
        <v>10217.5</v>
      </c>
      <c r="J88" s="85">
        <f t="shared" si="11"/>
        <v>10217.5</v>
      </c>
      <c r="K88" s="85">
        <f t="shared" si="12"/>
        <v>0</v>
      </c>
      <c r="L88" s="85">
        <f t="shared" si="13"/>
        <v>10217.5</v>
      </c>
      <c r="M88" s="85">
        <f t="shared" si="14"/>
        <v>0</v>
      </c>
      <c r="N88" s="85">
        <f t="shared" si="15"/>
        <v>0</v>
      </c>
    </row>
    <row r="89" spans="1:14" x14ac:dyDescent="0.25">
      <c r="A89" s="1" t="s">
        <v>124</v>
      </c>
      <c r="B89" s="2" t="s">
        <v>67</v>
      </c>
      <c r="C89" s="19">
        <v>312</v>
      </c>
      <c r="D89" s="19"/>
      <c r="E89" s="19"/>
      <c r="F89" s="19">
        <f t="shared" ref="F89:F91" si="16">(C89+D89)-E89</f>
        <v>312</v>
      </c>
      <c r="G89" s="5">
        <v>33.5</v>
      </c>
      <c r="H89" s="5">
        <f t="shared" si="10"/>
        <v>10452</v>
      </c>
      <c r="J89" s="85">
        <f t="shared" si="11"/>
        <v>10452</v>
      </c>
      <c r="K89" s="85">
        <f t="shared" si="12"/>
        <v>0</v>
      </c>
      <c r="L89" s="85">
        <f t="shared" si="13"/>
        <v>10452</v>
      </c>
      <c r="M89" s="85">
        <f t="shared" si="14"/>
        <v>0</v>
      </c>
      <c r="N89" s="85">
        <f t="shared" si="15"/>
        <v>0</v>
      </c>
    </row>
    <row r="90" spans="1:14" x14ac:dyDescent="0.25">
      <c r="A90" s="1" t="s">
        <v>125</v>
      </c>
      <c r="B90" s="2" t="s">
        <v>67</v>
      </c>
      <c r="C90" s="19">
        <v>763</v>
      </c>
      <c r="D90" s="19"/>
      <c r="E90" s="19"/>
      <c r="F90" s="19">
        <f t="shared" si="16"/>
        <v>763</v>
      </c>
      <c r="G90" s="5">
        <v>22</v>
      </c>
      <c r="H90" s="5">
        <f t="shared" si="10"/>
        <v>16786</v>
      </c>
      <c r="J90" s="85">
        <f t="shared" si="11"/>
        <v>16786</v>
      </c>
      <c r="K90" s="85">
        <f t="shared" si="12"/>
        <v>0</v>
      </c>
      <c r="L90" s="85">
        <f t="shared" si="13"/>
        <v>16786</v>
      </c>
      <c r="M90" s="85">
        <f t="shared" si="14"/>
        <v>0</v>
      </c>
      <c r="N90" s="85">
        <f t="shared" si="15"/>
        <v>0</v>
      </c>
    </row>
    <row r="91" spans="1:14" x14ac:dyDescent="0.25">
      <c r="A91" s="1" t="s">
        <v>126</v>
      </c>
      <c r="B91" s="2" t="s">
        <v>67</v>
      </c>
      <c r="C91" s="19">
        <v>601</v>
      </c>
      <c r="D91" s="19"/>
      <c r="E91" s="19"/>
      <c r="F91" s="19">
        <f t="shared" si="16"/>
        <v>601</v>
      </c>
      <c r="G91" s="5">
        <v>24.75</v>
      </c>
      <c r="H91" s="5">
        <f t="shared" si="10"/>
        <v>14874.75</v>
      </c>
      <c r="J91" s="85">
        <f t="shared" si="11"/>
        <v>14874.75</v>
      </c>
      <c r="K91" s="85">
        <f t="shared" si="12"/>
        <v>0</v>
      </c>
      <c r="L91" s="85">
        <f t="shared" si="13"/>
        <v>14874.75</v>
      </c>
      <c r="M91" s="85">
        <f t="shared" si="14"/>
        <v>0</v>
      </c>
      <c r="N91" s="85">
        <f t="shared" si="15"/>
        <v>0</v>
      </c>
    </row>
    <row r="92" spans="1:14" x14ac:dyDescent="0.25">
      <c r="A92" s="1" t="s">
        <v>127</v>
      </c>
      <c r="B92" s="2" t="s">
        <v>67</v>
      </c>
      <c r="C92" s="19">
        <v>482</v>
      </c>
      <c r="D92" s="19"/>
      <c r="E92" s="19"/>
      <c r="F92" s="19">
        <f>(C92+D92)-E92</f>
        <v>482</v>
      </c>
      <c r="G92" s="5">
        <v>22</v>
      </c>
      <c r="H92" s="5">
        <f t="shared" si="10"/>
        <v>10604</v>
      </c>
      <c r="J92" s="85">
        <f t="shared" si="11"/>
        <v>10604</v>
      </c>
      <c r="K92" s="85">
        <f t="shared" si="12"/>
        <v>0</v>
      </c>
      <c r="L92" s="85">
        <f t="shared" si="13"/>
        <v>10604</v>
      </c>
      <c r="M92" s="85">
        <f t="shared" si="14"/>
        <v>0</v>
      </c>
      <c r="N92" s="85">
        <f t="shared" si="15"/>
        <v>0</v>
      </c>
    </row>
    <row r="93" spans="1:14" x14ac:dyDescent="0.25">
      <c r="A93" s="1" t="s">
        <v>128</v>
      </c>
      <c r="B93" s="2" t="s">
        <v>67</v>
      </c>
      <c r="C93" s="19">
        <v>130</v>
      </c>
      <c r="D93" s="19"/>
      <c r="E93" s="19"/>
      <c r="F93" s="19">
        <f t="shared" ref="F93:F94" si="17">(C93+D93)-E93</f>
        <v>130</v>
      </c>
      <c r="G93" s="5">
        <v>31.04</v>
      </c>
      <c r="H93" s="5">
        <f t="shared" si="10"/>
        <v>4035.2</v>
      </c>
      <c r="J93" s="85">
        <f t="shared" si="11"/>
        <v>4035.2</v>
      </c>
      <c r="K93" s="85">
        <f t="shared" si="12"/>
        <v>0</v>
      </c>
      <c r="L93" s="85">
        <f t="shared" si="13"/>
        <v>4035.2</v>
      </c>
      <c r="M93" s="85">
        <f t="shared" si="14"/>
        <v>0</v>
      </c>
      <c r="N93" s="85">
        <f t="shared" si="15"/>
        <v>0</v>
      </c>
    </row>
    <row r="94" spans="1:14" x14ac:dyDescent="0.25">
      <c r="A94" s="1" t="s">
        <v>129</v>
      </c>
      <c r="B94" s="2" t="s">
        <v>67</v>
      </c>
      <c r="C94" s="19">
        <v>422</v>
      </c>
      <c r="D94" s="19"/>
      <c r="E94" s="19"/>
      <c r="F94" s="19">
        <f t="shared" si="17"/>
        <v>422</v>
      </c>
      <c r="G94" s="5">
        <v>29.59</v>
      </c>
      <c r="H94" s="5">
        <f t="shared" si="10"/>
        <v>12486.98</v>
      </c>
      <c r="J94" s="85">
        <f t="shared" si="11"/>
        <v>12486.98</v>
      </c>
      <c r="K94" s="85">
        <f t="shared" si="12"/>
        <v>0</v>
      </c>
      <c r="L94" s="85">
        <f t="shared" si="13"/>
        <v>12486.98</v>
      </c>
      <c r="M94" s="85">
        <f t="shared" si="14"/>
        <v>0</v>
      </c>
      <c r="N94" s="85">
        <f t="shared" si="15"/>
        <v>0</v>
      </c>
    </row>
    <row r="95" spans="1:14" x14ac:dyDescent="0.25">
      <c r="A95" s="1" t="s">
        <v>132</v>
      </c>
      <c r="B95" s="2" t="s">
        <v>67</v>
      </c>
      <c r="C95" s="19">
        <v>72</v>
      </c>
      <c r="D95" s="19"/>
      <c r="E95" s="19"/>
      <c r="F95" s="19">
        <f>(C95+D95)-E95</f>
        <v>72</v>
      </c>
      <c r="G95" s="5">
        <v>79.64</v>
      </c>
      <c r="H95" s="5">
        <f t="shared" si="10"/>
        <v>5734.08</v>
      </c>
      <c r="J95" s="85">
        <f t="shared" si="11"/>
        <v>5734.08</v>
      </c>
      <c r="K95" s="85">
        <f t="shared" si="12"/>
        <v>0</v>
      </c>
      <c r="L95" s="85">
        <f t="shared" si="13"/>
        <v>5734.08</v>
      </c>
      <c r="M95" s="85">
        <f t="shared" si="14"/>
        <v>0</v>
      </c>
      <c r="N95" s="85">
        <f t="shared" si="15"/>
        <v>0</v>
      </c>
    </row>
    <row r="96" spans="1:14" x14ac:dyDescent="0.25">
      <c r="A96" s="1" t="s">
        <v>133</v>
      </c>
      <c r="B96" s="2" t="s">
        <v>67</v>
      </c>
      <c r="C96" s="19">
        <v>192</v>
      </c>
      <c r="D96" s="19"/>
      <c r="E96" s="19"/>
      <c r="F96" s="19">
        <f t="shared" ref="F96:F98" si="18">(C96+D96)-E96</f>
        <v>192</v>
      </c>
      <c r="G96" s="5">
        <v>90.92</v>
      </c>
      <c r="H96" s="5">
        <f t="shared" si="10"/>
        <v>17456.64</v>
      </c>
      <c r="J96" s="85">
        <f t="shared" si="11"/>
        <v>17456.64</v>
      </c>
      <c r="K96" s="85">
        <f t="shared" si="12"/>
        <v>0</v>
      </c>
      <c r="L96" s="85">
        <f t="shared" si="13"/>
        <v>17456.64</v>
      </c>
      <c r="M96" s="85">
        <f t="shared" si="14"/>
        <v>0</v>
      </c>
      <c r="N96" s="85">
        <f t="shared" si="15"/>
        <v>0</v>
      </c>
    </row>
    <row r="97" spans="1:14" x14ac:dyDescent="0.25">
      <c r="A97" s="1" t="s">
        <v>200</v>
      </c>
      <c r="B97" s="2" t="s">
        <v>67</v>
      </c>
      <c r="C97" s="19">
        <v>168</v>
      </c>
      <c r="D97" s="19"/>
      <c r="E97" s="19"/>
      <c r="F97" s="19">
        <f t="shared" si="18"/>
        <v>168</v>
      </c>
      <c r="G97" s="5">
        <v>66</v>
      </c>
      <c r="H97" s="5">
        <f t="shared" si="10"/>
        <v>11088</v>
      </c>
      <c r="J97" s="85">
        <f t="shared" si="11"/>
        <v>11088</v>
      </c>
      <c r="K97" s="85">
        <f t="shared" si="12"/>
        <v>0</v>
      </c>
      <c r="L97" s="85">
        <f t="shared" si="13"/>
        <v>11088</v>
      </c>
      <c r="M97" s="85">
        <f t="shared" si="14"/>
        <v>0</v>
      </c>
      <c r="N97" s="85">
        <f t="shared" si="15"/>
        <v>0</v>
      </c>
    </row>
    <row r="98" spans="1:14" x14ac:dyDescent="0.25">
      <c r="A98" s="1" t="s">
        <v>197</v>
      </c>
      <c r="B98" s="2" t="s">
        <v>67</v>
      </c>
      <c r="C98" s="19">
        <v>48</v>
      </c>
      <c r="D98" s="19"/>
      <c r="E98" s="19"/>
      <c r="F98" s="19">
        <f t="shared" si="18"/>
        <v>48</v>
      </c>
      <c r="G98" s="5">
        <v>66</v>
      </c>
      <c r="H98" s="5">
        <f t="shared" si="10"/>
        <v>3168</v>
      </c>
      <c r="J98" s="85">
        <f t="shared" si="11"/>
        <v>3168</v>
      </c>
      <c r="K98" s="85">
        <f t="shared" si="12"/>
        <v>0</v>
      </c>
      <c r="L98" s="85">
        <f t="shared" si="13"/>
        <v>3168</v>
      </c>
      <c r="M98" s="85">
        <f t="shared" si="14"/>
        <v>0</v>
      </c>
      <c r="N98" s="85">
        <f t="shared" si="15"/>
        <v>0</v>
      </c>
    </row>
    <row r="99" spans="1:14" x14ac:dyDescent="0.25">
      <c r="A99" s="1" t="s">
        <v>195</v>
      </c>
      <c r="B99" s="2" t="s">
        <v>86</v>
      </c>
      <c r="C99" s="19">
        <v>156</v>
      </c>
      <c r="D99" s="19"/>
      <c r="E99" s="19"/>
      <c r="F99" s="19">
        <f t="shared" ref="F99:F106" si="19">(C99+D99)-E99</f>
        <v>156</v>
      </c>
      <c r="G99" s="5">
        <v>26.29</v>
      </c>
      <c r="H99" s="5">
        <f t="shared" si="10"/>
        <v>4101.24</v>
      </c>
      <c r="J99" s="85">
        <f t="shared" si="11"/>
        <v>4101.24</v>
      </c>
      <c r="K99" s="85">
        <f t="shared" si="12"/>
        <v>0</v>
      </c>
      <c r="L99" s="85">
        <f t="shared" si="13"/>
        <v>4101.24</v>
      </c>
      <c r="M99" s="85">
        <f t="shared" si="14"/>
        <v>0</v>
      </c>
      <c r="N99" s="85">
        <f t="shared" si="15"/>
        <v>0</v>
      </c>
    </row>
    <row r="100" spans="1:14" x14ac:dyDescent="0.25">
      <c r="A100" s="1" t="s">
        <v>224</v>
      </c>
      <c r="B100" s="2" t="s">
        <v>67</v>
      </c>
      <c r="C100" s="19">
        <v>24</v>
      </c>
      <c r="D100" s="19"/>
      <c r="E100" s="19"/>
      <c r="F100" s="19">
        <f t="shared" si="19"/>
        <v>24</v>
      </c>
      <c r="G100" s="5">
        <v>26.29</v>
      </c>
      <c r="H100" s="5">
        <f t="shared" ref="H100:H129" si="20">F100*G100</f>
        <v>630.96</v>
      </c>
      <c r="J100" s="85">
        <f t="shared" si="11"/>
        <v>630.96</v>
      </c>
      <c r="K100" s="85">
        <f t="shared" si="12"/>
        <v>0</v>
      </c>
      <c r="L100" s="85">
        <f t="shared" si="13"/>
        <v>630.96</v>
      </c>
      <c r="M100" s="85">
        <f t="shared" si="14"/>
        <v>0</v>
      </c>
      <c r="N100" s="85">
        <f t="shared" si="15"/>
        <v>0</v>
      </c>
    </row>
    <row r="101" spans="1:14" x14ac:dyDescent="0.25">
      <c r="A101" s="1" t="s">
        <v>227</v>
      </c>
      <c r="B101" s="2" t="s">
        <v>225</v>
      </c>
      <c r="C101" s="19">
        <v>168</v>
      </c>
      <c r="D101" s="19"/>
      <c r="E101" s="19"/>
      <c r="F101" s="19">
        <f t="shared" si="19"/>
        <v>168</v>
      </c>
      <c r="G101" s="5">
        <v>29.7</v>
      </c>
      <c r="H101" s="5">
        <f t="shared" si="20"/>
        <v>4989.5999999999995</v>
      </c>
      <c r="J101" s="85">
        <f t="shared" si="11"/>
        <v>4989.5999999999995</v>
      </c>
      <c r="K101" s="85">
        <f t="shared" si="12"/>
        <v>0</v>
      </c>
      <c r="L101" s="85">
        <f t="shared" si="13"/>
        <v>4989.5999999999995</v>
      </c>
      <c r="M101" s="85">
        <f t="shared" si="14"/>
        <v>0</v>
      </c>
      <c r="N101" s="85">
        <f t="shared" si="15"/>
        <v>0</v>
      </c>
    </row>
    <row r="102" spans="1:14" x14ac:dyDescent="0.25">
      <c r="A102" s="1" t="s">
        <v>180</v>
      </c>
      <c r="B102" s="2" t="s">
        <v>67</v>
      </c>
      <c r="C102" s="19">
        <v>111</v>
      </c>
      <c r="D102" s="19"/>
      <c r="E102" s="19"/>
      <c r="F102" s="19">
        <f t="shared" si="19"/>
        <v>111</v>
      </c>
      <c r="G102" s="5">
        <v>26.29</v>
      </c>
      <c r="H102" s="5">
        <f t="shared" si="20"/>
        <v>2918.19</v>
      </c>
      <c r="J102" s="85">
        <f t="shared" si="11"/>
        <v>2918.19</v>
      </c>
      <c r="K102" s="85">
        <f t="shared" si="12"/>
        <v>0</v>
      </c>
      <c r="L102" s="85">
        <f t="shared" si="13"/>
        <v>2918.19</v>
      </c>
      <c r="M102" s="85">
        <f t="shared" si="14"/>
        <v>0</v>
      </c>
      <c r="N102" s="85">
        <f t="shared" si="15"/>
        <v>0</v>
      </c>
    </row>
    <row r="103" spans="1:14" x14ac:dyDescent="0.25">
      <c r="A103" s="1" t="s">
        <v>130</v>
      </c>
      <c r="B103" s="2" t="s">
        <v>67</v>
      </c>
      <c r="C103" s="19">
        <v>136</v>
      </c>
      <c r="D103" s="19"/>
      <c r="E103" s="19"/>
      <c r="F103" s="19">
        <f t="shared" si="19"/>
        <v>136</v>
      </c>
      <c r="G103" s="5">
        <v>31.08</v>
      </c>
      <c r="H103" s="5">
        <f t="shared" si="20"/>
        <v>4226.88</v>
      </c>
      <c r="J103" s="85">
        <f t="shared" si="11"/>
        <v>4226.88</v>
      </c>
      <c r="K103" s="85">
        <f t="shared" si="12"/>
        <v>0</v>
      </c>
      <c r="L103" s="85">
        <f t="shared" si="13"/>
        <v>4226.88</v>
      </c>
      <c r="M103" s="85">
        <f t="shared" si="14"/>
        <v>0</v>
      </c>
      <c r="N103" s="85">
        <f t="shared" si="15"/>
        <v>0</v>
      </c>
    </row>
    <row r="104" spans="1:14" x14ac:dyDescent="0.25">
      <c r="A104" s="1" t="s">
        <v>131</v>
      </c>
      <c r="B104" s="2" t="s">
        <v>67</v>
      </c>
      <c r="C104" s="19">
        <v>72</v>
      </c>
      <c r="D104" s="19"/>
      <c r="E104" s="19"/>
      <c r="F104" s="19">
        <f t="shared" si="19"/>
        <v>72</v>
      </c>
      <c r="G104" s="5">
        <v>59.84</v>
      </c>
      <c r="H104" s="5">
        <f t="shared" si="20"/>
        <v>4308.4800000000005</v>
      </c>
      <c r="J104" s="85">
        <f t="shared" si="11"/>
        <v>4308.4800000000005</v>
      </c>
      <c r="K104" s="85">
        <f t="shared" si="12"/>
        <v>0</v>
      </c>
      <c r="L104" s="85">
        <f t="shared" si="13"/>
        <v>4308.4800000000005</v>
      </c>
      <c r="M104" s="85">
        <f t="shared" si="14"/>
        <v>0</v>
      </c>
      <c r="N104" s="85">
        <f t="shared" si="15"/>
        <v>0</v>
      </c>
    </row>
    <row r="105" spans="1:14" x14ac:dyDescent="0.25">
      <c r="A105" s="1" t="s">
        <v>134</v>
      </c>
      <c r="B105" s="2" t="s">
        <v>67</v>
      </c>
      <c r="C105" s="19">
        <v>529</v>
      </c>
      <c r="D105" s="19"/>
      <c r="E105" s="19"/>
      <c r="F105" s="19">
        <f t="shared" si="19"/>
        <v>529</v>
      </c>
      <c r="G105" s="5">
        <v>49.72</v>
      </c>
      <c r="H105" s="5">
        <f t="shared" si="20"/>
        <v>26301.88</v>
      </c>
      <c r="J105" s="85">
        <f t="shared" si="11"/>
        <v>26301.88</v>
      </c>
      <c r="K105" s="85">
        <f t="shared" si="12"/>
        <v>0</v>
      </c>
      <c r="L105" s="85">
        <f t="shared" si="13"/>
        <v>26301.88</v>
      </c>
      <c r="M105" s="85">
        <f t="shared" si="14"/>
        <v>0</v>
      </c>
      <c r="N105" s="85">
        <f t="shared" si="15"/>
        <v>0</v>
      </c>
    </row>
    <row r="106" spans="1:14" x14ac:dyDescent="0.25">
      <c r="A106" s="1" t="s">
        <v>135</v>
      </c>
      <c r="B106" s="2" t="s">
        <v>67</v>
      </c>
      <c r="C106" s="19">
        <v>584</v>
      </c>
      <c r="D106" s="19"/>
      <c r="E106" s="19"/>
      <c r="F106" s="19">
        <f t="shared" si="19"/>
        <v>584</v>
      </c>
      <c r="G106" s="5">
        <v>624</v>
      </c>
      <c r="H106" s="5">
        <f t="shared" si="20"/>
        <v>364416</v>
      </c>
      <c r="J106" s="85">
        <f t="shared" si="11"/>
        <v>364416</v>
      </c>
      <c r="K106" s="85">
        <f t="shared" si="12"/>
        <v>0</v>
      </c>
      <c r="L106" s="85">
        <f t="shared" si="13"/>
        <v>364416</v>
      </c>
      <c r="M106" s="85">
        <f t="shared" si="14"/>
        <v>0</v>
      </c>
      <c r="N106" s="85">
        <f t="shared" si="15"/>
        <v>0</v>
      </c>
    </row>
    <row r="107" spans="1:14" x14ac:dyDescent="0.25">
      <c r="A107" s="1" t="s">
        <v>136</v>
      </c>
      <c r="B107" s="2" t="s">
        <v>67</v>
      </c>
      <c r="C107" s="19">
        <v>389</v>
      </c>
      <c r="D107" s="19"/>
      <c r="E107" s="19"/>
      <c r="F107" s="19">
        <f>(C107+D107)-E107</f>
        <v>389</v>
      </c>
      <c r="G107" s="5">
        <v>57.54</v>
      </c>
      <c r="H107" s="5">
        <f t="shared" si="20"/>
        <v>22383.06</v>
      </c>
      <c r="J107" s="85">
        <f t="shared" si="11"/>
        <v>22383.06</v>
      </c>
      <c r="K107" s="85">
        <f t="shared" si="12"/>
        <v>0</v>
      </c>
      <c r="L107" s="85">
        <f t="shared" si="13"/>
        <v>22383.06</v>
      </c>
      <c r="M107" s="85">
        <f t="shared" si="14"/>
        <v>0</v>
      </c>
      <c r="N107" s="85">
        <f t="shared" si="15"/>
        <v>0</v>
      </c>
    </row>
    <row r="108" spans="1:14" x14ac:dyDescent="0.25">
      <c r="A108" s="1" t="s">
        <v>137</v>
      </c>
      <c r="B108" s="2" t="s">
        <v>67</v>
      </c>
      <c r="C108" s="19">
        <v>658</v>
      </c>
      <c r="D108" s="19"/>
      <c r="E108" s="19"/>
      <c r="F108" s="19">
        <f t="shared" ref="F108:F109" si="21">(C108+D108)-E108</f>
        <v>658</v>
      </c>
      <c r="G108" s="5">
        <v>56.55</v>
      </c>
      <c r="H108" s="5">
        <f t="shared" si="20"/>
        <v>37209.9</v>
      </c>
      <c r="J108" s="85">
        <f t="shared" si="11"/>
        <v>37209.9</v>
      </c>
      <c r="K108" s="85">
        <f t="shared" si="12"/>
        <v>0</v>
      </c>
      <c r="L108" s="85">
        <f t="shared" si="13"/>
        <v>37209.9</v>
      </c>
      <c r="M108" s="85">
        <f t="shared" si="14"/>
        <v>0</v>
      </c>
      <c r="N108" s="85">
        <f t="shared" si="15"/>
        <v>0</v>
      </c>
    </row>
    <row r="109" spans="1:14" x14ac:dyDescent="0.25">
      <c r="A109" s="1" t="s">
        <v>138</v>
      </c>
      <c r="B109" s="2" t="s">
        <v>67</v>
      </c>
      <c r="C109" s="19">
        <v>478</v>
      </c>
      <c r="D109" s="19"/>
      <c r="E109" s="19"/>
      <c r="F109" s="19">
        <f t="shared" si="21"/>
        <v>478</v>
      </c>
      <c r="G109" s="5">
        <v>73.28</v>
      </c>
      <c r="H109" s="5">
        <f t="shared" si="20"/>
        <v>35027.840000000004</v>
      </c>
      <c r="J109" s="85">
        <f t="shared" si="11"/>
        <v>35027.840000000004</v>
      </c>
      <c r="K109" s="85">
        <f t="shared" si="12"/>
        <v>0</v>
      </c>
      <c r="L109" s="85">
        <f t="shared" si="13"/>
        <v>35027.840000000004</v>
      </c>
      <c r="M109" s="85">
        <f t="shared" si="14"/>
        <v>0</v>
      </c>
      <c r="N109" s="85">
        <f t="shared" si="15"/>
        <v>0</v>
      </c>
    </row>
    <row r="110" spans="1:14" x14ac:dyDescent="0.25">
      <c r="A110" s="1" t="s">
        <v>329</v>
      </c>
      <c r="B110" s="2" t="s">
        <v>67</v>
      </c>
      <c r="C110" s="19">
        <v>16249</v>
      </c>
      <c r="D110" s="19"/>
      <c r="E110" s="19"/>
      <c r="F110" s="19">
        <f>(C110+D110)-E110</f>
        <v>16249</v>
      </c>
      <c r="G110" s="5">
        <v>2.08</v>
      </c>
      <c r="H110" s="5">
        <f t="shared" si="20"/>
        <v>33797.919999999998</v>
      </c>
      <c r="J110" s="85">
        <f t="shared" si="11"/>
        <v>33797.919999999998</v>
      </c>
      <c r="K110" s="85">
        <f t="shared" si="12"/>
        <v>0</v>
      </c>
      <c r="L110" s="85">
        <f t="shared" si="13"/>
        <v>33797.919999999998</v>
      </c>
      <c r="M110" s="85">
        <v>33797.919999999998</v>
      </c>
      <c r="N110" s="85">
        <f t="shared" si="15"/>
        <v>-33797.919999999998</v>
      </c>
    </row>
    <row r="111" spans="1:14" x14ac:dyDescent="0.25">
      <c r="A111" s="1" t="s">
        <v>161</v>
      </c>
      <c r="B111" s="2" t="s">
        <v>86</v>
      </c>
      <c r="C111" s="19">
        <v>5092</v>
      </c>
      <c r="D111" s="19"/>
      <c r="E111" s="19"/>
      <c r="F111" s="19">
        <f t="shared" ref="F111:F112" si="22">(C111+D111)-E111</f>
        <v>5092</v>
      </c>
      <c r="G111" s="5">
        <v>1.35</v>
      </c>
      <c r="H111" s="5">
        <f t="shared" si="20"/>
        <v>6874.2000000000007</v>
      </c>
      <c r="J111" s="85">
        <f t="shared" si="11"/>
        <v>6874.2000000000007</v>
      </c>
      <c r="K111" s="85">
        <f t="shared" si="12"/>
        <v>0</v>
      </c>
      <c r="L111" s="85">
        <f t="shared" si="13"/>
        <v>6874.2000000000007</v>
      </c>
      <c r="M111" s="85">
        <v>6874.2</v>
      </c>
      <c r="N111" s="85">
        <f t="shared" si="15"/>
        <v>-6874.2</v>
      </c>
    </row>
    <row r="112" spans="1:14" x14ac:dyDescent="0.25">
      <c r="A112" s="1" t="s">
        <v>162</v>
      </c>
      <c r="B112" s="2" t="s">
        <v>86</v>
      </c>
      <c r="C112" s="19">
        <v>300</v>
      </c>
      <c r="D112" s="19"/>
      <c r="E112" s="19"/>
      <c r="F112" s="19">
        <f t="shared" si="22"/>
        <v>300</v>
      </c>
      <c r="G112" s="5">
        <v>3.4</v>
      </c>
      <c r="H112" s="5">
        <f t="shared" si="20"/>
        <v>1020</v>
      </c>
      <c r="J112" s="85">
        <f t="shared" si="11"/>
        <v>1020</v>
      </c>
      <c r="K112" s="85">
        <f t="shared" si="12"/>
        <v>0</v>
      </c>
      <c r="L112" s="85">
        <f t="shared" si="13"/>
        <v>1020</v>
      </c>
      <c r="M112" s="85">
        <f t="shared" si="14"/>
        <v>0</v>
      </c>
      <c r="N112" s="85">
        <f t="shared" si="15"/>
        <v>0</v>
      </c>
    </row>
    <row r="113" spans="1:14" x14ac:dyDescent="0.25">
      <c r="A113" s="1" t="s">
        <v>330</v>
      </c>
      <c r="B113" s="2" t="s">
        <v>86</v>
      </c>
      <c r="C113" s="19">
        <v>15219</v>
      </c>
      <c r="D113" s="19"/>
      <c r="E113" s="19"/>
      <c r="F113" s="19">
        <f>(C113+D113)-E113</f>
        <v>15219</v>
      </c>
      <c r="G113" s="5">
        <v>1.39</v>
      </c>
      <c r="H113" s="5">
        <f t="shared" si="20"/>
        <v>21154.41</v>
      </c>
      <c r="J113" s="85">
        <f t="shared" si="11"/>
        <v>21154.41</v>
      </c>
      <c r="K113" s="85">
        <f t="shared" si="12"/>
        <v>0</v>
      </c>
      <c r="L113" s="85">
        <f t="shared" si="13"/>
        <v>21154.41</v>
      </c>
      <c r="M113" s="85">
        <v>21154.41</v>
      </c>
      <c r="N113" s="85">
        <f t="shared" si="15"/>
        <v>-21154.41</v>
      </c>
    </row>
    <row r="114" spans="1:14" x14ac:dyDescent="0.25">
      <c r="A114" s="1" t="s">
        <v>342</v>
      </c>
      <c r="B114" s="2" t="s">
        <v>86</v>
      </c>
      <c r="C114" s="19">
        <v>900</v>
      </c>
      <c r="D114" s="19"/>
      <c r="E114" s="19"/>
      <c r="F114" s="19">
        <f t="shared" ref="F114:F115" si="23">(C114+D114)-E114</f>
        <v>900</v>
      </c>
      <c r="G114" s="5">
        <v>1.74</v>
      </c>
      <c r="H114" s="5">
        <f t="shared" si="20"/>
        <v>1566</v>
      </c>
      <c r="J114" s="85">
        <f t="shared" si="11"/>
        <v>1566</v>
      </c>
      <c r="K114" s="85">
        <f t="shared" si="12"/>
        <v>0</v>
      </c>
      <c r="L114" s="85">
        <f t="shared" si="13"/>
        <v>1566</v>
      </c>
      <c r="M114" s="85">
        <f t="shared" si="14"/>
        <v>0</v>
      </c>
      <c r="N114" s="85">
        <f t="shared" si="15"/>
        <v>0</v>
      </c>
    </row>
    <row r="115" spans="1:14" x14ac:dyDescent="0.25">
      <c r="A115" s="1" t="s">
        <v>311</v>
      </c>
      <c r="B115" s="2" t="s">
        <v>86</v>
      </c>
      <c r="C115" s="19">
        <v>20682</v>
      </c>
      <c r="D115" s="19"/>
      <c r="E115" s="19"/>
      <c r="F115" s="19">
        <f t="shared" si="23"/>
        <v>20682</v>
      </c>
      <c r="G115" s="5">
        <v>1.47</v>
      </c>
      <c r="H115" s="5">
        <f t="shared" si="20"/>
        <v>30402.54</v>
      </c>
      <c r="J115" s="85">
        <f t="shared" si="11"/>
        <v>30402.54</v>
      </c>
      <c r="K115" s="85">
        <f t="shared" si="12"/>
        <v>0</v>
      </c>
      <c r="L115" s="85">
        <f t="shared" si="13"/>
        <v>30402.54</v>
      </c>
      <c r="M115" s="85">
        <f t="shared" si="14"/>
        <v>0</v>
      </c>
      <c r="N115" s="85">
        <f t="shared" si="15"/>
        <v>0</v>
      </c>
    </row>
    <row r="116" spans="1:14" x14ac:dyDescent="0.25">
      <c r="A116" s="1" t="s">
        <v>298</v>
      </c>
      <c r="B116" s="2" t="s">
        <v>213</v>
      </c>
      <c r="C116" s="19">
        <v>76</v>
      </c>
      <c r="D116" s="19"/>
      <c r="E116" s="19"/>
      <c r="F116" s="19">
        <f>(C116+D116)-E116</f>
        <v>76</v>
      </c>
      <c r="G116" s="5">
        <v>10.09</v>
      </c>
      <c r="H116" s="5">
        <f t="shared" si="20"/>
        <v>766.84</v>
      </c>
      <c r="J116" s="85">
        <f t="shared" si="11"/>
        <v>766.84</v>
      </c>
      <c r="K116" s="85">
        <f t="shared" si="12"/>
        <v>0</v>
      </c>
      <c r="L116" s="85">
        <f t="shared" si="13"/>
        <v>766.84</v>
      </c>
      <c r="M116" s="85">
        <f t="shared" si="14"/>
        <v>0</v>
      </c>
      <c r="N116" s="85">
        <f t="shared" si="15"/>
        <v>0</v>
      </c>
    </row>
    <row r="117" spans="1:14" x14ac:dyDescent="0.25">
      <c r="A117" s="1" t="s">
        <v>318</v>
      </c>
      <c r="B117" s="2" t="s">
        <v>86</v>
      </c>
      <c r="C117" s="19">
        <v>476</v>
      </c>
      <c r="D117" s="19"/>
      <c r="E117" s="19"/>
      <c r="F117" s="19">
        <f t="shared" ref="F117:F118" si="24">(C117+D117)-E117</f>
        <v>476</v>
      </c>
      <c r="G117" s="5">
        <v>52.36</v>
      </c>
      <c r="H117" s="5">
        <f t="shared" si="20"/>
        <v>24923.360000000001</v>
      </c>
      <c r="J117" s="85">
        <f t="shared" si="11"/>
        <v>24923.360000000001</v>
      </c>
      <c r="K117" s="85">
        <f t="shared" si="12"/>
        <v>0</v>
      </c>
      <c r="L117" s="85">
        <f t="shared" si="13"/>
        <v>24923.360000000001</v>
      </c>
      <c r="M117" s="85">
        <f t="shared" si="14"/>
        <v>0</v>
      </c>
      <c r="N117" s="85">
        <f t="shared" si="15"/>
        <v>0</v>
      </c>
    </row>
    <row r="118" spans="1:14" x14ac:dyDescent="0.25">
      <c r="A118" s="1" t="s">
        <v>107</v>
      </c>
      <c r="B118" s="2" t="s">
        <v>86</v>
      </c>
      <c r="C118" s="19">
        <v>85</v>
      </c>
      <c r="D118" s="19"/>
      <c r="E118" s="19"/>
      <c r="F118" s="19">
        <f t="shared" si="24"/>
        <v>85</v>
      </c>
      <c r="G118" s="5">
        <v>18.850000000000001</v>
      </c>
      <c r="H118" s="5">
        <f t="shared" si="20"/>
        <v>1602.2500000000002</v>
      </c>
      <c r="J118" s="85">
        <f t="shared" si="11"/>
        <v>1602.2500000000002</v>
      </c>
      <c r="K118" s="85">
        <f t="shared" si="12"/>
        <v>0</v>
      </c>
      <c r="L118" s="85">
        <f t="shared" si="13"/>
        <v>1602.2500000000002</v>
      </c>
      <c r="M118" s="85">
        <f t="shared" si="14"/>
        <v>0</v>
      </c>
      <c r="N118" s="85">
        <f t="shared" si="15"/>
        <v>0</v>
      </c>
    </row>
    <row r="119" spans="1:14" x14ac:dyDescent="0.25">
      <c r="A119" s="1" t="s">
        <v>106</v>
      </c>
      <c r="B119" s="2" t="s">
        <v>86</v>
      </c>
      <c r="C119" s="19">
        <v>102</v>
      </c>
      <c r="D119" s="19"/>
      <c r="E119" s="19"/>
      <c r="F119" s="19">
        <f>(C119+D119)-E119</f>
        <v>102</v>
      </c>
      <c r="G119" s="5">
        <v>18.850000000000001</v>
      </c>
      <c r="H119" s="5">
        <f t="shared" si="20"/>
        <v>1922.7</v>
      </c>
      <c r="J119" s="85">
        <f t="shared" si="11"/>
        <v>1922.7</v>
      </c>
      <c r="K119" s="85">
        <f t="shared" si="12"/>
        <v>0</v>
      </c>
      <c r="L119" s="85">
        <f t="shared" si="13"/>
        <v>1922.7</v>
      </c>
      <c r="M119" s="85">
        <f t="shared" si="14"/>
        <v>0</v>
      </c>
      <c r="N119" s="85">
        <f t="shared" si="15"/>
        <v>0</v>
      </c>
    </row>
    <row r="120" spans="1:14" x14ac:dyDescent="0.25">
      <c r="A120" s="1" t="s">
        <v>105</v>
      </c>
      <c r="B120" s="2" t="s">
        <v>86</v>
      </c>
      <c r="C120" s="19">
        <v>80</v>
      </c>
      <c r="D120" s="19"/>
      <c r="E120" s="19"/>
      <c r="F120" s="19">
        <f t="shared" ref="F120:F121" si="25">(C120+D120)-E120</f>
        <v>80</v>
      </c>
      <c r="G120" s="5">
        <v>6.96</v>
      </c>
      <c r="H120" s="5">
        <f t="shared" si="20"/>
        <v>556.79999999999995</v>
      </c>
      <c r="J120" s="85">
        <f t="shared" si="11"/>
        <v>556.79999999999995</v>
      </c>
      <c r="K120" s="85">
        <f t="shared" si="12"/>
        <v>0</v>
      </c>
      <c r="L120" s="85">
        <f t="shared" si="13"/>
        <v>556.79999999999995</v>
      </c>
      <c r="M120" s="85">
        <f t="shared" si="14"/>
        <v>0</v>
      </c>
      <c r="N120" s="85">
        <f t="shared" si="15"/>
        <v>0</v>
      </c>
    </row>
    <row r="121" spans="1:14" x14ac:dyDescent="0.25">
      <c r="A121" s="1" t="s">
        <v>109</v>
      </c>
      <c r="B121" s="2" t="s">
        <v>86</v>
      </c>
      <c r="C121" s="19">
        <v>133</v>
      </c>
      <c r="D121" s="19"/>
      <c r="E121" s="19"/>
      <c r="F121" s="19">
        <f t="shared" si="25"/>
        <v>133</v>
      </c>
      <c r="G121" s="5">
        <v>33</v>
      </c>
      <c r="H121" s="5">
        <f t="shared" si="20"/>
        <v>4389</v>
      </c>
      <c r="J121" s="85">
        <f t="shared" si="11"/>
        <v>4389</v>
      </c>
      <c r="K121" s="85">
        <f t="shared" si="12"/>
        <v>0</v>
      </c>
      <c r="L121" s="85">
        <f t="shared" si="13"/>
        <v>4389</v>
      </c>
      <c r="M121" s="85">
        <f t="shared" si="14"/>
        <v>0</v>
      </c>
      <c r="N121" s="85">
        <f t="shared" si="15"/>
        <v>0</v>
      </c>
    </row>
    <row r="122" spans="1:14" x14ac:dyDescent="0.25">
      <c r="A122" s="1" t="s">
        <v>110</v>
      </c>
      <c r="B122" s="2" t="s">
        <v>86</v>
      </c>
      <c r="C122" s="19">
        <v>32</v>
      </c>
      <c r="D122" s="19"/>
      <c r="E122" s="19"/>
      <c r="F122" s="19">
        <f>(C122+D122)-E122</f>
        <v>32</v>
      </c>
      <c r="G122" s="5">
        <v>9.6300000000000008</v>
      </c>
      <c r="H122" s="5">
        <f t="shared" si="20"/>
        <v>308.16000000000003</v>
      </c>
      <c r="J122" s="85">
        <f t="shared" si="11"/>
        <v>308.16000000000003</v>
      </c>
      <c r="K122" s="85">
        <f t="shared" si="12"/>
        <v>0</v>
      </c>
      <c r="L122" s="85">
        <f t="shared" si="13"/>
        <v>308.16000000000003</v>
      </c>
      <c r="M122" s="85">
        <f t="shared" si="14"/>
        <v>0</v>
      </c>
      <c r="N122" s="85">
        <f t="shared" si="15"/>
        <v>0</v>
      </c>
    </row>
    <row r="123" spans="1:14" x14ac:dyDescent="0.25">
      <c r="A123" s="1" t="s">
        <v>222</v>
      </c>
      <c r="B123" s="2" t="s">
        <v>86</v>
      </c>
      <c r="C123" s="19">
        <v>320</v>
      </c>
      <c r="D123" s="19"/>
      <c r="E123" s="19"/>
      <c r="F123" s="19">
        <f t="shared" ref="F123:F124" si="26">(C123+D123)-E123</f>
        <v>320</v>
      </c>
      <c r="G123" s="5">
        <v>13</v>
      </c>
      <c r="H123" s="5">
        <f t="shared" si="20"/>
        <v>4160</v>
      </c>
      <c r="J123" s="85">
        <f t="shared" si="11"/>
        <v>4160</v>
      </c>
      <c r="K123" s="85">
        <f t="shared" si="12"/>
        <v>0</v>
      </c>
      <c r="L123" s="85">
        <f t="shared" si="13"/>
        <v>4160</v>
      </c>
      <c r="M123" s="85">
        <f t="shared" si="14"/>
        <v>0</v>
      </c>
      <c r="N123" s="85">
        <f t="shared" si="15"/>
        <v>0</v>
      </c>
    </row>
    <row r="124" spans="1:14" x14ac:dyDescent="0.25">
      <c r="A124" s="1" t="s">
        <v>104</v>
      </c>
      <c r="B124" s="2" t="s">
        <v>213</v>
      </c>
      <c r="C124" s="19">
        <v>1179</v>
      </c>
      <c r="D124" s="19"/>
      <c r="E124" s="19"/>
      <c r="F124" s="19">
        <f t="shared" si="26"/>
        <v>1179</v>
      </c>
      <c r="G124" s="5">
        <v>8.5</v>
      </c>
      <c r="H124" s="5">
        <f t="shared" si="20"/>
        <v>10021.5</v>
      </c>
      <c r="J124" s="85">
        <f t="shared" si="11"/>
        <v>10021.5</v>
      </c>
      <c r="K124" s="85">
        <f t="shared" si="12"/>
        <v>0</v>
      </c>
      <c r="L124" s="85">
        <f t="shared" si="13"/>
        <v>10021.5</v>
      </c>
      <c r="M124" s="85">
        <f t="shared" si="14"/>
        <v>0</v>
      </c>
      <c r="N124" s="85">
        <f t="shared" si="15"/>
        <v>0</v>
      </c>
    </row>
    <row r="125" spans="1:14" x14ac:dyDescent="0.25">
      <c r="A125" s="1" t="s">
        <v>108</v>
      </c>
      <c r="B125" s="2" t="s">
        <v>86</v>
      </c>
      <c r="C125" s="19">
        <v>154</v>
      </c>
      <c r="D125" s="19"/>
      <c r="E125" s="19"/>
      <c r="F125" s="19">
        <f>(C125+D125)-E125</f>
        <v>154</v>
      </c>
      <c r="G125" s="5">
        <v>8.5</v>
      </c>
      <c r="H125" s="5">
        <f t="shared" si="20"/>
        <v>1309</v>
      </c>
      <c r="J125" s="85">
        <f t="shared" si="11"/>
        <v>1309</v>
      </c>
      <c r="K125" s="85">
        <f t="shared" si="12"/>
        <v>0</v>
      </c>
      <c r="L125" s="85">
        <f t="shared" si="13"/>
        <v>1309</v>
      </c>
      <c r="M125" s="85">
        <f t="shared" si="14"/>
        <v>0</v>
      </c>
      <c r="N125" s="85">
        <f t="shared" si="15"/>
        <v>0</v>
      </c>
    </row>
    <row r="126" spans="1:14" x14ac:dyDescent="0.25">
      <c r="A126" s="1" t="s">
        <v>111</v>
      </c>
      <c r="B126" s="2" t="s">
        <v>86</v>
      </c>
      <c r="C126" s="19">
        <v>121</v>
      </c>
      <c r="D126" s="19"/>
      <c r="E126" s="19"/>
      <c r="F126" s="19">
        <f t="shared" ref="F126:F127" si="27">(C126+D126)-E126</f>
        <v>121</v>
      </c>
      <c r="G126" s="5">
        <v>8.33</v>
      </c>
      <c r="H126" s="5">
        <f t="shared" si="20"/>
        <v>1007.9300000000001</v>
      </c>
      <c r="J126" s="85">
        <f t="shared" si="11"/>
        <v>1007.9300000000001</v>
      </c>
      <c r="K126" s="85">
        <f t="shared" si="12"/>
        <v>0</v>
      </c>
      <c r="L126" s="85">
        <f t="shared" si="13"/>
        <v>1007.9300000000001</v>
      </c>
      <c r="M126" s="85">
        <f t="shared" si="14"/>
        <v>0</v>
      </c>
      <c r="N126" s="85">
        <f t="shared" si="15"/>
        <v>0</v>
      </c>
    </row>
    <row r="127" spans="1:14" x14ac:dyDescent="0.25">
      <c r="A127" s="1" t="s">
        <v>398</v>
      </c>
      <c r="B127" s="2" t="s">
        <v>213</v>
      </c>
      <c r="C127" s="19">
        <v>4</v>
      </c>
      <c r="D127" s="19"/>
      <c r="E127" s="19"/>
      <c r="F127" s="19">
        <f t="shared" si="27"/>
        <v>4</v>
      </c>
      <c r="G127" s="5">
        <v>1023</v>
      </c>
      <c r="H127" s="5">
        <f t="shared" si="20"/>
        <v>4092</v>
      </c>
      <c r="J127" s="85">
        <f t="shared" si="11"/>
        <v>4092</v>
      </c>
      <c r="K127" s="85">
        <f t="shared" si="12"/>
        <v>0</v>
      </c>
      <c r="L127" s="85">
        <f t="shared" si="13"/>
        <v>4092</v>
      </c>
      <c r="M127" s="85">
        <f t="shared" si="14"/>
        <v>0</v>
      </c>
      <c r="N127" s="85">
        <f t="shared" si="15"/>
        <v>0</v>
      </c>
    </row>
    <row r="128" spans="1:14" x14ac:dyDescent="0.25">
      <c r="A128" s="1" t="s">
        <v>397</v>
      </c>
      <c r="B128" s="2" t="s">
        <v>213</v>
      </c>
      <c r="C128" s="19">
        <v>2</v>
      </c>
      <c r="D128" s="19"/>
      <c r="E128" s="19"/>
      <c r="F128" s="19">
        <f>(C128+D128)-E128</f>
        <v>2</v>
      </c>
      <c r="G128" s="5">
        <v>757.9</v>
      </c>
      <c r="H128" s="5">
        <f t="shared" si="20"/>
        <v>1515.8</v>
      </c>
      <c r="J128" s="85">
        <f t="shared" si="11"/>
        <v>1515.8</v>
      </c>
      <c r="K128" s="85">
        <f t="shared" si="12"/>
        <v>0</v>
      </c>
      <c r="L128" s="85">
        <f t="shared" si="13"/>
        <v>1515.8</v>
      </c>
      <c r="M128" s="85">
        <f t="shared" si="14"/>
        <v>0</v>
      </c>
      <c r="N128" s="85">
        <f t="shared" si="15"/>
        <v>0</v>
      </c>
    </row>
    <row r="129" spans="1:14" x14ac:dyDescent="0.25">
      <c r="A129" s="1" t="s">
        <v>413</v>
      </c>
      <c r="B129" s="2" t="s">
        <v>213</v>
      </c>
      <c r="C129" s="19">
        <v>2</v>
      </c>
      <c r="D129" s="19"/>
      <c r="E129" s="19"/>
      <c r="F129" s="19">
        <f>(C129+D129)-E129</f>
        <v>2</v>
      </c>
      <c r="G129" s="5">
        <v>1809.5</v>
      </c>
      <c r="H129" s="5">
        <f t="shared" si="20"/>
        <v>3619</v>
      </c>
      <c r="J129" s="85">
        <f t="shared" si="11"/>
        <v>3619</v>
      </c>
      <c r="K129" s="85">
        <f t="shared" si="12"/>
        <v>0</v>
      </c>
      <c r="L129" s="85">
        <f t="shared" si="13"/>
        <v>3619</v>
      </c>
      <c r="M129" s="85">
        <f t="shared" si="14"/>
        <v>0</v>
      </c>
      <c r="N129" s="85">
        <f t="shared" si="15"/>
        <v>0</v>
      </c>
    </row>
    <row r="130" spans="1:14" x14ac:dyDescent="0.25">
      <c r="A130" s="1" t="s">
        <v>338</v>
      </c>
      <c r="B130" s="2" t="s">
        <v>86</v>
      </c>
      <c r="C130" s="19">
        <v>7</v>
      </c>
      <c r="D130" s="19"/>
      <c r="E130" s="19"/>
      <c r="F130" s="19">
        <f t="shared" ref="F130:F132" si="28">(C130+D130)-E130</f>
        <v>7</v>
      </c>
      <c r="G130" s="5">
        <v>1237.5</v>
      </c>
      <c r="H130" s="5">
        <f t="shared" ref="H130:H162" si="29">F130*G130</f>
        <v>8662.5</v>
      </c>
      <c r="J130" s="85">
        <f t="shared" si="11"/>
        <v>8662.5</v>
      </c>
      <c r="K130" s="85">
        <f t="shared" si="12"/>
        <v>0</v>
      </c>
      <c r="L130" s="85">
        <f t="shared" si="13"/>
        <v>8662.5</v>
      </c>
      <c r="M130" s="85">
        <f t="shared" si="14"/>
        <v>0</v>
      </c>
      <c r="N130" s="85">
        <f t="shared" si="15"/>
        <v>0</v>
      </c>
    </row>
    <row r="131" spans="1:14" x14ac:dyDescent="0.25">
      <c r="A131" s="1" t="s">
        <v>159</v>
      </c>
      <c r="B131" s="2" t="s">
        <v>67</v>
      </c>
      <c r="C131" s="19">
        <v>1257</v>
      </c>
      <c r="D131" s="19"/>
      <c r="E131" s="19"/>
      <c r="F131" s="19">
        <f t="shared" si="28"/>
        <v>1257</v>
      </c>
      <c r="G131" s="5">
        <v>2.2599999999999998</v>
      </c>
      <c r="H131" s="5">
        <f t="shared" si="29"/>
        <v>2840.8199999999997</v>
      </c>
      <c r="J131" s="85">
        <f t="shared" si="11"/>
        <v>2840.8199999999997</v>
      </c>
      <c r="K131" s="85">
        <f t="shared" si="12"/>
        <v>0</v>
      </c>
      <c r="L131" s="85">
        <f t="shared" si="13"/>
        <v>2840.8199999999997</v>
      </c>
      <c r="M131" s="85">
        <f t="shared" si="14"/>
        <v>0</v>
      </c>
      <c r="N131" s="85">
        <f t="shared" si="15"/>
        <v>0</v>
      </c>
    </row>
    <row r="132" spans="1:14" x14ac:dyDescent="0.25">
      <c r="A132" s="1" t="s">
        <v>157</v>
      </c>
      <c r="B132" s="2" t="s">
        <v>86</v>
      </c>
      <c r="C132" s="19">
        <v>821</v>
      </c>
      <c r="D132" s="19"/>
      <c r="E132" s="19"/>
      <c r="F132" s="19">
        <f t="shared" si="28"/>
        <v>821</v>
      </c>
      <c r="G132" s="5">
        <v>2.2599999999999998</v>
      </c>
      <c r="H132" s="5">
        <f t="shared" si="29"/>
        <v>1855.4599999999998</v>
      </c>
      <c r="J132" s="85">
        <f t="shared" si="11"/>
        <v>1855.4599999999998</v>
      </c>
      <c r="K132" s="85">
        <f t="shared" si="12"/>
        <v>0</v>
      </c>
      <c r="L132" s="85">
        <f t="shared" si="13"/>
        <v>1855.4599999999998</v>
      </c>
      <c r="M132" s="85">
        <f t="shared" si="14"/>
        <v>0</v>
      </c>
      <c r="N132" s="85">
        <f t="shared" si="15"/>
        <v>0</v>
      </c>
    </row>
    <row r="133" spans="1:14" x14ac:dyDescent="0.25">
      <c r="A133" s="1" t="s">
        <v>158</v>
      </c>
      <c r="B133" s="2" t="s">
        <v>86</v>
      </c>
      <c r="C133" s="19">
        <v>1015</v>
      </c>
      <c r="D133" s="19"/>
      <c r="E133" s="19"/>
      <c r="F133" s="19">
        <f>(C133+D133)-E133</f>
        <v>1015</v>
      </c>
      <c r="G133" s="5">
        <v>2.2599999999999998</v>
      </c>
      <c r="H133" s="5">
        <f t="shared" si="29"/>
        <v>2293.8999999999996</v>
      </c>
      <c r="J133" s="85">
        <f t="shared" si="11"/>
        <v>2293.8999999999996</v>
      </c>
      <c r="K133" s="85">
        <f t="shared" si="12"/>
        <v>0</v>
      </c>
      <c r="L133" s="85">
        <f t="shared" si="13"/>
        <v>2293.8999999999996</v>
      </c>
      <c r="M133" s="85">
        <f t="shared" si="14"/>
        <v>0</v>
      </c>
      <c r="N133" s="85">
        <f t="shared" si="15"/>
        <v>0</v>
      </c>
    </row>
    <row r="134" spans="1:14" x14ac:dyDescent="0.25">
      <c r="A134" s="1" t="s">
        <v>149</v>
      </c>
      <c r="B134" s="2" t="s">
        <v>86</v>
      </c>
      <c r="C134" s="19">
        <v>256</v>
      </c>
      <c r="D134" s="19"/>
      <c r="E134" s="19"/>
      <c r="F134" s="19">
        <f>(C134+D134)-E134</f>
        <v>256</v>
      </c>
      <c r="G134" s="5">
        <v>27.32</v>
      </c>
      <c r="H134" s="5">
        <f t="shared" si="29"/>
        <v>6993.92</v>
      </c>
      <c r="J134" s="85">
        <f t="shared" si="11"/>
        <v>6993.92</v>
      </c>
      <c r="K134" s="85">
        <f t="shared" si="12"/>
        <v>0</v>
      </c>
      <c r="L134" s="85">
        <f t="shared" si="13"/>
        <v>6993.92</v>
      </c>
      <c r="M134" s="85">
        <f t="shared" si="14"/>
        <v>0</v>
      </c>
      <c r="N134" s="85">
        <f t="shared" si="15"/>
        <v>0</v>
      </c>
    </row>
    <row r="135" spans="1:14" x14ac:dyDescent="0.25">
      <c r="A135" s="1" t="s">
        <v>150</v>
      </c>
      <c r="B135" s="2" t="s">
        <v>86</v>
      </c>
      <c r="C135" s="19">
        <v>50</v>
      </c>
      <c r="D135" s="19"/>
      <c r="E135" s="19"/>
      <c r="F135" s="19">
        <f t="shared" ref="F135" si="30">(C135+D135)-E135</f>
        <v>50</v>
      </c>
      <c r="G135" s="5">
        <v>28.61</v>
      </c>
      <c r="H135" s="5">
        <f t="shared" si="29"/>
        <v>1430.5</v>
      </c>
      <c r="J135" s="85">
        <f t="shared" si="11"/>
        <v>1430.5</v>
      </c>
      <c r="K135" s="85">
        <f t="shared" si="12"/>
        <v>0</v>
      </c>
      <c r="L135" s="85">
        <f t="shared" si="13"/>
        <v>1430.5</v>
      </c>
      <c r="M135" s="85">
        <f t="shared" si="14"/>
        <v>0</v>
      </c>
      <c r="N135" s="85">
        <f t="shared" si="15"/>
        <v>0</v>
      </c>
    </row>
    <row r="136" spans="1:14" x14ac:dyDescent="0.25">
      <c r="A136" s="1" t="s">
        <v>440</v>
      </c>
      <c r="B136" s="2" t="s">
        <v>213</v>
      </c>
      <c r="C136" s="19">
        <v>2</v>
      </c>
      <c r="D136" s="19"/>
      <c r="E136" s="19"/>
      <c r="F136" s="19">
        <f>(C136+D136)-E136</f>
        <v>2</v>
      </c>
      <c r="G136" s="5">
        <v>3432</v>
      </c>
      <c r="H136" s="5">
        <f t="shared" si="29"/>
        <v>6864</v>
      </c>
      <c r="J136" s="85">
        <f t="shared" si="11"/>
        <v>6864</v>
      </c>
      <c r="K136" s="85">
        <f t="shared" si="12"/>
        <v>0</v>
      </c>
      <c r="L136" s="85">
        <f t="shared" si="13"/>
        <v>6864</v>
      </c>
      <c r="M136" s="85">
        <f t="shared" si="14"/>
        <v>0</v>
      </c>
      <c r="N136" s="85">
        <f t="shared" si="15"/>
        <v>0</v>
      </c>
    </row>
    <row r="137" spans="1:14" x14ac:dyDescent="0.25">
      <c r="A137" s="1" t="s">
        <v>412</v>
      </c>
      <c r="B137" s="2" t="s">
        <v>213</v>
      </c>
      <c r="C137" s="19">
        <v>18</v>
      </c>
      <c r="D137" s="19"/>
      <c r="E137" s="19"/>
      <c r="F137" s="19">
        <f>(C137+D137)-E137</f>
        <v>18</v>
      </c>
      <c r="G137" s="5">
        <v>430.67</v>
      </c>
      <c r="H137" s="5">
        <f t="shared" si="29"/>
        <v>7752.06</v>
      </c>
      <c r="J137" s="85">
        <f t="shared" si="11"/>
        <v>7752.06</v>
      </c>
      <c r="K137" s="85">
        <f t="shared" si="12"/>
        <v>0</v>
      </c>
      <c r="L137" s="85">
        <f t="shared" si="13"/>
        <v>7752.06</v>
      </c>
      <c r="M137" s="85">
        <f t="shared" si="14"/>
        <v>0</v>
      </c>
      <c r="N137" s="85">
        <f t="shared" si="15"/>
        <v>0</v>
      </c>
    </row>
    <row r="138" spans="1:14" x14ac:dyDescent="0.25">
      <c r="A138" s="1" t="s">
        <v>441</v>
      </c>
      <c r="B138" s="2" t="s">
        <v>86</v>
      </c>
      <c r="C138" s="19">
        <v>3</v>
      </c>
      <c r="D138" s="19"/>
      <c r="E138" s="19"/>
      <c r="F138" s="19">
        <f t="shared" ref="F138:F139" si="31">(C138+D138)-E138</f>
        <v>3</v>
      </c>
      <c r="G138" s="5">
        <v>988.77</v>
      </c>
      <c r="H138" s="5">
        <f t="shared" si="29"/>
        <v>2966.31</v>
      </c>
      <c r="J138" s="85">
        <f t="shared" si="11"/>
        <v>2966.31</v>
      </c>
      <c r="K138" s="85">
        <f t="shared" si="12"/>
        <v>0</v>
      </c>
      <c r="L138" s="85">
        <f t="shared" si="13"/>
        <v>2966.31</v>
      </c>
      <c r="M138" s="85">
        <f t="shared" si="14"/>
        <v>0</v>
      </c>
      <c r="N138" s="85">
        <f t="shared" si="15"/>
        <v>0</v>
      </c>
    </row>
    <row r="139" spans="1:14" x14ac:dyDescent="0.25">
      <c r="A139" s="1" t="s">
        <v>145</v>
      </c>
      <c r="B139" s="2" t="s">
        <v>86</v>
      </c>
      <c r="C139" s="19">
        <v>1086</v>
      </c>
      <c r="D139" s="19"/>
      <c r="E139" s="19"/>
      <c r="F139" s="19">
        <f t="shared" si="31"/>
        <v>1086</v>
      </c>
      <c r="G139" s="5">
        <v>22.8</v>
      </c>
      <c r="H139" s="5">
        <f t="shared" si="29"/>
        <v>24760.799999999999</v>
      </c>
      <c r="J139" s="85">
        <f t="shared" si="11"/>
        <v>24760.799999999999</v>
      </c>
      <c r="K139" s="85">
        <f t="shared" si="12"/>
        <v>0</v>
      </c>
      <c r="L139" s="85">
        <f t="shared" si="13"/>
        <v>24760.799999999999</v>
      </c>
      <c r="M139" s="85">
        <f t="shared" si="14"/>
        <v>0</v>
      </c>
      <c r="N139" s="85">
        <f t="shared" si="15"/>
        <v>0</v>
      </c>
    </row>
    <row r="140" spans="1:14" x14ac:dyDescent="0.25">
      <c r="A140" s="1" t="s">
        <v>146</v>
      </c>
      <c r="B140" s="2" t="s">
        <v>86</v>
      </c>
      <c r="C140" s="19">
        <v>1328</v>
      </c>
      <c r="D140" s="19"/>
      <c r="E140" s="19"/>
      <c r="F140" s="19">
        <f>(C140+D140)-E140</f>
        <v>1328</v>
      </c>
      <c r="G140" s="5">
        <v>22.77</v>
      </c>
      <c r="H140" s="5">
        <f t="shared" si="29"/>
        <v>30238.559999999998</v>
      </c>
      <c r="J140" s="85">
        <f t="shared" si="11"/>
        <v>30238.559999999998</v>
      </c>
      <c r="K140" s="85">
        <f t="shared" si="12"/>
        <v>0</v>
      </c>
      <c r="L140" s="85">
        <f t="shared" si="13"/>
        <v>30238.559999999998</v>
      </c>
      <c r="M140" s="85">
        <f t="shared" si="14"/>
        <v>0</v>
      </c>
      <c r="N140" s="85">
        <f t="shared" si="15"/>
        <v>0</v>
      </c>
    </row>
    <row r="141" spans="1:14" x14ac:dyDescent="0.25">
      <c r="A141" s="1" t="s">
        <v>147</v>
      </c>
      <c r="B141" s="2" t="s">
        <v>86</v>
      </c>
      <c r="C141" s="19">
        <v>533</v>
      </c>
      <c r="D141" s="19"/>
      <c r="E141" s="19"/>
      <c r="F141" s="19">
        <f t="shared" ref="F141:F142" si="32">(C141+D141)-E141</f>
        <v>533</v>
      </c>
      <c r="G141" s="5">
        <v>21.35</v>
      </c>
      <c r="H141" s="5">
        <f t="shared" si="29"/>
        <v>11379.550000000001</v>
      </c>
      <c r="J141" s="85">
        <f t="shared" si="11"/>
        <v>11379.550000000001</v>
      </c>
      <c r="K141" s="85">
        <f t="shared" si="12"/>
        <v>0</v>
      </c>
      <c r="L141" s="85">
        <f t="shared" si="13"/>
        <v>11379.550000000001</v>
      </c>
      <c r="M141" s="85">
        <f t="shared" si="14"/>
        <v>0</v>
      </c>
      <c r="N141" s="85">
        <f t="shared" si="15"/>
        <v>0</v>
      </c>
    </row>
    <row r="142" spans="1:14" x14ac:dyDescent="0.25">
      <c r="A142" s="1" t="s">
        <v>148</v>
      </c>
      <c r="B142" s="2" t="s">
        <v>86</v>
      </c>
      <c r="C142" s="19">
        <v>127</v>
      </c>
      <c r="D142" s="19"/>
      <c r="E142" s="19"/>
      <c r="F142" s="19">
        <f t="shared" si="32"/>
        <v>127</v>
      </c>
      <c r="G142" s="5">
        <v>21.1</v>
      </c>
      <c r="H142" s="5">
        <f t="shared" si="29"/>
        <v>2679.7000000000003</v>
      </c>
      <c r="J142" s="85">
        <f t="shared" si="11"/>
        <v>2679.7000000000003</v>
      </c>
      <c r="K142" s="85">
        <f t="shared" si="12"/>
        <v>0</v>
      </c>
      <c r="L142" s="85">
        <f t="shared" si="13"/>
        <v>2679.7000000000003</v>
      </c>
      <c r="M142" s="85">
        <f t="shared" si="14"/>
        <v>0</v>
      </c>
      <c r="N142" s="85">
        <f t="shared" si="15"/>
        <v>0</v>
      </c>
    </row>
    <row r="143" spans="1:14" x14ac:dyDescent="0.25">
      <c r="A143" s="1" t="s">
        <v>283</v>
      </c>
      <c r="B143" s="2" t="s">
        <v>86</v>
      </c>
      <c r="C143" s="19">
        <v>24</v>
      </c>
      <c r="D143" s="19"/>
      <c r="E143" s="19"/>
      <c r="F143" s="19">
        <f>(C143+D143)-E143</f>
        <v>24</v>
      </c>
      <c r="G143" s="5">
        <v>24.42</v>
      </c>
      <c r="H143" s="5">
        <f t="shared" si="29"/>
        <v>586.08000000000004</v>
      </c>
      <c r="J143" s="85">
        <f t="shared" si="11"/>
        <v>586.08000000000004</v>
      </c>
      <c r="K143" s="85">
        <f t="shared" si="12"/>
        <v>0</v>
      </c>
      <c r="L143" s="85">
        <f t="shared" si="13"/>
        <v>586.08000000000004</v>
      </c>
      <c r="M143" s="85">
        <f t="shared" si="14"/>
        <v>0</v>
      </c>
      <c r="N143" s="85">
        <f t="shared" si="15"/>
        <v>0</v>
      </c>
    </row>
    <row r="144" spans="1:14" x14ac:dyDescent="0.25">
      <c r="A144" s="1" t="s">
        <v>409</v>
      </c>
      <c r="B144" s="2" t="s">
        <v>86</v>
      </c>
      <c r="C144" s="19">
        <v>8</v>
      </c>
      <c r="D144" s="19"/>
      <c r="E144" s="19"/>
      <c r="F144" s="19">
        <f>(C144+D144)-E144</f>
        <v>8</v>
      </c>
      <c r="G144" s="5">
        <v>8230</v>
      </c>
      <c r="H144" s="5">
        <f t="shared" si="29"/>
        <v>65840</v>
      </c>
      <c r="J144" s="85">
        <f t="shared" si="11"/>
        <v>65840</v>
      </c>
      <c r="K144" s="85">
        <f t="shared" si="12"/>
        <v>0</v>
      </c>
      <c r="L144" s="85">
        <f t="shared" si="13"/>
        <v>65840</v>
      </c>
      <c r="M144" s="85">
        <f t="shared" si="14"/>
        <v>0</v>
      </c>
      <c r="N144" s="85">
        <f t="shared" si="15"/>
        <v>0</v>
      </c>
    </row>
    <row r="145" spans="1:14" x14ac:dyDescent="0.25">
      <c r="A145" s="1" t="s">
        <v>410</v>
      </c>
      <c r="B145" s="2" t="s">
        <v>86</v>
      </c>
      <c r="C145" s="19">
        <v>8</v>
      </c>
      <c r="D145" s="19"/>
      <c r="E145" s="19"/>
      <c r="F145" s="19">
        <f>(C145+D145)-E145</f>
        <v>8</v>
      </c>
      <c r="G145" s="5">
        <v>6940</v>
      </c>
      <c r="H145" s="5">
        <f t="shared" si="29"/>
        <v>55520</v>
      </c>
      <c r="J145" s="85">
        <f t="shared" si="11"/>
        <v>55520</v>
      </c>
      <c r="K145" s="85">
        <f t="shared" si="12"/>
        <v>0</v>
      </c>
      <c r="L145" s="85">
        <f t="shared" si="13"/>
        <v>55520</v>
      </c>
      <c r="M145" s="85">
        <f t="shared" si="14"/>
        <v>0</v>
      </c>
      <c r="N145" s="85">
        <f t="shared" si="15"/>
        <v>0</v>
      </c>
    </row>
    <row r="146" spans="1:14" x14ac:dyDescent="0.25">
      <c r="A146" s="1" t="s">
        <v>422</v>
      </c>
      <c r="B146" s="2" t="s">
        <v>86</v>
      </c>
      <c r="C146" s="19">
        <v>4000</v>
      </c>
      <c r="D146" s="19"/>
      <c r="E146" s="19"/>
      <c r="F146" s="19">
        <f t="shared" ref="F146:F147" si="33">(C146+D146)-E146</f>
        <v>4000</v>
      </c>
      <c r="G146" s="5">
        <v>0</v>
      </c>
      <c r="H146" s="5">
        <f t="shared" si="29"/>
        <v>0</v>
      </c>
      <c r="J146" s="85">
        <f t="shared" si="11"/>
        <v>0</v>
      </c>
      <c r="K146" s="85">
        <f t="shared" si="12"/>
        <v>0</v>
      </c>
      <c r="L146" s="85">
        <f t="shared" si="13"/>
        <v>0</v>
      </c>
      <c r="M146" s="85">
        <f t="shared" si="14"/>
        <v>0</v>
      </c>
      <c r="N146" s="85">
        <f t="shared" si="15"/>
        <v>0</v>
      </c>
    </row>
    <row r="147" spans="1:14" x14ac:dyDescent="0.25">
      <c r="A147" s="1" t="s">
        <v>326</v>
      </c>
      <c r="B147" s="2" t="s">
        <v>86</v>
      </c>
      <c r="C147" s="19">
        <v>542</v>
      </c>
      <c r="D147" s="19"/>
      <c r="E147" s="19"/>
      <c r="F147" s="19">
        <f t="shared" si="33"/>
        <v>542</v>
      </c>
      <c r="G147" s="5">
        <v>35.130000000000003</v>
      </c>
      <c r="H147" s="5">
        <f t="shared" si="29"/>
        <v>19040.460000000003</v>
      </c>
      <c r="J147" s="85">
        <f t="shared" ref="J147:J201" si="34">+C147*G147</f>
        <v>19040.460000000003</v>
      </c>
      <c r="K147" s="85">
        <f t="shared" ref="K147:K201" si="35">+D147*G147</f>
        <v>0</v>
      </c>
      <c r="L147" s="85">
        <f t="shared" ref="L147:L201" si="36">+F147*G147</f>
        <v>19040.460000000003</v>
      </c>
      <c r="M147" s="85">
        <f t="shared" ref="M147:M201" si="37">+J147+K147-L147</f>
        <v>0</v>
      </c>
      <c r="N147" s="85">
        <f t="shared" ref="N147:N201" si="38">+E147*G147-M147</f>
        <v>0</v>
      </c>
    </row>
    <row r="148" spans="1:14" x14ac:dyDescent="0.25">
      <c r="A148" s="1" t="s">
        <v>327</v>
      </c>
      <c r="B148" s="2" t="s">
        <v>86</v>
      </c>
      <c r="C148" s="19">
        <v>0</v>
      </c>
      <c r="D148" s="19"/>
      <c r="E148" s="19"/>
      <c r="F148" s="19">
        <f>(C148+D148)-E148</f>
        <v>0</v>
      </c>
      <c r="G148" s="5">
        <v>37.4</v>
      </c>
      <c r="H148" s="5">
        <f t="shared" si="29"/>
        <v>0</v>
      </c>
      <c r="J148" s="85">
        <f t="shared" si="34"/>
        <v>0</v>
      </c>
      <c r="K148" s="85">
        <f t="shared" si="35"/>
        <v>0</v>
      </c>
      <c r="L148" s="85">
        <f t="shared" si="36"/>
        <v>0</v>
      </c>
      <c r="M148" s="85">
        <f t="shared" si="37"/>
        <v>0</v>
      </c>
      <c r="N148" s="85">
        <f t="shared" si="38"/>
        <v>0</v>
      </c>
    </row>
    <row r="149" spans="1:14" x14ac:dyDescent="0.25">
      <c r="A149" s="1" t="s">
        <v>351</v>
      </c>
      <c r="B149" s="2" t="s">
        <v>213</v>
      </c>
      <c r="C149" s="19">
        <v>22</v>
      </c>
      <c r="D149" s="19"/>
      <c r="E149" s="19"/>
      <c r="F149" s="19">
        <f t="shared" ref="F149:F150" si="39">(C149+D149)-E149</f>
        <v>22</v>
      </c>
      <c r="G149" s="5">
        <v>103.72</v>
      </c>
      <c r="H149" s="5">
        <f t="shared" si="29"/>
        <v>2281.84</v>
      </c>
      <c r="J149" s="85">
        <f t="shared" si="34"/>
        <v>2281.84</v>
      </c>
      <c r="K149" s="85">
        <f t="shared" si="35"/>
        <v>0</v>
      </c>
      <c r="L149" s="85">
        <f t="shared" si="36"/>
        <v>2281.84</v>
      </c>
      <c r="M149" s="85">
        <f t="shared" si="37"/>
        <v>0</v>
      </c>
      <c r="N149" s="85">
        <f t="shared" si="38"/>
        <v>0</v>
      </c>
    </row>
    <row r="150" spans="1:14" x14ac:dyDescent="0.25">
      <c r="A150" s="1" t="s">
        <v>355</v>
      </c>
      <c r="B150" s="2" t="s">
        <v>213</v>
      </c>
      <c r="C150" s="19">
        <v>22</v>
      </c>
      <c r="D150" s="19"/>
      <c r="E150" s="19"/>
      <c r="F150" s="19">
        <f t="shared" si="39"/>
        <v>22</v>
      </c>
      <c r="G150" s="5">
        <v>19.47</v>
      </c>
      <c r="H150" s="5">
        <f t="shared" si="29"/>
        <v>428.34</v>
      </c>
      <c r="J150" s="85">
        <f t="shared" si="34"/>
        <v>428.34</v>
      </c>
      <c r="K150" s="85">
        <f t="shared" si="35"/>
        <v>0</v>
      </c>
      <c r="L150" s="85">
        <f t="shared" si="36"/>
        <v>428.34</v>
      </c>
      <c r="M150" s="85">
        <f t="shared" si="37"/>
        <v>0</v>
      </c>
      <c r="N150" s="85">
        <f t="shared" si="38"/>
        <v>0</v>
      </c>
    </row>
    <row r="151" spans="1:14" x14ac:dyDescent="0.25">
      <c r="A151" s="1" t="s">
        <v>209</v>
      </c>
      <c r="B151" s="2" t="s">
        <v>86</v>
      </c>
      <c r="C151" s="19">
        <v>653</v>
      </c>
      <c r="D151" s="19"/>
      <c r="E151" s="19"/>
      <c r="F151" s="19">
        <f>(C151+D151)-E151</f>
        <v>653</v>
      </c>
      <c r="G151" s="5">
        <v>71.099999999999994</v>
      </c>
      <c r="H151" s="5">
        <f t="shared" si="29"/>
        <v>46428.299999999996</v>
      </c>
      <c r="J151" s="85">
        <f t="shared" si="34"/>
        <v>46428.299999999996</v>
      </c>
      <c r="K151" s="85">
        <f t="shared" si="35"/>
        <v>0</v>
      </c>
      <c r="L151" s="85">
        <f t="shared" si="36"/>
        <v>46428.299999999996</v>
      </c>
      <c r="M151" s="85">
        <f t="shared" si="37"/>
        <v>0</v>
      </c>
      <c r="N151" s="85">
        <f t="shared" si="38"/>
        <v>0</v>
      </c>
    </row>
    <row r="152" spans="1:14" x14ac:dyDescent="0.25">
      <c r="A152" s="1" t="s">
        <v>281</v>
      </c>
      <c r="B152" s="2" t="s">
        <v>140</v>
      </c>
      <c r="C152" s="19">
        <v>20</v>
      </c>
      <c r="D152" s="19"/>
      <c r="E152" s="19"/>
      <c r="F152" s="19">
        <f t="shared" ref="F152:F154" si="40">(C152+D152)-E152</f>
        <v>20</v>
      </c>
      <c r="G152" s="5">
        <v>507.29</v>
      </c>
      <c r="H152" s="5">
        <f t="shared" si="29"/>
        <v>10145.800000000001</v>
      </c>
      <c r="J152" s="85">
        <f t="shared" si="34"/>
        <v>10145.800000000001</v>
      </c>
      <c r="K152" s="85">
        <f t="shared" si="35"/>
        <v>0</v>
      </c>
      <c r="L152" s="85">
        <f t="shared" si="36"/>
        <v>10145.800000000001</v>
      </c>
      <c r="M152" s="85">
        <f t="shared" si="37"/>
        <v>0</v>
      </c>
      <c r="N152" s="85">
        <f t="shared" si="38"/>
        <v>0</v>
      </c>
    </row>
    <row r="153" spans="1:14" x14ac:dyDescent="0.25">
      <c r="A153" s="1" t="s">
        <v>160</v>
      </c>
      <c r="B153" s="2" t="s">
        <v>86</v>
      </c>
      <c r="C153" s="19">
        <v>87</v>
      </c>
      <c r="D153" s="19"/>
      <c r="E153" s="19"/>
      <c r="F153" s="19">
        <f t="shared" si="40"/>
        <v>87</v>
      </c>
      <c r="G153" s="5">
        <v>278.33</v>
      </c>
      <c r="H153" s="5">
        <f t="shared" si="29"/>
        <v>24214.71</v>
      </c>
      <c r="J153" s="85">
        <f t="shared" si="34"/>
        <v>24214.71</v>
      </c>
      <c r="K153" s="85">
        <f t="shared" si="35"/>
        <v>0</v>
      </c>
      <c r="L153" s="85">
        <f t="shared" si="36"/>
        <v>24214.71</v>
      </c>
      <c r="M153" s="85">
        <f t="shared" si="37"/>
        <v>0</v>
      </c>
      <c r="N153" s="85">
        <f t="shared" si="38"/>
        <v>0</v>
      </c>
    </row>
    <row r="154" spans="1:14" x14ac:dyDescent="0.25">
      <c r="A154" s="1" t="s">
        <v>377</v>
      </c>
      <c r="B154" s="2" t="s">
        <v>213</v>
      </c>
      <c r="C154" s="19">
        <v>161</v>
      </c>
      <c r="D154" s="19"/>
      <c r="E154" s="19"/>
      <c r="F154" s="19">
        <f t="shared" si="40"/>
        <v>161</v>
      </c>
      <c r="G154" s="5">
        <v>67.88</v>
      </c>
      <c r="H154" s="5">
        <f t="shared" si="29"/>
        <v>10928.679999999998</v>
      </c>
      <c r="J154" s="85">
        <f t="shared" si="34"/>
        <v>10928.679999999998</v>
      </c>
      <c r="K154" s="85">
        <f t="shared" si="35"/>
        <v>0</v>
      </c>
      <c r="L154" s="85">
        <f t="shared" si="36"/>
        <v>10928.679999999998</v>
      </c>
      <c r="M154" s="85">
        <f t="shared" si="37"/>
        <v>0</v>
      </c>
      <c r="N154" s="85">
        <f t="shared" si="38"/>
        <v>0</v>
      </c>
    </row>
    <row r="155" spans="1:14" x14ac:dyDescent="0.25">
      <c r="A155" s="1" t="s">
        <v>382</v>
      </c>
      <c r="B155" s="2" t="s">
        <v>213</v>
      </c>
      <c r="C155" s="19">
        <v>801</v>
      </c>
      <c r="D155" s="19"/>
      <c r="E155" s="19"/>
      <c r="F155" s="19">
        <f>(C155+D155)-E155</f>
        <v>801</v>
      </c>
      <c r="G155" s="5">
        <v>20.57</v>
      </c>
      <c r="H155" s="5">
        <f t="shared" si="29"/>
        <v>16476.57</v>
      </c>
      <c r="J155" s="85">
        <f t="shared" si="34"/>
        <v>16476.57</v>
      </c>
      <c r="K155" s="85">
        <f t="shared" si="35"/>
        <v>0</v>
      </c>
      <c r="L155" s="85">
        <f t="shared" si="36"/>
        <v>16476.57</v>
      </c>
      <c r="M155" s="85">
        <f t="shared" si="37"/>
        <v>0</v>
      </c>
      <c r="N155" s="85">
        <f t="shared" si="38"/>
        <v>0</v>
      </c>
    </row>
    <row r="156" spans="1:14" x14ac:dyDescent="0.25">
      <c r="A156" s="1" t="s">
        <v>423</v>
      </c>
      <c r="B156" s="2" t="s">
        <v>213</v>
      </c>
      <c r="C156" s="19">
        <v>1402</v>
      </c>
      <c r="D156" s="19"/>
      <c r="E156" s="19"/>
      <c r="F156" s="19">
        <f t="shared" ref="F156:F157" si="41">(C156+D156)-E156</f>
        <v>1402</v>
      </c>
      <c r="G156" s="5">
        <v>10.84</v>
      </c>
      <c r="H156" s="5">
        <f t="shared" si="29"/>
        <v>15197.68</v>
      </c>
      <c r="J156" s="85">
        <f t="shared" si="34"/>
        <v>15197.68</v>
      </c>
      <c r="K156" s="85">
        <f t="shared" si="35"/>
        <v>0</v>
      </c>
      <c r="L156" s="85">
        <f t="shared" si="36"/>
        <v>15197.68</v>
      </c>
      <c r="M156" s="85">
        <v>15197.68</v>
      </c>
      <c r="N156" s="85">
        <f t="shared" si="38"/>
        <v>-15197.68</v>
      </c>
    </row>
    <row r="157" spans="1:14" x14ac:dyDescent="0.25">
      <c r="A157" s="1" t="s">
        <v>115</v>
      </c>
      <c r="B157" s="2" t="s">
        <v>86</v>
      </c>
      <c r="C157" s="19">
        <v>2</v>
      </c>
      <c r="D157" s="19"/>
      <c r="E157" s="19"/>
      <c r="F157" s="19">
        <f t="shared" si="41"/>
        <v>2</v>
      </c>
      <c r="G157" s="5">
        <v>2200</v>
      </c>
      <c r="H157" s="5">
        <f t="shared" si="29"/>
        <v>4400</v>
      </c>
      <c r="J157" s="85">
        <f t="shared" si="34"/>
        <v>4400</v>
      </c>
      <c r="K157" s="85">
        <f t="shared" si="35"/>
        <v>0</v>
      </c>
      <c r="L157" s="85">
        <f t="shared" si="36"/>
        <v>4400</v>
      </c>
      <c r="M157" s="85">
        <f t="shared" si="37"/>
        <v>0</v>
      </c>
      <c r="N157" s="85">
        <f t="shared" si="38"/>
        <v>0</v>
      </c>
    </row>
    <row r="158" spans="1:14" x14ac:dyDescent="0.25">
      <c r="A158" s="1" t="s">
        <v>245</v>
      </c>
      <c r="B158" s="2" t="s">
        <v>86</v>
      </c>
      <c r="C158" s="19">
        <v>50</v>
      </c>
      <c r="D158" s="19"/>
      <c r="E158" s="19"/>
      <c r="F158" s="19">
        <f>(C158+D158)-E158</f>
        <v>50</v>
      </c>
      <c r="G158" s="5">
        <v>42.9</v>
      </c>
      <c r="H158" s="5">
        <f t="shared" si="29"/>
        <v>2145</v>
      </c>
      <c r="J158" s="85">
        <f t="shared" si="34"/>
        <v>2145</v>
      </c>
      <c r="K158" s="85">
        <f t="shared" si="35"/>
        <v>0</v>
      </c>
      <c r="L158" s="85">
        <f t="shared" si="36"/>
        <v>2145</v>
      </c>
      <c r="M158" s="85">
        <f t="shared" si="37"/>
        <v>0</v>
      </c>
      <c r="N158" s="85">
        <f t="shared" si="38"/>
        <v>0</v>
      </c>
    </row>
    <row r="159" spans="1:14" x14ac:dyDescent="0.25">
      <c r="A159" s="1" t="s">
        <v>114</v>
      </c>
      <c r="B159" s="2" t="s">
        <v>86</v>
      </c>
      <c r="C159" s="19">
        <v>119</v>
      </c>
      <c r="D159" s="19"/>
      <c r="E159" s="19"/>
      <c r="F159" s="19">
        <f t="shared" ref="F159:F160" si="42">(C159+D159)-E159</f>
        <v>119</v>
      </c>
      <c r="G159" s="5">
        <v>54.91</v>
      </c>
      <c r="H159" s="5">
        <f t="shared" si="29"/>
        <v>6534.29</v>
      </c>
      <c r="J159" s="85">
        <f t="shared" si="34"/>
        <v>6534.29</v>
      </c>
      <c r="K159" s="85">
        <f t="shared" si="35"/>
        <v>0</v>
      </c>
      <c r="L159" s="85">
        <f t="shared" si="36"/>
        <v>6534.29</v>
      </c>
      <c r="M159" s="85">
        <f t="shared" si="37"/>
        <v>0</v>
      </c>
      <c r="N159" s="85">
        <f t="shared" si="38"/>
        <v>0</v>
      </c>
    </row>
    <row r="160" spans="1:14" x14ac:dyDescent="0.25">
      <c r="A160" s="1" t="s">
        <v>244</v>
      </c>
      <c r="B160" s="2" t="s">
        <v>86</v>
      </c>
      <c r="C160" s="19">
        <v>45</v>
      </c>
      <c r="D160" s="19"/>
      <c r="E160" s="19"/>
      <c r="F160" s="19">
        <f t="shared" si="42"/>
        <v>45</v>
      </c>
      <c r="G160" s="5">
        <v>59.4</v>
      </c>
      <c r="H160" s="5">
        <f t="shared" si="29"/>
        <v>2673</v>
      </c>
      <c r="J160" s="85">
        <f t="shared" si="34"/>
        <v>2673</v>
      </c>
      <c r="K160" s="85">
        <f t="shared" si="35"/>
        <v>0</v>
      </c>
      <c r="L160" s="85">
        <f t="shared" si="36"/>
        <v>2673</v>
      </c>
      <c r="M160" s="85">
        <f t="shared" si="37"/>
        <v>0</v>
      </c>
      <c r="N160" s="85">
        <f t="shared" si="38"/>
        <v>0</v>
      </c>
    </row>
    <row r="161" spans="1:14" x14ac:dyDescent="0.25">
      <c r="A161" s="1" t="s">
        <v>424</v>
      </c>
      <c r="B161" s="2" t="s">
        <v>86</v>
      </c>
      <c r="C161" s="19">
        <v>292</v>
      </c>
      <c r="D161" s="19"/>
      <c r="E161" s="19"/>
      <c r="F161" s="19">
        <f>C161+D161-E161</f>
        <v>292</v>
      </c>
      <c r="G161" s="5">
        <v>25.3</v>
      </c>
      <c r="H161" s="5">
        <f>F161*G161</f>
        <v>7387.6</v>
      </c>
      <c r="J161" s="85">
        <f t="shared" si="34"/>
        <v>7387.6</v>
      </c>
      <c r="K161" s="85">
        <f t="shared" si="35"/>
        <v>0</v>
      </c>
      <c r="L161" s="85">
        <f t="shared" si="36"/>
        <v>7387.6</v>
      </c>
      <c r="M161" s="85">
        <f t="shared" si="37"/>
        <v>0</v>
      </c>
      <c r="N161" s="85">
        <f t="shared" si="38"/>
        <v>0</v>
      </c>
    </row>
    <row r="162" spans="1:14" x14ac:dyDescent="0.25">
      <c r="A162" s="1" t="s">
        <v>425</v>
      </c>
      <c r="B162" s="2" t="s">
        <v>86</v>
      </c>
      <c r="C162" s="19">
        <v>321</v>
      </c>
      <c r="D162" s="19"/>
      <c r="E162" s="19"/>
      <c r="F162" s="19">
        <f t="shared" ref="F162:F163" si="43">(C162+D162)-E162</f>
        <v>321</v>
      </c>
      <c r="G162" s="5">
        <v>25.8</v>
      </c>
      <c r="H162" s="5">
        <f t="shared" si="29"/>
        <v>8281.8000000000011</v>
      </c>
      <c r="J162" s="85">
        <f t="shared" si="34"/>
        <v>8281.8000000000011</v>
      </c>
      <c r="K162" s="85">
        <f t="shared" si="35"/>
        <v>0</v>
      </c>
      <c r="L162" s="85">
        <f t="shared" si="36"/>
        <v>8281.8000000000011</v>
      </c>
      <c r="M162" s="85">
        <v>8281.7999999999993</v>
      </c>
      <c r="N162" s="85">
        <f t="shared" si="38"/>
        <v>-8281.7999999999993</v>
      </c>
    </row>
    <row r="163" spans="1:14" x14ac:dyDescent="0.25">
      <c r="A163" s="1" t="s">
        <v>432</v>
      </c>
      <c r="B163" s="2" t="s">
        <v>213</v>
      </c>
      <c r="C163" s="19">
        <v>99</v>
      </c>
      <c r="D163" s="19"/>
      <c r="E163" s="19"/>
      <c r="F163" s="19">
        <f t="shared" si="43"/>
        <v>99</v>
      </c>
      <c r="G163" s="5">
        <v>26.35</v>
      </c>
      <c r="H163" s="5">
        <f>F163*G163</f>
        <v>2608.65</v>
      </c>
      <c r="J163" s="85">
        <f t="shared" si="34"/>
        <v>2608.65</v>
      </c>
      <c r="K163" s="85">
        <f t="shared" si="35"/>
        <v>0</v>
      </c>
      <c r="L163" s="85">
        <f t="shared" si="36"/>
        <v>2608.65</v>
      </c>
      <c r="M163" s="85">
        <f t="shared" si="37"/>
        <v>0</v>
      </c>
      <c r="N163" s="85">
        <f t="shared" si="38"/>
        <v>0</v>
      </c>
    </row>
    <row r="164" spans="1:14" x14ac:dyDescent="0.25">
      <c r="A164" s="1" t="s">
        <v>426</v>
      </c>
      <c r="B164" s="2" t="s">
        <v>339</v>
      </c>
      <c r="C164" s="19">
        <v>24</v>
      </c>
      <c r="D164" s="19"/>
      <c r="E164" s="19"/>
      <c r="F164" s="19">
        <f>(C164+D164)-E164</f>
        <v>24</v>
      </c>
      <c r="G164" s="5">
        <v>39.950000000000003</v>
      </c>
      <c r="H164" s="5">
        <v>0</v>
      </c>
      <c r="J164" s="85">
        <f t="shared" si="34"/>
        <v>958.80000000000007</v>
      </c>
      <c r="K164" s="85">
        <f t="shared" si="35"/>
        <v>0</v>
      </c>
      <c r="L164" s="85">
        <f t="shared" si="36"/>
        <v>958.80000000000007</v>
      </c>
      <c r="M164" s="85">
        <f t="shared" si="37"/>
        <v>0</v>
      </c>
      <c r="N164" s="85">
        <f t="shared" si="38"/>
        <v>0</v>
      </c>
    </row>
    <row r="165" spans="1:14" x14ac:dyDescent="0.25">
      <c r="A165" s="1" t="s">
        <v>427</v>
      </c>
      <c r="B165" s="2" t="s">
        <v>205</v>
      </c>
      <c r="C165" s="19">
        <v>20</v>
      </c>
      <c r="D165" s="19"/>
      <c r="E165" s="19"/>
      <c r="F165" s="19">
        <f t="shared" ref="F165:F178" si="44">(C165+D165)-E165</f>
        <v>20</v>
      </c>
      <c r="G165" s="5">
        <v>28.85</v>
      </c>
      <c r="H165" s="5">
        <f t="shared" ref="H165:H196" si="45">F165*G165</f>
        <v>577</v>
      </c>
      <c r="J165" s="85">
        <f t="shared" si="34"/>
        <v>577</v>
      </c>
      <c r="K165" s="85">
        <f t="shared" si="35"/>
        <v>0</v>
      </c>
      <c r="L165" s="85">
        <f t="shared" si="36"/>
        <v>577</v>
      </c>
      <c r="M165" s="85">
        <f t="shared" si="37"/>
        <v>0</v>
      </c>
      <c r="N165" s="85">
        <f t="shared" si="38"/>
        <v>0</v>
      </c>
    </row>
    <row r="166" spans="1:14" x14ac:dyDescent="0.25">
      <c r="A166" s="1" t="s">
        <v>428</v>
      </c>
      <c r="B166" s="2" t="s">
        <v>205</v>
      </c>
      <c r="C166" s="19">
        <v>10</v>
      </c>
      <c r="D166" s="19"/>
      <c r="E166" s="19"/>
      <c r="F166" s="19">
        <f t="shared" si="44"/>
        <v>10</v>
      </c>
      <c r="G166" s="5">
        <v>81.400000000000006</v>
      </c>
      <c r="H166" s="5">
        <f t="shared" si="45"/>
        <v>814</v>
      </c>
      <c r="J166" s="85">
        <f t="shared" si="34"/>
        <v>814</v>
      </c>
      <c r="K166" s="85">
        <f t="shared" si="35"/>
        <v>0</v>
      </c>
      <c r="L166" s="85">
        <f t="shared" si="36"/>
        <v>814</v>
      </c>
      <c r="M166" s="85">
        <f t="shared" si="37"/>
        <v>0</v>
      </c>
      <c r="N166" s="85">
        <f t="shared" si="38"/>
        <v>0</v>
      </c>
    </row>
    <row r="167" spans="1:14" x14ac:dyDescent="0.25">
      <c r="A167" s="1" t="s">
        <v>429</v>
      </c>
      <c r="B167" s="2" t="s">
        <v>205</v>
      </c>
      <c r="C167" s="19">
        <v>10</v>
      </c>
      <c r="D167" s="19"/>
      <c r="E167" s="19"/>
      <c r="F167" s="19">
        <f t="shared" si="44"/>
        <v>10</v>
      </c>
      <c r="G167" s="5">
        <v>85.8</v>
      </c>
      <c r="H167" s="5">
        <f t="shared" si="45"/>
        <v>858</v>
      </c>
      <c r="J167" s="85">
        <f t="shared" si="34"/>
        <v>858</v>
      </c>
      <c r="K167" s="85">
        <f t="shared" si="35"/>
        <v>0</v>
      </c>
      <c r="L167" s="85">
        <f t="shared" si="36"/>
        <v>858</v>
      </c>
      <c r="M167" s="85">
        <f t="shared" si="37"/>
        <v>0</v>
      </c>
      <c r="N167" s="85">
        <f t="shared" si="38"/>
        <v>0</v>
      </c>
    </row>
    <row r="168" spans="1:14" x14ac:dyDescent="0.25">
      <c r="A168" s="1" t="s">
        <v>430</v>
      </c>
      <c r="B168" s="2" t="s">
        <v>205</v>
      </c>
      <c r="C168" s="19">
        <v>26</v>
      </c>
      <c r="D168" s="19"/>
      <c r="E168" s="19"/>
      <c r="F168" s="19">
        <f t="shared" si="44"/>
        <v>26</v>
      </c>
      <c r="G168" s="5">
        <v>86.9</v>
      </c>
      <c r="H168" s="5">
        <f t="shared" si="45"/>
        <v>2259.4</v>
      </c>
      <c r="J168" s="85">
        <f t="shared" si="34"/>
        <v>2259.4</v>
      </c>
      <c r="K168" s="85">
        <f t="shared" si="35"/>
        <v>0</v>
      </c>
      <c r="L168" s="85">
        <f t="shared" si="36"/>
        <v>2259.4</v>
      </c>
      <c r="M168" s="85">
        <f t="shared" si="37"/>
        <v>0</v>
      </c>
      <c r="N168" s="85">
        <f t="shared" si="38"/>
        <v>0</v>
      </c>
    </row>
    <row r="169" spans="1:14" x14ac:dyDescent="0.25">
      <c r="A169" s="1" t="s">
        <v>431</v>
      </c>
      <c r="B169" s="2" t="s">
        <v>213</v>
      </c>
      <c r="C169" s="19">
        <v>30</v>
      </c>
      <c r="D169" s="19"/>
      <c r="E169" s="19"/>
      <c r="F169" s="19">
        <f t="shared" si="44"/>
        <v>30</v>
      </c>
      <c r="G169" s="5">
        <v>85.8</v>
      </c>
      <c r="H169" s="5">
        <f t="shared" si="45"/>
        <v>2574</v>
      </c>
      <c r="J169" s="85">
        <f t="shared" si="34"/>
        <v>2574</v>
      </c>
      <c r="K169" s="85">
        <f t="shared" si="35"/>
        <v>0</v>
      </c>
      <c r="L169" s="85">
        <f t="shared" si="36"/>
        <v>2574</v>
      </c>
      <c r="M169" s="85">
        <f t="shared" si="37"/>
        <v>0</v>
      </c>
      <c r="N169" s="85">
        <f t="shared" si="38"/>
        <v>0</v>
      </c>
    </row>
    <row r="170" spans="1:14" x14ac:dyDescent="0.25">
      <c r="A170" s="1" t="s">
        <v>297</v>
      </c>
      <c r="B170" s="2" t="s">
        <v>213</v>
      </c>
      <c r="C170" s="19">
        <v>86</v>
      </c>
      <c r="D170" s="19"/>
      <c r="E170" s="19"/>
      <c r="F170" s="19">
        <f t="shared" si="44"/>
        <v>86</v>
      </c>
      <c r="G170" s="5">
        <v>603.9</v>
      </c>
      <c r="H170" s="5">
        <f t="shared" si="45"/>
        <v>51935.4</v>
      </c>
      <c r="J170" s="85">
        <f t="shared" si="34"/>
        <v>51935.4</v>
      </c>
      <c r="K170" s="85">
        <f t="shared" si="35"/>
        <v>0</v>
      </c>
      <c r="L170" s="85">
        <f t="shared" si="36"/>
        <v>51935.4</v>
      </c>
      <c r="M170" s="85">
        <f t="shared" si="37"/>
        <v>0</v>
      </c>
      <c r="N170" s="85">
        <f t="shared" si="38"/>
        <v>0</v>
      </c>
    </row>
    <row r="171" spans="1:14" x14ac:dyDescent="0.25">
      <c r="A171" s="1" t="s">
        <v>367</v>
      </c>
      <c r="B171" s="2" t="s">
        <v>368</v>
      </c>
      <c r="C171" s="19">
        <v>70</v>
      </c>
      <c r="D171" s="19"/>
      <c r="E171" s="19"/>
      <c r="F171" s="19">
        <f t="shared" si="44"/>
        <v>70</v>
      </c>
      <c r="G171" s="5">
        <v>443.95</v>
      </c>
      <c r="H171" s="5">
        <f t="shared" si="45"/>
        <v>31076.5</v>
      </c>
      <c r="J171" s="85">
        <f t="shared" si="34"/>
        <v>31076.5</v>
      </c>
      <c r="K171" s="85">
        <f t="shared" si="35"/>
        <v>0</v>
      </c>
      <c r="L171" s="85">
        <f t="shared" si="36"/>
        <v>31076.5</v>
      </c>
      <c r="M171" s="85">
        <f t="shared" si="37"/>
        <v>0</v>
      </c>
      <c r="N171" s="85">
        <f t="shared" si="38"/>
        <v>0</v>
      </c>
    </row>
    <row r="172" spans="1:14" x14ac:dyDescent="0.25">
      <c r="A172" s="1" t="s">
        <v>465</v>
      </c>
      <c r="B172" s="2" t="s">
        <v>213</v>
      </c>
      <c r="C172" s="19">
        <v>100</v>
      </c>
      <c r="D172" s="19"/>
      <c r="E172" s="19"/>
      <c r="F172" s="19">
        <f t="shared" si="44"/>
        <v>100</v>
      </c>
      <c r="G172" s="5">
        <v>26.95</v>
      </c>
      <c r="H172" s="5">
        <f t="shared" si="45"/>
        <v>2695</v>
      </c>
      <c r="J172" s="85">
        <f t="shared" si="34"/>
        <v>2695</v>
      </c>
      <c r="K172" s="85">
        <f t="shared" si="35"/>
        <v>0</v>
      </c>
      <c r="L172" s="85">
        <f t="shared" si="36"/>
        <v>2695</v>
      </c>
      <c r="M172" s="85">
        <f t="shared" si="37"/>
        <v>0</v>
      </c>
      <c r="N172" s="85">
        <f t="shared" si="38"/>
        <v>0</v>
      </c>
    </row>
    <row r="173" spans="1:14" x14ac:dyDescent="0.25">
      <c r="A173" s="1" t="s">
        <v>433</v>
      </c>
      <c r="B173" s="2" t="s">
        <v>86</v>
      </c>
      <c r="C173" s="19">
        <v>0</v>
      </c>
      <c r="D173" s="19"/>
      <c r="E173" s="19"/>
      <c r="F173" s="19">
        <f t="shared" si="44"/>
        <v>0</v>
      </c>
      <c r="G173" s="5">
        <v>32.979999999999997</v>
      </c>
      <c r="H173" s="5">
        <f t="shared" si="45"/>
        <v>0</v>
      </c>
      <c r="J173" s="85">
        <f t="shared" si="34"/>
        <v>0</v>
      </c>
      <c r="K173" s="85">
        <f t="shared" si="35"/>
        <v>0</v>
      </c>
      <c r="L173" s="85">
        <f t="shared" si="36"/>
        <v>0</v>
      </c>
      <c r="M173" s="85">
        <f t="shared" si="37"/>
        <v>0</v>
      </c>
      <c r="N173" s="85">
        <f t="shared" si="38"/>
        <v>0</v>
      </c>
    </row>
    <row r="174" spans="1:14" x14ac:dyDescent="0.25">
      <c r="A174" s="1" t="s">
        <v>402</v>
      </c>
      <c r="B174" s="2" t="s">
        <v>213</v>
      </c>
      <c r="C174" s="19">
        <v>1</v>
      </c>
      <c r="D174" s="19"/>
      <c r="E174" s="19"/>
      <c r="F174" s="19">
        <f t="shared" si="44"/>
        <v>1</v>
      </c>
      <c r="G174" s="5">
        <v>86.68</v>
      </c>
      <c r="H174" s="5">
        <f t="shared" si="45"/>
        <v>86.68</v>
      </c>
      <c r="J174" s="85">
        <f t="shared" si="34"/>
        <v>86.68</v>
      </c>
      <c r="K174" s="85">
        <f t="shared" si="35"/>
        <v>0</v>
      </c>
      <c r="L174" s="85">
        <f t="shared" si="36"/>
        <v>86.68</v>
      </c>
      <c r="M174" s="85">
        <f t="shared" si="37"/>
        <v>0</v>
      </c>
      <c r="N174" s="85">
        <f t="shared" si="38"/>
        <v>0</v>
      </c>
    </row>
    <row r="175" spans="1:14" x14ac:dyDescent="0.25">
      <c r="A175" s="1" t="s">
        <v>376</v>
      </c>
      <c r="B175" s="2" t="s">
        <v>86</v>
      </c>
      <c r="C175" s="19">
        <v>174</v>
      </c>
      <c r="D175" s="19"/>
      <c r="E175" s="19"/>
      <c r="F175" s="19">
        <f t="shared" si="44"/>
        <v>174</v>
      </c>
      <c r="G175" s="5">
        <v>120.58</v>
      </c>
      <c r="H175" s="5">
        <f t="shared" si="45"/>
        <v>20980.92</v>
      </c>
      <c r="J175" s="85">
        <f t="shared" si="34"/>
        <v>20980.92</v>
      </c>
      <c r="K175" s="85">
        <f t="shared" si="35"/>
        <v>0</v>
      </c>
      <c r="L175" s="85">
        <f t="shared" si="36"/>
        <v>20980.92</v>
      </c>
      <c r="M175" s="85">
        <f t="shared" si="37"/>
        <v>0</v>
      </c>
      <c r="N175" s="85">
        <f t="shared" si="38"/>
        <v>0</v>
      </c>
    </row>
    <row r="176" spans="1:14" x14ac:dyDescent="0.25">
      <c r="A176" s="1" t="s">
        <v>460</v>
      </c>
      <c r="B176" s="2" t="s">
        <v>213</v>
      </c>
      <c r="C176" s="19">
        <v>2</v>
      </c>
      <c r="D176" s="19"/>
      <c r="E176" s="19"/>
      <c r="F176" s="19">
        <f t="shared" si="44"/>
        <v>2</v>
      </c>
      <c r="G176" s="5">
        <v>499.89</v>
      </c>
      <c r="H176" s="5">
        <f t="shared" si="45"/>
        <v>999.78</v>
      </c>
      <c r="J176" s="85">
        <f t="shared" si="34"/>
        <v>999.78</v>
      </c>
      <c r="K176" s="85">
        <f t="shared" si="35"/>
        <v>0</v>
      </c>
      <c r="L176" s="85">
        <f t="shared" si="36"/>
        <v>999.78</v>
      </c>
      <c r="M176" s="85">
        <f t="shared" si="37"/>
        <v>0</v>
      </c>
      <c r="N176" s="85">
        <f t="shared" si="38"/>
        <v>0</v>
      </c>
    </row>
    <row r="177" spans="1:14" x14ac:dyDescent="0.25">
      <c r="A177" s="1" t="s">
        <v>472</v>
      </c>
      <c r="B177" s="2" t="s">
        <v>213</v>
      </c>
      <c r="C177" s="19">
        <v>10</v>
      </c>
      <c r="D177" s="19"/>
      <c r="E177" s="19"/>
      <c r="F177" s="19">
        <f t="shared" si="44"/>
        <v>10</v>
      </c>
      <c r="G177" s="5">
        <v>450</v>
      </c>
      <c r="H177" s="5">
        <f t="shared" si="45"/>
        <v>4500</v>
      </c>
      <c r="J177" s="85">
        <f t="shared" si="34"/>
        <v>4500</v>
      </c>
      <c r="K177" s="85">
        <f t="shared" si="35"/>
        <v>0</v>
      </c>
      <c r="L177" s="85">
        <f t="shared" si="36"/>
        <v>4500</v>
      </c>
      <c r="M177" s="85">
        <f t="shared" si="37"/>
        <v>0</v>
      </c>
      <c r="N177" s="85">
        <f t="shared" si="38"/>
        <v>0</v>
      </c>
    </row>
    <row r="178" spans="1:14" x14ac:dyDescent="0.25">
      <c r="A178" s="1" t="s">
        <v>458</v>
      </c>
      <c r="B178" s="2" t="s">
        <v>86</v>
      </c>
      <c r="C178" s="19">
        <v>10</v>
      </c>
      <c r="D178" s="19"/>
      <c r="E178" s="19"/>
      <c r="F178" s="19">
        <f t="shared" si="44"/>
        <v>10</v>
      </c>
      <c r="G178" s="5">
        <v>450</v>
      </c>
      <c r="H178" s="5">
        <f t="shared" si="45"/>
        <v>4500</v>
      </c>
      <c r="J178" s="85">
        <f t="shared" si="34"/>
        <v>4500</v>
      </c>
      <c r="K178" s="85">
        <f t="shared" si="35"/>
        <v>0</v>
      </c>
      <c r="L178" s="85">
        <f t="shared" si="36"/>
        <v>4500</v>
      </c>
      <c r="M178" s="85">
        <f t="shared" si="37"/>
        <v>0</v>
      </c>
      <c r="N178" s="85">
        <f t="shared" si="38"/>
        <v>0</v>
      </c>
    </row>
    <row r="179" spans="1:14" x14ac:dyDescent="0.25">
      <c r="A179" s="1" t="s">
        <v>407</v>
      </c>
      <c r="B179" s="2" t="s">
        <v>86</v>
      </c>
      <c r="C179" s="19">
        <v>44</v>
      </c>
      <c r="D179" s="19"/>
      <c r="E179" s="19"/>
      <c r="F179" s="19">
        <f t="shared" ref="F179" si="46">(C179+D179)-E179</f>
        <v>44</v>
      </c>
      <c r="G179" s="5">
        <v>450</v>
      </c>
      <c r="H179" s="5">
        <f>F178*G179</f>
        <v>4500</v>
      </c>
      <c r="J179" s="85">
        <f t="shared" si="34"/>
        <v>19800</v>
      </c>
      <c r="K179" s="85">
        <f t="shared" si="35"/>
        <v>0</v>
      </c>
      <c r="L179" s="85">
        <f t="shared" si="36"/>
        <v>19800</v>
      </c>
      <c r="M179" s="85">
        <f t="shared" si="37"/>
        <v>0</v>
      </c>
      <c r="N179" s="85">
        <f t="shared" si="38"/>
        <v>0</v>
      </c>
    </row>
    <row r="180" spans="1:14" x14ac:dyDescent="0.25">
      <c r="A180" s="1" t="s">
        <v>399</v>
      </c>
      <c r="B180" s="2" t="s">
        <v>86</v>
      </c>
      <c r="C180" s="19">
        <v>0</v>
      </c>
      <c r="D180" s="19"/>
      <c r="E180" s="19"/>
      <c r="F180" s="19">
        <f>C180+D180-E180</f>
        <v>0</v>
      </c>
      <c r="G180" s="5">
        <v>144.16</v>
      </c>
      <c r="H180" s="5">
        <f t="shared" si="45"/>
        <v>0</v>
      </c>
      <c r="J180" s="85">
        <f t="shared" si="34"/>
        <v>0</v>
      </c>
      <c r="K180" s="85">
        <f t="shared" si="35"/>
        <v>0</v>
      </c>
      <c r="L180" s="85">
        <f t="shared" si="36"/>
        <v>0</v>
      </c>
      <c r="M180" s="85">
        <f t="shared" si="37"/>
        <v>0</v>
      </c>
      <c r="N180" s="85">
        <f t="shared" si="38"/>
        <v>0</v>
      </c>
    </row>
    <row r="181" spans="1:14" x14ac:dyDescent="0.25">
      <c r="A181" s="1" t="s">
        <v>194</v>
      </c>
      <c r="B181" s="2" t="s">
        <v>86</v>
      </c>
      <c r="C181" s="19">
        <v>100</v>
      </c>
      <c r="D181" s="19"/>
      <c r="E181" s="19"/>
      <c r="F181" s="19">
        <f>C181+D181-E181</f>
        <v>100</v>
      </c>
      <c r="G181" s="5">
        <v>48.4</v>
      </c>
      <c r="H181" s="5">
        <f t="shared" si="45"/>
        <v>4840</v>
      </c>
      <c r="J181" s="85">
        <f t="shared" si="34"/>
        <v>4840</v>
      </c>
      <c r="K181" s="85">
        <f t="shared" si="35"/>
        <v>0</v>
      </c>
      <c r="L181" s="85">
        <f t="shared" si="36"/>
        <v>4840</v>
      </c>
      <c r="M181" s="85">
        <f t="shared" si="37"/>
        <v>0</v>
      </c>
      <c r="N181" s="85">
        <f t="shared" si="38"/>
        <v>0</v>
      </c>
    </row>
    <row r="182" spans="1:14" x14ac:dyDescent="0.25">
      <c r="A182" s="1" t="s">
        <v>198</v>
      </c>
      <c r="B182" s="2" t="s">
        <v>86</v>
      </c>
      <c r="C182" s="19">
        <v>90</v>
      </c>
      <c r="D182" s="19"/>
      <c r="E182" s="19"/>
      <c r="F182" s="19">
        <f t="shared" ref="F182:F183" si="47">(C182+D182)-E182</f>
        <v>90</v>
      </c>
      <c r="G182" s="5">
        <v>48.4</v>
      </c>
      <c r="H182" s="5">
        <f t="shared" si="45"/>
        <v>4356</v>
      </c>
      <c r="J182" s="85">
        <f t="shared" si="34"/>
        <v>4356</v>
      </c>
      <c r="K182" s="85">
        <f t="shared" si="35"/>
        <v>0</v>
      </c>
      <c r="L182" s="85">
        <f t="shared" si="36"/>
        <v>4356</v>
      </c>
      <c r="M182" s="85">
        <f t="shared" si="37"/>
        <v>0</v>
      </c>
      <c r="N182" s="85">
        <f t="shared" si="38"/>
        <v>0</v>
      </c>
    </row>
    <row r="183" spans="1:14" x14ac:dyDescent="0.25">
      <c r="A183" s="1" t="s">
        <v>374</v>
      </c>
      <c r="B183" s="2" t="s">
        <v>86</v>
      </c>
      <c r="C183" s="19">
        <v>110</v>
      </c>
      <c r="D183" s="19"/>
      <c r="E183" s="19"/>
      <c r="F183" s="19">
        <f t="shared" si="47"/>
        <v>110</v>
      </c>
      <c r="G183" s="5">
        <v>49.5</v>
      </c>
      <c r="H183" s="5">
        <f t="shared" si="45"/>
        <v>5445</v>
      </c>
      <c r="J183" s="85">
        <f t="shared" si="34"/>
        <v>5445</v>
      </c>
      <c r="K183" s="85">
        <f t="shared" si="35"/>
        <v>0</v>
      </c>
      <c r="L183" s="85">
        <f t="shared" si="36"/>
        <v>5445</v>
      </c>
      <c r="M183" s="85">
        <f t="shared" si="37"/>
        <v>0</v>
      </c>
      <c r="N183" s="85">
        <f t="shared" si="38"/>
        <v>0</v>
      </c>
    </row>
    <row r="184" spans="1:14" x14ac:dyDescent="0.25">
      <c r="A184" s="1" t="s">
        <v>375</v>
      </c>
      <c r="B184" s="2" t="s">
        <v>86</v>
      </c>
      <c r="C184" s="19">
        <v>65</v>
      </c>
      <c r="D184" s="19"/>
      <c r="E184" s="19"/>
      <c r="F184" s="19">
        <f>(C184+D184)-E184</f>
        <v>65</v>
      </c>
      <c r="G184" s="5">
        <v>49.5</v>
      </c>
      <c r="H184" s="5">
        <f t="shared" si="45"/>
        <v>3217.5</v>
      </c>
      <c r="J184" s="85">
        <f t="shared" si="34"/>
        <v>3217.5</v>
      </c>
      <c r="K184" s="85">
        <f t="shared" si="35"/>
        <v>0</v>
      </c>
      <c r="L184" s="85">
        <f t="shared" si="36"/>
        <v>3217.5</v>
      </c>
      <c r="M184" s="85">
        <f t="shared" si="37"/>
        <v>0</v>
      </c>
      <c r="N184" s="85">
        <f t="shared" si="38"/>
        <v>0</v>
      </c>
    </row>
    <row r="185" spans="1:14" x14ac:dyDescent="0.25">
      <c r="A185" s="1" t="s">
        <v>116</v>
      </c>
      <c r="B185" s="2" t="s">
        <v>86</v>
      </c>
      <c r="C185" s="19">
        <v>107</v>
      </c>
      <c r="D185" s="19"/>
      <c r="E185" s="19"/>
      <c r="F185" s="19">
        <f t="shared" ref="F185:F186" si="48">(C185+D185)-E185</f>
        <v>107</v>
      </c>
      <c r="G185" s="5">
        <v>49.5</v>
      </c>
      <c r="H185" s="5">
        <f t="shared" si="45"/>
        <v>5296.5</v>
      </c>
      <c r="J185" s="85">
        <f t="shared" si="34"/>
        <v>5296.5</v>
      </c>
      <c r="K185" s="85">
        <f t="shared" si="35"/>
        <v>0</v>
      </c>
      <c r="L185" s="85">
        <f t="shared" si="36"/>
        <v>5296.5</v>
      </c>
      <c r="M185" s="85">
        <f t="shared" si="37"/>
        <v>0</v>
      </c>
      <c r="N185" s="85">
        <f t="shared" si="38"/>
        <v>0</v>
      </c>
    </row>
    <row r="186" spans="1:14" x14ac:dyDescent="0.25">
      <c r="A186" s="1" t="s">
        <v>117</v>
      </c>
      <c r="B186" s="2" t="s">
        <v>86</v>
      </c>
      <c r="C186" s="19">
        <v>69</v>
      </c>
      <c r="D186" s="19"/>
      <c r="E186" s="19"/>
      <c r="F186" s="19">
        <f t="shared" si="48"/>
        <v>69</v>
      </c>
      <c r="G186" s="5">
        <v>28.73</v>
      </c>
      <c r="H186" s="5">
        <f t="shared" si="45"/>
        <v>1982.3700000000001</v>
      </c>
      <c r="J186" s="85">
        <f t="shared" si="34"/>
        <v>1982.3700000000001</v>
      </c>
      <c r="K186" s="85">
        <f t="shared" si="35"/>
        <v>0</v>
      </c>
      <c r="L186" s="85">
        <f t="shared" si="36"/>
        <v>1982.3700000000001</v>
      </c>
      <c r="M186" s="85">
        <f t="shared" si="37"/>
        <v>0</v>
      </c>
      <c r="N186" s="85">
        <f t="shared" si="38"/>
        <v>0</v>
      </c>
    </row>
    <row r="187" spans="1:14" x14ac:dyDescent="0.25">
      <c r="A187" s="1" t="s">
        <v>372</v>
      </c>
      <c r="B187" s="2" t="s">
        <v>213</v>
      </c>
      <c r="C187" s="19">
        <v>10</v>
      </c>
      <c r="D187" s="19"/>
      <c r="E187" s="19"/>
      <c r="F187" s="19">
        <f>(C187+D187)-E187</f>
        <v>10</v>
      </c>
      <c r="G187" s="5">
        <v>51.98</v>
      </c>
      <c r="H187" s="5">
        <f t="shared" si="45"/>
        <v>519.79999999999995</v>
      </c>
      <c r="J187" s="85">
        <f t="shared" si="34"/>
        <v>519.79999999999995</v>
      </c>
      <c r="K187" s="85">
        <f t="shared" si="35"/>
        <v>0</v>
      </c>
      <c r="L187" s="85">
        <f t="shared" si="36"/>
        <v>519.79999999999995</v>
      </c>
      <c r="M187" s="85">
        <f t="shared" si="37"/>
        <v>0</v>
      </c>
      <c r="N187" s="85">
        <f t="shared" si="38"/>
        <v>0</v>
      </c>
    </row>
    <row r="188" spans="1:14" x14ac:dyDescent="0.25">
      <c r="A188" s="1" t="s">
        <v>373</v>
      </c>
      <c r="B188" s="2" t="s">
        <v>213</v>
      </c>
      <c r="C188" s="19">
        <v>30</v>
      </c>
      <c r="D188" s="19"/>
      <c r="E188" s="19"/>
      <c r="F188" s="19">
        <f t="shared" ref="F188" si="49">(C188+D188)-E188</f>
        <v>30</v>
      </c>
      <c r="G188" s="5">
        <v>52.8</v>
      </c>
      <c r="H188" s="5">
        <f t="shared" si="45"/>
        <v>1584</v>
      </c>
      <c r="J188" s="85">
        <f t="shared" si="34"/>
        <v>1584</v>
      </c>
      <c r="K188" s="85">
        <f t="shared" si="35"/>
        <v>0</v>
      </c>
      <c r="L188" s="85">
        <f t="shared" si="36"/>
        <v>1584</v>
      </c>
      <c r="M188" s="85">
        <f t="shared" si="37"/>
        <v>0</v>
      </c>
      <c r="N188" s="85">
        <f t="shared" si="38"/>
        <v>0</v>
      </c>
    </row>
    <row r="189" spans="1:14" x14ac:dyDescent="0.25">
      <c r="A189" s="1" t="s">
        <v>333</v>
      </c>
      <c r="B189" s="2" t="s">
        <v>213</v>
      </c>
      <c r="C189" s="19">
        <v>17</v>
      </c>
      <c r="D189" s="19"/>
      <c r="E189" s="19"/>
      <c r="F189" s="19">
        <f t="shared" ref="F189:F197" si="50">(C189+D189)-E189</f>
        <v>17</v>
      </c>
      <c r="G189" s="5">
        <v>49.5</v>
      </c>
      <c r="H189" s="5">
        <f t="shared" si="45"/>
        <v>841.5</v>
      </c>
      <c r="J189" s="85">
        <f t="shared" si="34"/>
        <v>841.5</v>
      </c>
      <c r="K189" s="85">
        <f t="shared" si="35"/>
        <v>0</v>
      </c>
      <c r="L189" s="85">
        <f t="shared" si="36"/>
        <v>841.5</v>
      </c>
      <c r="M189" s="85">
        <f t="shared" si="37"/>
        <v>0</v>
      </c>
      <c r="N189" s="85">
        <f t="shared" si="38"/>
        <v>0</v>
      </c>
    </row>
    <row r="190" spans="1:14" x14ac:dyDescent="0.25">
      <c r="A190" s="1" t="s">
        <v>334</v>
      </c>
      <c r="B190" s="2" t="s">
        <v>86</v>
      </c>
      <c r="C190" s="19">
        <v>29</v>
      </c>
      <c r="D190" s="19"/>
      <c r="E190" s="19"/>
      <c r="F190" s="19">
        <f t="shared" si="50"/>
        <v>29</v>
      </c>
      <c r="G190" s="5">
        <v>49.5</v>
      </c>
      <c r="H190" s="5">
        <f t="shared" si="45"/>
        <v>1435.5</v>
      </c>
      <c r="J190" s="85">
        <f t="shared" si="34"/>
        <v>1435.5</v>
      </c>
      <c r="K190" s="85">
        <f t="shared" si="35"/>
        <v>0</v>
      </c>
      <c r="L190" s="85">
        <f t="shared" si="36"/>
        <v>1435.5</v>
      </c>
      <c r="M190" s="85">
        <f t="shared" si="37"/>
        <v>0</v>
      </c>
      <c r="N190" s="85">
        <f t="shared" si="38"/>
        <v>0</v>
      </c>
    </row>
    <row r="191" spans="1:14" x14ac:dyDescent="0.25">
      <c r="A191" s="1" t="s">
        <v>316</v>
      </c>
      <c r="B191" s="2" t="s">
        <v>86</v>
      </c>
      <c r="C191" s="19">
        <v>23</v>
      </c>
      <c r="D191" s="19"/>
      <c r="E191" s="19"/>
      <c r="F191" s="19">
        <f t="shared" si="50"/>
        <v>23</v>
      </c>
      <c r="G191" s="5">
        <v>49.5</v>
      </c>
      <c r="H191" s="5">
        <f t="shared" si="45"/>
        <v>1138.5</v>
      </c>
      <c r="J191" s="85">
        <f t="shared" si="34"/>
        <v>1138.5</v>
      </c>
      <c r="K191" s="85">
        <f t="shared" si="35"/>
        <v>0</v>
      </c>
      <c r="L191" s="85">
        <f t="shared" si="36"/>
        <v>1138.5</v>
      </c>
      <c r="M191" s="85">
        <f t="shared" si="37"/>
        <v>0</v>
      </c>
      <c r="N191" s="85">
        <f t="shared" si="38"/>
        <v>0</v>
      </c>
    </row>
    <row r="192" spans="1:14" x14ac:dyDescent="0.25">
      <c r="A192" s="1" t="s">
        <v>404</v>
      </c>
      <c r="B192" s="2" t="s">
        <v>86</v>
      </c>
      <c r="C192" s="19">
        <v>29</v>
      </c>
      <c r="D192" s="19"/>
      <c r="E192" s="19"/>
      <c r="F192" s="19">
        <f t="shared" si="50"/>
        <v>29</v>
      </c>
      <c r="G192" s="5">
        <v>51.98</v>
      </c>
      <c r="H192" s="5">
        <f t="shared" si="45"/>
        <v>1507.4199999999998</v>
      </c>
      <c r="J192" s="85">
        <f t="shared" si="34"/>
        <v>1507.4199999999998</v>
      </c>
      <c r="K192" s="85">
        <f t="shared" si="35"/>
        <v>0</v>
      </c>
      <c r="L192" s="85">
        <f t="shared" si="36"/>
        <v>1507.4199999999998</v>
      </c>
      <c r="M192" s="85">
        <f t="shared" si="37"/>
        <v>0</v>
      </c>
      <c r="N192" s="85">
        <f t="shared" si="38"/>
        <v>0</v>
      </c>
    </row>
    <row r="193" spans="1:14" x14ac:dyDescent="0.25">
      <c r="A193" s="1" t="s">
        <v>118</v>
      </c>
      <c r="B193" s="2" t="s">
        <v>86</v>
      </c>
      <c r="C193" s="19">
        <v>66</v>
      </c>
      <c r="D193" s="19"/>
      <c r="E193" s="19"/>
      <c r="F193" s="19">
        <f t="shared" si="50"/>
        <v>66</v>
      </c>
      <c r="G193" s="5">
        <v>51.98</v>
      </c>
      <c r="H193" s="5">
        <f t="shared" si="45"/>
        <v>3430.68</v>
      </c>
      <c r="J193" s="85">
        <f t="shared" si="34"/>
        <v>3430.68</v>
      </c>
      <c r="K193" s="85">
        <f t="shared" si="35"/>
        <v>0</v>
      </c>
      <c r="L193" s="85">
        <f t="shared" si="36"/>
        <v>3430.68</v>
      </c>
      <c r="M193" s="85">
        <f t="shared" si="37"/>
        <v>0</v>
      </c>
      <c r="N193" s="85">
        <f t="shared" si="38"/>
        <v>0</v>
      </c>
    </row>
    <row r="194" spans="1:14" x14ac:dyDescent="0.25">
      <c r="A194" s="1" t="s">
        <v>434</v>
      </c>
      <c r="B194" s="2" t="s">
        <v>213</v>
      </c>
      <c r="C194" s="19">
        <v>0</v>
      </c>
      <c r="D194" s="19"/>
      <c r="E194" s="19"/>
      <c r="F194" s="19">
        <f>(C194+D194)-E194</f>
        <v>0</v>
      </c>
      <c r="G194" s="5">
        <v>28.2</v>
      </c>
      <c r="H194" s="5">
        <f t="shared" si="45"/>
        <v>0</v>
      </c>
      <c r="J194" s="85">
        <f t="shared" si="34"/>
        <v>0</v>
      </c>
      <c r="K194" s="85">
        <f t="shared" si="35"/>
        <v>0</v>
      </c>
      <c r="L194" s="85">
        <f t="shared" si="36"/>
        <v>0</v>
      </c>
      <c r="M194" s="85">
        <f t="shared" si="37"/>
        <v>0</v>
      </c>
      <c r="N194" s="85">
        <f t="shared" si="38"/>
        <v>0</v>
      </c>
    </row>
    <row r="195" spans="1:14" x14ac:dyDescent="0.25">
      <c r="A195" s="1" t="s">
        <v>370</v>
      </c>
      <c r="B195" s="2" t="s">
        <v>213</v>
      </c>
      <c r="C195" s="19">
        <v>10</v>
      </c>
      <c r="D195" s="19"/>
      <c r="E195" s="19"/>
      <c r="F195" s="19">
        <f t="shared" si="50"/>
        <v>10</v>
      </c>
      <c r="G195" s="5">
        <v>125.08</v>
      </c>
      <c r="H195" s="5">
        <f t="shared" si="45"/>
        <v>1250.8</v>
      </c>
      <c r="J195" s="85">
        <f t="shared" si="34"/>
        <v>1250.8</v>
      </c>
      <c r="K195" s="85">
        <f t="shared" si="35"/>
        <v>0</v>
      </c>
      <c r="L195" s="85">
        <f t="shared" si="36"/>
        <v>1250.8</v>
      </c>
      <c r="M195" s="85">
        <f t="shared" si="37"/>
        <v>0</v>
      </c>
      <c r="N195" s="85">
        <f t="shared" si="38"/>
        <v>0</v>
      </c>
    </row>
    <row r="196" spans="1:14" x14ac:dyDescent="0.25">
      <c r="A196" s="1" t="s">
        <v>119</v>
      </c>
      <c r="B196" s="2" t="s">
        <v>86</v>
      </c>
      <c r="C196" s="19">
        <v>80</v>
      </c>
      <c r="D196" s="19"/>
      <c r="E196" s="19"/>
      <c r="F196" s="19">
        <f t="shared" si="50"/>
        <v>80</v>
      </c>
      <c r="G196" s="5">
        <v>56.93</v>
      </c>
      <c r="H196" s="5">
        <f t="shared" si="45"/>
        <v>4554.3999999999996</v>
      </c>
      <c r="J196" s="85">
        <f t="shared" si="34"/>
        <v>4554.3999999999996</v>
      </c>
      <c r="K196" s="85">
        <f t="shared" si="35"/>
        <v>0</v>
      </c>
      <c r="L196" s="85">
        <f t="shared" si="36"/>
        <v>4554.3999999999996</v>
      </c>
      <c r="M196" s="85">
        <f t="shared" si="37"/>
        <v>0</v>
      </c>
      <c r="N196" s="85">
        <f t="shared" si="38"/>
        <v>0</v>
      </c>
    </row>
    <row r="197" spans="1:14" x14ac:dyDescent="0.25">
      <c r="A197" s="1" t="s">
        <v>167</v>
      </c>
      <c r="B197" s="2" t="s">
        <v>86</v>
      </c>
      <c r="C197" s="19">
        <v>163</v>
      </c>
      <c r="D197" s="19"/>
      <c r="E197" s="19"/>
      <c r="F197" s="19">
        <f t="shared" si="50"/>
        <v>163</v>
      </c>
      <c r="G197" s="5">
        <v>21.31</v>
      </c>
      <c r="H197" s="5">
        <f>F197*G197</f>
        <v>3473.5299999999997</v>
      </c>
      <c r="J197" s="85">
        <f t="shared" si="34"/>
        <v>3473.5299999999997</v>
      </c>
      <c r="K197" s="85">
        <f t="shared" si="35"/>
        <v>0</v>
      </c>
      <c r="L197" s="85">
        <f t="shared" si="36"/>
        <v>3473.5299999999997</v>
      </c>
      <c r="M197" s="85">
        <f t="shared" si="37"/>
        <v>0</v>
      </c>
      <c r="N197" s="85">
        <f t="shared" si="38"/>
        <v>0</v>
      </c>
    </row>
    <row r="198" spans="1:14" x14ac:dyDescent="0.25">
      <c r="A198" s="1" t="s">
        <v>168</v>
      </c>
      <c r="B198" s="2" t="s">
        <v>140</v>
      </c>
      <c r="C198" s="19">
        <v>158</v>
      </c>
      <c r="D198" s="19"/>
      <c r="E198" s="19"/>
      <c r="F198" s="19">
        <f>(C198+D198)-E198</f>
        <v>158</v>
      </c>
      <c r="G198" s="5">
        <v>32.53</v>
      </c>
      <c r="H198" s="5">
        <f>F198*G198</f>
        <v>5139.74</v>
      </c>
      <c r="J198" s="85">
        <f t="shared" si="34"/>
        <v>5139.74</v>
      </c>
      <c r="K198" s="85">
        <f t="shared" si="35"/>
        <v>0</v>
      </c>
      <c r="L198" s="85">
        <f t="shared" si="36"/>
        <v>5139.74</v>
      </c>
      <c r="M198" s="85">
        <f t="shared" si="37"/>
        <v>0</v>
      </c>
      <c r="N198" s="85">
        <f t="shared" si="38"/>
        <v>0</v>
      </c>
    </row>
    <row r="199" spans="1:14" x14ac:dyDescent="0.25">
      <c r="A199" s="1" t="s">
        <v>165</v>
      </c>
      <c r="B199" s="2" t="s">
        <v>140</v>
      </c>
      <c r="C199" s="19">
        <v>418</v>
      </c>
      <c r="D199" s="19"/>
      <c r="E199" s="19"/>
      <c r="F199" s="19">
        <f t="shared" ref="F199:F200" si="51">(C199+D199)-E199</f>
        <v>418</v>
      </c>
      <c r="G199" s="5">
        <v>14.06</v>
      </c>
      <c r="H199" s="5">
        <f>F199*G199</f>
        <v>5877.08</v>
      </c>
      <c r="J199" s="85">
        <f t="shared" si="34"/>
        <v>5877.08</v>
      </c>
      <c r="K199" s="85">
        <f t="shared" si="35"/>
        <v>0</v>
      </c>
      <c r="L199" s="85">
        <f t="shared" si="36"/>
        <v>5877.08</v>
      </c>
      <c r="M199" s="85">
        <f t="shared" si="37"/>
        <v>0</v>
      </c>
      <c r="N199" s="85">
        <f t="shared" si="38"/>
        <v>0</v>
      </c>
    </row>
    <row r="200" spans="1:14" x14ac:dyDescent="0.25">
      <c r="A200" s="1" t="s">
        <v>166</v>
      </c>
      <c r="B200" s="2" t="s">
        <v>140</v>
      </c>
      <c r="C200" s="19">
        <v>318</v>
      </c>
      <c r="D200" s="19"/>
      <c r="E200" s="19"/>
      <c r="F200" s="19">
        <f t="shared" si="51"/>
        <v>318</v>
      </c>
      <c r="G200" s="5">
        <v>18.3</v>
      </c>
      <c r="H200" s="5">
        <f>F200*G200</f>
        <v>5819.4000000000005</v>
      </c>
      <c r="J200" s="85">
        <f t="shared" si="34"/>
        <v>5819.4000000000005</v>
      </c>
      <c r="K200" s="85">
        <f t="shared" si="35"/>
        <v>0</v>
      </c>
      <c r="L200" s="85">
        <f t="shared" si="36"/>
        <v>5819.4000000000005</v>
      </c>
      <c r="M200" s="85">
        <f t="shared" si="37"/>
        <v>0</v>
      </c>
      <c r="N200" s="85">
        <f t="shared" si="38"/>
        <v>0</v>
      </c>
    </row>
    <row r="201" spans="1:14" x14ac:dyDescent="0.25">
      <c r="A201" s="1" t="s">
        <v>435</v>
      </c>
      <c r="B201" s="2" t="s">
        <v>140</v>
      </c>
      <c r="C201" s="19">
        <v>11350</v>
      </c>
      <c r="D201" s="19"/>
      <c r="E201" s="19"/>
      <c r="F201" s="19">
        <f>(C201+D201)-E201</f>
        <v>11350</v>
      </c>
      <c r="G201" s="5">
        <v>2.71</v>
      </c>
      <c r="H201" s="5">
        <f>F201*G201</f>
        <v>30758.5</v>
      </c>
      <c r="J201" s="85">
        <f t="shared" si="34"/>
        <v>30758.5</v>
      </c>
      <c r="K201" s="85">
        <f t="shared" si="35"/>
        <v>0</v>
      </c>
      <c r="L201" s="85">
        <f t="shared" si="36"/>
        <v>30758.5</v>
      </c>
      <c r="M201" s="85">
        <f t="shared" si="37"/>
        <v>0</v>
      </c>
      <c r="N201" s="85">
        <f t="shared" si="38"/>
        <v>0</v>
      </c>
    </row>
    <row r="202" spans="1:14" x14ac:dyDescent="0.25">
      <c r="A202" s="23" t="s">
        <v>84</v>
      </c>
      <c r="B202" s="16"/>
      <c r="C202" s="20">
        <f t="shared" ref="C202:L202" si="52">SUM(C16:C201)</f>
        <v>166301</v>
      </c>
      <c r="D202" s="20">
        <f>SUM(D16:D201)</f>
        <v>610</v>
      </c>
      <c r="E202" s="20">
        <f>SUM(E16:E201)</f>
        <v>0</v>
      </c>
      <c r="F202" s="20">
        <f t="shared" si="52"/>
        <v>166617</v>
      </c>
      <c r="G202" s="20">
        <f t="shared" si="52"/>
        <v>51915.710000000028</v>
      </c>
      <c r="H202" s="17">
        <f t="shared" si="52"/>
        <v>2670077.3999999985</v>
      </c>
      <c r="J202" s="17">
        <f t="shared" si="52"/>
        <v>2683055.6199999982</v>
      </c>
      <c r="K202" s="17">
        <f t="shared" si="52"/>
        <v>6506.6</v>
      </c>
      <c r="L202" s="17">
        <f t="shared" si="52"/>
        <v>2681093.8399999985</v>
      </c>
      <c r="M202" s="17">
        <v>2685362.62</v>
      </c>
    </row>
    <row r="203" spans="1:14" x14ac:dyDescent="0.25">
      <c r="B203" s="7"/>
      <c r="C203" s="6"/>
      <c r="D203" s="53"/>
      <c r="E203" s="6"/>
      <c r="F203" s="6"/>
      <c r="G203" s="6"/>
      <c r="H203" s="6"/>
      <c r="M203" s="85"/>
    </row>
    <row r="204" spans="1:14" x14ac:dyDescent="0.25">
      <c r="B204" s="4"/>
    </row>
    <row r="205" spans="1:14" x14ac:dyDescent="0.25">
      <c r="B205" s="4"/>
    </row>
    <row r="206" spans="1:14" x14ac:dyDescent="0.25">
      <c r="B206" s="4"/>
    </row>
    <row r="207" spans="1:14" x14ac:dyDescent="0.25">
      <c r="B207" s="4"/>
    </row>
    <row r="208" spans="1:14" x14ac:dyDescent="0.25">
      <c r="B208" s="4"/>
    </row>
  </sheetData>
  <autoFilter ref="A13:B14" xr:uid="{00000000-0009-0000-0000-000001000000}"/>
  <sortState xmlns:xlrd2="http://schemas.microsoft.com/office/spreadsheetml/2017/richdata2" ref="A15:B192">
    <sortCondition ref="A15"/>
  </sortState>
  <mergeCells count="7">
    <mergeCell ref="A11:H11"/>
    <mergeCell ref="A5:H5"/>
    <mergeCell ref="A6:H6"/>
    <mergeCell ref="A7:H7"/>
    <mergeCell ref="A8:H8"/>
    <mergeCell ref="A9:H9"/>
    <mergeCell ref="A10:H10"/>
  </mergeCells>
  <pageMargins left="0.25" right="0.25" top="0.75" bottom="0.75" header="0.3" footer="0.3"/>
  <pageSetup paperSize="9" scale="80" orientation="portrait" horizontalDpi="360" verticalDpi="360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N32"/>
  <sheetViews>
    <sheetView showGridLines="0" zoomScale="130" zoomScaleNormal="130" workbookViewId="0">
      <selection activeCell="I7" sqref="I7"/>
    </sheetView>
  </sheetViews>
  <sheetFormatPr baseColWidth="10" defaultColWidth="11.42578125" defaultRowHeight="15" x14ac:dyDescent="0.25"/>
  <cols>
    <col min="1" max="1" width="21.7109375" customWidth="1"/>
    <col min="2" max="2" width="7.7109375" customWidth="1"/>
    <col min="3" max="3" width="10.140625" customWidth="1"/>
    <col min="4" max="4" width="8.5703125" customWidth="1"/>
    <col min="5" max="5" width="9" customWidth="1"/>
    <col min="6" max="6" width="9.140625" customWidth="1"/>
    <col min="7" max="7" width="12.7109375" customWidth="1"/>
    <col min="8" max="9" width="12.5703125" customWidth="1"/>
    <col min="10" max="10" width="12.7109375" customWidth="1"/>
    <col min="11" max="11" width="13.5703125" customWidth="1"/>
    <col min="12" max="12" width="15.140625" customWidth="1"/>
    <col min="13" max="13" width="15.42578125" customWidth="1"/>
  </cols>
  <sheetData>
    <row r="1" spans="1:14" x14ac:dyDescent="0.25">
      <c r="A1" s="45"/>
    </row>
    <row r="2" spans="1:14" ht="17.25" x14ac:dyDescent="0.25">
      <c r="A2" s="46"/>
    </row>
    <row r="3" spans="1:14" ht="15.75" x14ac:dyDescent="0.25">
      <c r="A3" s="47"/>
    </row>
    <row r="4" spans="1:14" ht="17.25" x14ac:dyDescent="0.25">
      <c r="A4" s="46"/>
    </row>
    <row r="5" spans="1:14" x14ac:dyDescent="0.25">
      <c r="A5" s="92" t="s">
        <v>0</v>
      </c>
      <c r="B5" s="92"/>
      <c r="C5" s="92"/>
      <c r="D5" s="92"/>
      <c r="E5" s="92"/>
      <c r="F5" s="92"/>
      <c r="G5" s="92"/>
      <c r="H5" s="92"/>
      <c r="I5" s="83"/>
    </row>
    <row r="6" spans="1:14" x14ac:dyDescent="0.25">
      <c r="A6" s="93" t="s">
        <v>1</v>
      </c>
      <c r="B6" s="93"/>
      <c r="C6" s="93"/>
      <c r="D6" s="93"/>
      <c r="E6" s="93"/>
      <c r="F6" s="93"/>
      <c r="G6" s="93"/>
      <c r="H6" s="93"/>
      <c r="I6" s="84"/>
    </row>
    <row r="7" spans="1:14" x14ac:dyDescent="0.25">
      <c r="A7" s="91" t="s">
        <v>2</v>
      </c>
      <c r="B7" s="91"/>
      <c r="C7" s="91"/>
      <c r="D7" s="91"/>
      <c r="E7" s="91"/>
      <c r="F7" s="91"/>
      <c r="G7" s="91"/>
      <c r="H7" s="91"/>
      <c r="I7" s="82"/>
    </row>
    <row r="8" spans="1:14" x14ac:dyDescent="0.25">
      <c r="A8" s="93" t="s">
        <v>251</v>
      </c>
      <c r="B8" s="93"/>
      <c r="C8" s="93"/>
      <c r="D8" s="93"/>
      <c r="E8" s="93"/>
      <c r="F8" s="93"/>
      <c r="G8" s="93"/>
      <c r="H8" s="93"/>
      <c r="I8" s="84"/>
    </row>
    <row r="9" spans="1:14" x14ac:dyDescent="0.25">
      <c r="A9" s="94" t="s">
        <v>243</v>
      </c>
      <c r="B9" s="91"/>
      <c r="C9" s="91"/>
      <c r="D9" s="91"/>
      <c r="E9" s="91"/>
      <c r="F9" s="91"/>
      <c r="G9" s="91"/>
      <c r="H9" s="91"/>
      <c r="I9" s="82"/>
      <c r="K9" s="37"/>
    </row>
    <row r="10" spans="1:14" x14ac:dyDescent="0.25">
      <c r="A10" s="91" t="s">
        <v>492</v>
      </c>
      <c r="B10" s="91"/>
      <c r="C10" s="91"/>
      <c r="D10" s="91"/>
      <c r="E10" s="91"/>
      <c r="F10" s="91"/>
      <c r="G10" s="91"/>
      <c r="H10" s="91"/>
      <c r="I10" s="82"/>
    </row>
    <row r="11" spans="1:14" x14ac:dyDescent="0.25">
      <c r="A11" s="91" t="s">
        <v>273</v>
      </c>
      <c r="B11" s="91"/>
      <c r="C11" s="91"/>
      <c r="D11" s="91"/>
      <c r="E11" s="91"/>
      <c r="F11" s="91"/>
      <c r="G11" s="91"/>
      <c r="H11" s="91"/>
      <c r="I11" s="82"/>
    </row>
    <row r="12" spans="1:14" x14ac:dyDescent="0.25">
      <c r="A12" s="3" t="s">
        <v>174</v>
      </c>
      <c r="I12" s="82"/>
    </row>
    <row r="13" spans="1:14" x14ac:dyDescent="0.25">
      <c r="A13" s="8" t="s">
        <v>3</v>
      </c>
      <c r="B13" s="9" t="s">
        <v>4</v>
      </c>
      <c r="C13" s="9" t="s">
        <v>6</v>
      </c>
      <c r="D13" s="9" t="s">
        <v>5</v>
      </c>
      <c r="E13" s="10" t="s">
        <v>8</v>
      </c>
      <c r="F13" s="9" t="s">
        <v>10</v>
      </c>
      <c r="G13" s="9" t="s">
        <v>12</v>
      </c>
      <c r="H13" s="11" t="s">
        <v>12</v>
      </c>
      <c r="I13" s="82"/>
    </row>
    <row r="14" spans="1:14" x14ac:dyDescent="0.25">
      <c r="A14" s="27"/>
      <c r="B14" s="28"/>
      <c r="C14" s="28" t="s">
        <v>7</v>
      </c>
      <c r="D14" s="28"/>
      <c r="E14" s="28" t="s">
        <v>9</v>
      </c>
      <c r="F14" s="28" t="s">
        <v>11</v>
      </c>
      <c r="G14" s="28" t="s">
        <v>13</v>
      </c>
      <c r="H14" s="29" t="s">
        <v>10</v>
      </c>
      <c r="I14" s="82"/>
      <c r="J14" s="71" t="s">
        <v>466</v>
      </c>
      <c r="K14" s="71" t="s">
        <v>5</v>
      </c>
      <c r="L14" s="72" t="s">
        <v>468</v>
      </c>
      <c r="M14" s="71" t="s">
        <v>469</v>
      </c>
    </row>
    <row r="15" spans="1:14" x14ac:dyDescent="0.25">
      <c r="A15" s="13"/>
      <c r="B15" s="12"/>
      <c r="C15" s="12"/>
      <c r="D15" s="12"/>
      <c r="E15" s="12"/>
      <c r="F15" s="12"/>
      <c r="G15" s="12" t="s">
        <v>191</v>
      </c>
      <c r="H15" s="13" t="s">
        <v>191</v>
      </c>
      <c r="I15" s="82"/>
      <c r="J15" s="74" t="s">
        <v>467</v>
      </c>
      <c r="K15" s="74"/>
      <c r="L15" s="74"/>
      <c r="M15" s="74" t="s">
        <v>470</v>
      </c>
    </row>
    <row r="16" spans="1:14" x14ac:dyDescent="0.25">
      <c r="A16" s="39" t="s">
        <v>199</v>
      </c>
      <c r="B16" s="21" t="s">
        <v>86</v>
      </c>
      <c r="C16" s="40">
        <v>430</v>
      </c>
      <c r="D16" s="22"/>
      <c r="E16" s="40"/>
      <c r="F16" s="48">
        <f>(C16+D16)-E16</f>
        <v>430</v>
      </c>
      <c r="G16" s="24">
        <v>9.25</v>
      </c>
      <c r="H16" s="5">
        <f t="shared" ref="H16:H22" si="0">F16*G16</f>
        <v>3977.5</v>
      </c>
      <c r="I16" s="82"/>
      <c r="J16" s="85">
        <f>+C16*G16</f>
        <v>3977.5</v>
      </c>
      <c r="K16" s="85">
        <f>+D16*G16</f>
        <v>0</v>
      </c>
      <c r="L16" s="85">
        <f>+F16*G16</f>
        <v>3977.5</v>
      </c>
      <c r="M16" s="85">
        <f>+J16+K16-L16</f>
        <v>0</v>
      </c>
      <c r="N16" s="85">
        <f>+E16*G16-M16</f>
        <v>0</v>
      </c>
    </row>
    <row r="17" spans="1:14" x14ac:dyDescent="0.25">
      <c r="A17" s="39" t="s">
        <v>302</v>
      </c>
      <c r="B17" s="21" t="s">
        <v>213</v>
      </c>
      <c r="C17" s="40">
        <v>350</v>
      </c>
      <c r="D17" s="22"/>
      <c r="E17" s="40"/>
      <c r="F17" s="48">
        <f t="shared" ref="F17:F22" si="1">(C17+D17)-E17</f>
        <v>350</v>
      </c>
      <c r="G17" s="24">
        <v>4.8499999999999996</v>
      </c>
      <c r="H17" s="5">
        <f t="shared" si="0"/>
        <v>1697.4999999999998</v>
      </c>
      <c r="I17" s="82"/>
      <c r="J17" s="85">
        <f t="shared" ref="J17:J22" si="2">+C17*G17</f>
        <v>1697.4999999999998</v>
      </c>
      <c r="K17" s="85">
        <f t="shared" ref="K17:K22" si="3">+D17*G17</f>
        <v>0</v>
      </c>
      <c r="L17" s="85">
        <f t="shared" ref="L17:L22" si="4">+F17*G17</f>
        <v>1697.4999999999998</v>
      </c>
      <c r="M17" s="85">
        <f t="shared" ref="M17:M22" si="5">+J17+K17-L17</f>
        <v>0</v>
      </c>
      <c r="N17" s="85">
        <f t="shared" ref="N17:N22" si="6">+E17*G17-M17</f>
        <v>0</v>
      </c>
    </row>
    <row r="18" spans="1:14" x14ac:dyDescent="0.25">
      <c r="A18" s="1" t="s">
        <v>172</v>
      </c>
      <c r="B18" s="2" t="s">
        <v>86</v>
      </c>
      <c r="C18" s="19">
        <v>738</v>
      </c>
      <c r="D18" s="19"/>
      <c r="E18" s="19"/>
      <c r="F18" s="48">
        <f t="shared" si="1"/>
        <v>738</v>
      </c>
      <c r="G18" s="5">
        <v>15.95</v>
      </c>
      <c r="H18" s="5">
        <f t="shared" si="0"/>
        <v>11771.1</v>
      </c>
      <c r="I18" s="82"/>
      <c r="J18" s="85">
        <f t="shared" si="2"/>
        <v>11771.1</v>
      </c>
      <c r="K18" s="85">
        <f t="shared" si="3"/>
        <v>0</v>
      </c>
      <c r="L18" s="85">
        <f t="shared" si="4"/>
        <v>11771.1</v>
      </c>
      <c r="M18" s="85">
        <f t="shared" si="5"/>
        <v>0</v>
      </c>
      <c r="N18" s="85">
        <f t="shared" si="6"/>
        <v>0</v>
      </c>
    </row>
    <row r="19" spans="1:14" x14ac:dyDescent="0.25">
      <c r="A19" s="1" t="s">
        <v>171</v>
      </c>
      <c r="B19" s="2" t="s">
        <v>86</v>
      </c>
      <c r="C19" s="19">
        <v>212</v>
      </c>
      <c r="D19" s="19"/>
      <c r="E19" s="19"/>
      <c r="F19" s="48">
        <f t="shared" si="1"/>
        <v>212</v>
      </c>
      <c r="G19" s="5">
        <v>17.53</v>
      </c>
      <c r="H19" s="5">
        <f t="shared" si="0"/>
        <v>3716.36</v>
      </c>
      <c r="I19" s="82"/>
      <c r="J19" s="85">
        <f t="shared" si="2"/>
        <v>3716.36</v>
      </c>
      <c r="K19" s="85">
        <f t="shared" si="3"/>
        <v>0</v>
      </c>
      <c r="L19" s="85">
        <f t="shared" si="4"/>
        <v>3716.36</v>
      </c>
      <c r="M19" s="85">
        <f t="shared" si="5"/>
        <v>0</v>
      </c>
      <c r="N19" s="85">
        <f t="shared" si="6"/>
        <v>0</v>
      </c>
    </row>
    <row r="20" spans="1:14" x14ac:dyDescent="0.25">
      <c r="A20" s="1" t="s">
        <v>170</v>
      </c>
      <c r="B20" s="2" t="s">
        <v>66</v>
      </c>
      <c r="C20" s="19">
        <v>5</v>
      </c>
      <c r="D20" s="19"/>
      <c r="E20" s="19"/>
      <c r="F20" s="48">
        <f t="shared" si="1"/>
        <v>5</v>
      </c>
      <c r="G20" s="5">
        <v>1020.53</v>
      </c>
      <c r="H20" s="5">
        <f t="shared" si="0"/>
        <v>5102.6499999999996</v>
      </c>
      <c r="I20" s="82"/>
      <c r="J20" s="85">
        <f t="shared" si="2"/>
        <v>5102.6499999999996</v>
      </c>
      <c r="K20" s="85">
        <f t="shared" si="3"/>
        <v>0</v>
      </c>
      <c r="L20" s="85">
        <f t="shared" si="4"/>
        <v>5102.6499999999996</v>
      </c>
      <c r="M20" s="85">
        <f t="shared" si="5"/>
        <v>0</v>
      </c>
      <c r="N20" s="85">
        <f t="shared" si="6"/>
        <v>0</v>
      </c>
    </row>
    <row r="21" spans="1:14" x14ac:dyDescent="0.25">
      <c r="A21" s="1" t="s">
        <v>173</v>
      </c>
      <c r="B21" s="2" t="s">
        <v>213</v>
      </c>
      <c r="C21" s="19">
        <v>2</v>
      </c>
      <c r="D21" s="19"/>
      <c r="E21" s="19"/>
      <c r="F21" s="48">
        <f t="shared" si="1"/>
        <v>2</v>
      </c>
      <c r="G21" s="5">
        <v>648.44000000000005</v>
      </c>
      <c r="H21" s="5">
        <f t="shared" si="0"/>
        <v>1296.8800000000001</v>
      </c>
      <c r="I21" s="82"/>
      <c r="J21" s="85">
        <f t="shared" si="2"/>
        <v>1296.8800000000001</v>
      </c>
      <c r="K21" s="85">
        <f t="shared" si="3"/>
        <v>0</v>
      </c>
      <c r="L21" s="85">
        <f t="shared" si="4"/>
        <v>1296.8800000000001</v>
      </c>
      <c r="M21" s="85">
        <f t="shared" si="5"/>
        <v>0</v>
      </c>
      <c r="N21" s="85">
        <f t="shared" si="6"/>
        <v>0</v>
      </c>
    </row>
    <row r="22" spans="1:14" x14ac:dyDescent="0.25">
      <c r="A22" s="1" t="s">
        <v>436</v>
      </c>
      <c r="B22" s="2" t="s">
        <v>140</v>
      </c>
      <c r="C22" s="19">
        <v>70</v>
      </c>
      <c r="D22" s="19"/>
      <c r="E22" s="19"/>
      <c r="F22" s="48">
        <f t="shared" si="1"/>
        <v>70</v>
      </c>
      <c r="G22" s="5">
        <v>303.52999999999997</v>
      </c>
      <c r="H22" s="5">
        <f t="shared" si="0"/>
        <v>21247.1</v>
      </c>
      <c r="I22" s="82"/>
      <c r="J22" s="85">
        <f t="shared" si="2"/>
        <v>21247.1</v>
      </c>
      <c r="K22" s="85">
        <f t="shared" si="3"/>
        <v>0</v>
      </c>
      <c r="L22" s="85">
        <f t="shared" si="4"/>
        <v>21247.1</v>
      </c>
      <c r="M22" s="85">
        <f t="shared" si="5"/>
        <v>0</v>
      </c>
      <c r="N22" s="85">
        <f t="shared" si="6"/>
        <v>0</v>
      </c>
    </row>
    <row r="23" spans="1:14" x14ac:dyDescent="0.25">
      <c r="A23" s="14" t="s">
        <v>84</v>
      </c>
      <c r="B23" s="15"/>
      <c r="C23" s="18">
        <f>SUM(C16:C22)</f>
        <v>1807</v>
      </c>
      <c r="D23" s="18">
        <f>SUM(D16:D22)</f>
        <v>0</v>
      </c>
      <c r="E23" s="18">
        <f>SUM(E16:E22)</f>
        <v>0</v>
      </c>
      <c r="F23" s="18">
        <f>SUM(F16:F22)</f>
        <v>1807</v>
      </c>
      <c r="G23" s="25">
        <v>1711.1399999999999</v>
      </c>
      <c r="H23" s="17">
        <f>SUM(H16:H22)</f>
        <v>48809.09</v>
      </c>
      <c r="I23" s="82"/>
      <c r="J23" s="17">
        <f>SUM(J16:J22)</f>
        <v>48809.09</v>
      </c>
      <c r="K23" s="17">
        <f>SUM(K16:K22)</f>
        <v>0</v>
      </c>
      <c r="L23" s="17">
        <f>SUM(L16:L22)</f>
        <v>48809.09</v>
      </c>
      <c r="M23" s="17">
        <f>SUM(M16:M22)</f>
        <v>0</v>
      </c>
    </row>
    <row r="24" spans="1:14" x14ac:dyDescent="0.25">
      <c r="C24" s="43"/>
      <c r="H24" s="44"/>
      <c r="I24" s="82"/>
    </row>
    <row r="25" spans="1:14" x14ac:dyDescent="0.25">
      <c r="I25" s="82"/>
    </row>
    <row r="26" spans="1:14" x14ac:dyDescent="0.25">
      <c r="I26" s="82"/>
    </row>
    <row r="27" spans="1:14" x14ac:dyDescent="0.25">
      <c r="I27" s="82"/>
    </row>
    <row r="28" spans="1:14" x14ac:dyDescent="0.25">
      <c r="I28" s="82"/>
    </row>
    <row r="32" spans="1:14" x14ac:dyDescent="0.25">
      <c r="E32" t="s">
        <v>246</v>
      </c>
    </row>
  </sheetData>
  <autoFilter ref="A13:B13" xr:uid="{00000000-0009-0000-0000-000002000000}"/>
  <sortState xmlns:xlrd2="http://schemas.microsoft.com/office/spreadsheetml/2017/richdata2" ref="A18:B24">
    <sortCondition ref="A18"/>
  </sortState>
  <mergeCells count="7">
    <mergeCell ref="A10:H10"/>
    <mergeCell ref="A11:H11"/>
    <mergeCell ref="A5:H5"/>
    <mergeCell ref="A6:H6"/>
    <mergeCell ref="A7:H7"/>
    <mergeCell ref="A8:H8"/>
    <mergeCell ref="A9:H9"/>
  </mergeCells>
  <pageMargins left="0.7" right="0.7" top="0.75" bottom="0.75" header="0.3" footer="0.3"/>
  <pageSetup paperSize="9" scale="72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O44"/>
  <sheetViews>
    <sheetView showGridLines="0" topLeftCell="A4" workbookViewId="0">
      <selection activeCell="M10" sqref="M10"/>
    </sheetView>
  </sheetViews>
  <sheetFormatPr baseColWidth="10" defaultColWidth="11.42578125" defaultRowHeight="15" x14ac:dyDescent="0.25"/>
  <cols>
    <col min="1" max="1" width="17" customWidth="1"/>
    <col min="2" max="2" width="13.140625" bestFit="1" customWidth="1"/>
    <col min="3" max="3" width="12.28515625" bestFit="1" customWidth="1"/>
    <col min="4" max="4" width="13.140625" bestFit="1" customWidth="1"/>
    <col min="5" max="5" width="11.140625" customWidth="1"/>
    <col min="6" max="6" width="13.42578125" customWidth="1"/>
    <col min="7" max="7" width="15.28515625" customWidth="1"/>
    <col min="13" max="13" width="13" bestFit="1" customWidth="1"/>
  </cols>
  <sheetData>
    <row r="1" spans="1:15" x14ac:dyDescent="0.25">
      <c r="A1" s="45"/>
    </row>
    <row r="2" spans="1:15" ht="18.75" customHeight="1" x14ac:dyDescent="0.25">
      <c r="A2" s="46"/>
    </row>
    <row r="3" spans="1:15" ht="15.75" x14ac:dyDescent="0.25">
      <c r="A3" s="47"/>
    </row>
    <row r="4" spans="1:15" ht="17.25" x14ac:dyDescent="0.25">
      <c r="A4" s="46"/>
    </row>
    <row r="5" spans="1:15" x14ac:dyDescent="0.25">
      <c r="A5" s="92" t="s">
        <v>0</v>
      </c>
      <c r="B5" s="92"/>
      <c r="C5" s="92"/>
      <c r="D5" s="92"/>
      <c r="E5" s="92"/>
      <c r="F5" s="92"/>
      <c r="G5" s="92"/>
      <c r="H5" s="92"/>
    </row>
    <row r="6" spans="1:15" x14ac:dyDescent="0.25">
      <c r="A6" s="93" t="s">
        <v>1</v>
      </c>
      <c r="B6" s="93"/>
      <c r="C6" s="93"/>
      <c r="D6" s="93"/>
      <c r="E6" s="93"/>
      <c r="F6" s="93"/>
      <c r="G6" s="93"/>
      <c r="H6" s="93"/>
    </row>
    <row r="7" spans="1:15" x14ac:dyDescent="0.25">
      <c r="A7" s="91" t="s">
        <v>2</v>
      </c>
      <c r="B7" s="91"/>
      <c r="C7" s="91"/>
      <c r="D7" s="91"/>
      <c r="E7" s="91"/>
      <c r="F7" s="91"/>
      <c r="G7" s="91"/>
      <c r="H7" s="91"/>
    </row>
    <row r="8" spans="1:15" x14ac:dyDescent="0.25">
      <c r="A8" s="93" t="s">
        <v>251</v>
      </c>
      <c r="B8" s="93"/>
      <c r="C8" s="93"/>
      <c r="D8" s="93"/>
      <c r="E8" s="93"/>
      <c r="F8" s="93"/>
      <c r="G8" s="93"/>
      <c r="H8" s="93"/>
    </row>
    <row r="9" spans="1:15" x14ac:dyDescent="0.25">
      <c r="A9" s="94" t="s">
        <v>243</v>
      </c>
      <c r="B9" s="91"/>
      <c r="C9" s="91"/>
      <c r="D9" s="91"/>
      <c r="E9" s="91"/>
      <c r="F9" s="91"/>
      <c r="G9" s="91"/>
      <c r="H9" s="91"/>
    </row>
    <row r="10" spans="1:15" x14ac:dyDescent="0.25">
      <c r="A10" s="91" t="s">
        <v>493</v>
      </c>
      <c r="B10" s="91"/>
      <c r="C10" s="91"/>
      <c r="D10" s="91"/>
      <c r="E10" s="91"/>
      <c r="F10" s="91"/>
      <c r="G10" s="91"/>
      <c r="H10" s="91"/>
    </row>
    <row r="11" spans="1:15" x14ac:dyDescent="0.25">
      <c r="A11" s="91" t="s">
        <v>337</v>
      </c>
      <c r="B11" s="91"/>
      <c r="C11" s="91"/>
      <c r="D11" s="91"/>
      <c r="E11" s="91"/>
      <c r="F11" s="91"/>
      <c r="G11" s="91"/>
      <c r="H11" s="91"/>
      <c r="O11" t="s">
        <v>250</v>
      </c>
    </row>
    <row r="12" spans="1:15" x14ac:dyDescent="0.25">
      <c r="A12" s="3" t="s">
        <v>187</v>
      </c>
    </row>
    <row r="13" spans="1:15" x14ac:dyDescent="0.25">
      <c r="A13" s="9" t="s">
        <v>183</v>
      </c>
      <c r="B13" s="9" t="s">
        <v>6</v>
      </c>
      <c r="C13" s="9" t="s">
        <v>5</v>
      </c>
      <c r="D13" s="9" t="s">
        <v>8</v>
      </c>
      <c r="E13" s="9" t="s">
        <v>10</v>
      </c>
      <c r="F13" s="8" t="s">
        <v>182</v>
      </c>
      <c r="G13" s="9" t="s">
        <v>185</v>
      </c>
    </row>
    <row r="14" spans="1:15" x14ac:dyDescent="0.25">
      <c r="A14" s="33"/>
      <c r="B14" s="28" t="s">
        <v>7</v>
      </c>
      <c r="C14" s="28"/>
      <c r="D14" s="28" t="s">
        <v>9</v>
      </c>
      <c r="E14" s="28" t="s">
        <v>11</v>
      </c>
      <c r="F14" s="27" t="s">
        <v>184</v>
      </c>
      <c r="G14" s="28" t="s">
        <v>186</v>
      </c>
    </row>
    <row r="15" spans="1:15" x14ac:dyDescent="0.25">
      <c r="A15" s="26"/>
      <c r="B15" s="12"/>
      <c r="C15" s="12"/>
      <c r="D15" s="12"/>
      <c r="E15" s="12"/>
      <c r="F15" s="12" t="s">
        <v>191</v>
      </c>
      <c r="G15" s="12"/>
    </row>
    <row r="16" spans="1:15" x14ac:dyDescent="0.25">
      <c r="A16" s="30" t="s">
        <v>188</v>
      </c>
      <c r="B16" s="31">
        <v>83877</v>
      </c>
      <c r="C16" s="31">
        <v>16922</v>
      </c>
      <c r="D16" s="31">
        <v>84135</v>
      </c>
      <c r="E16" s="31">
        <v>22058</v>
      </c>
      <c r="F16" s="32">
        <v>46927.33</v>
      </c>
      <c r="G16" s="42">
        <v>353352.45999999996</v>
      </c>
    </row>
    <row r="17" spans="1:13" x14ac:dyDescent="0.25">
      <c r="A17" s="1" t="s">
        <v>189</v>
      </c>
      <c r="B17" s="87">
        <v>170736</v>
      </c>
      <c r="C17" s="87">
        <v>38054</v>
      </c>
      <c r="D17" s="87">
        <v>166301</v>
      </c>
      <c r="E17" s="87">
        <v>42489</v>
      </c>
      <c r="F17" s="87">
        <v>51915.710000000028</v>
      </c>
      <c r="G17" s="88">
        <v>296319.07999999996</v>
      </c>
    </row>
    <row r="18" spans="1:13" x14ac:dyDescent="0.25">
      <c r="A18" s="1" t="s">
        <v>190</v>
      </c>
      <c r="B18" s="89">
        <v>1602</v>
      </c>
      <c r="C18" s="89">
        <v>400</v>
      </c>
      <c r="D18" s="89">
        <v>1807</v>
      </c>
      <c r="E18" s="89">
        <v>195</v>
      </c>
      <c r="F18" s="90">
        <v>1711.1399999999999</v>
      </c>
      <c r="G18" s="88">
        <v>10076.39</v>
      </c>
    </row>
    <row r="19" spans="1:13" x14ac:dyDescent="0.25">
      <c r="A19" s="34" t="s">
        <v>84</v>
      </c>
      <c r="B19" s="35">
        <f t="shared" ref="B19:G19" si="0">SUM(B16:B18)</f>
        <v>256215</v>
      </c>
      <c r="C19" s="35">
        <f t="shared" si="0"/>
        <v>55376</v>
      </c>
      <c r="D19" s="35">
        <f t="shared" si="0"/>
        <v>252243</v>
      </c>
      <c r="E19" s="35">
        <f t="shared" si="0"/>
        <v>64742</v>
      </c>
      <c r="F19" s="36">
        <f t="shared" si="0"/>
        <v>100554.18000000004</v>
      </c>
      <c r="G19" s="36">
        <f t="shared" si="0"/>
        <v>659747.92999999993</v>
      </c>
      <c r="M19" s="41"/>
    </row>
    <row r="21" spans="1:13" x14ac:dyDescent="0.25">
      <c r="A21" s="37"/>
      <c r="H21" t="s">
        <v>247</v>
      </c>
    </row>
    <row r="22" spans="1:13" x14ac:dyDescent="0.25">
      <c r="A22" s="38"/>
      <c r="B22" s="38"/>
      <c r="C22" s="38"/>
      <c r="D22" s="38"/>
      <c r="E22" s="38"/>
    </row>
    <row r="23" spans="1:13" ht="36.75" x14ac:dyDescent="0.6">
      <c r="A23" s="38"/>
      <c r="B23" s="38"/>
      <c r="C23" s="97" t="s">
        <v>299</v>
      </c>
      <c r="D23" s="98"/>
      <c r="E23" s="98"/>
      <c r="H23" t="s">
        <v>249</v>
      </c>
    </row>
    <row r="24" spans="1:13" x14ac:dyDescent="0.25">
      <c r="A24" s="38"/>
      <c r="B24" s="38"/>
      <c r="C24" s="95" t="s">
        <v>323</v>
      </c>
      <c r="D24" s="96"/>
      <c r="E24" s="96"/>
    </row>
    <row r="25" spans="1:13" x14ac:dyDescent="0.25">
      <c r="A25" s="38"/>
      <c r="B25" s="38"/>
      <c r="C25" s="38"/>
      <c r="D25" s="38"/>
      <c r="E25" s="38"/>
    </row>
    <row r="26" spans="1:13" x14ac:dyDescent="0.25">
      <c r="A26" s="38"/>
      <c r="B26" s="38"/>
      <c r="C26" s="38"/>
      <c r="D26" s="38"/>
      <c r="E26" s="38"/>
    </row>
    <row r="27" spans="1:13" x14ac:dyDescent="0.25">
      <c r="A27" s="38"/>
      <c r="B27" s="38"/>
      <c r="C27" s="38"/>
      <c r="D27" s="38"/>
      <c r="E27" s="38"/>
    </row>
    <row r="44" spans="3:5" x14ac:dyDescent="0.25">
      <c r="C44" s="91"/>
      <c r="D44" s="91"/>
      <c r="E44" s="91"/>
    </row>
  </sheetData>
  <mergeCells count="10">
    <mergeCell ref="A5:H5"/>
    <mergeCell ref="A6:H6"/>
    <mergeCell ref="A7:H7"/>
    <mergeCell ref="A8:H8"/>
    <mergeCell ref="A9:H9"/>
    <mergeCell ref="A11:H11"/>
    <mergeCell ref="A10:H10"/>
    <mergeCell ref="C44:E44"/>
    <mergeCell ref="C24:E24"/>
    <mergeCell ref="C23:E23"/>
  </mergeCells>
  <pageMargins left="0.7" right="0.7" top="0.75" bottom="0.75" header="0.3" footer="0.3"/>
  <pageSetup paperSize="9" scale="90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Q 1 h 2 W W 8 w 6 9 e m A A A A 9 g A A A B I A H A B D b 2 5 m a W c v U G F j a 2 F n Z S 5 4 b W w g o h g A K K A U A A A A A A A A A A A A A A A A A A A A A A A A A A A A h Y 9 L D o I w G I S v Q r q n D z B R y U 9 Z G H e S m J A Y t 0 2 t 0 A j F 0 G K 5 m w u P 5 B X E K O r O 5 c x 8 k 8 z c r z f I h q Y O L q q z u j U p Y p i i Q B n Z H r Q p U 9 S 7 Y 7 h A G Y e t k C d R q m C E j U 0 G q 1 N U O X d O C P H e Y x / j t i t J R C k j + 3 x T y E o 1 I t T G O m G k Q p / W 4 X 8 L c d i 9 x v A I s 3 i G 2 X y J K Z D J h F y b L x C N e 5 / p j w m r v n Z 9 p 7 i y 4 b o A M k k g 7 w / 8 A V B L A w Q U A A I A C A B D W H Z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1 h 2 W S i K R 7 g O A A A A E Q A A A B M A H A B G b 3 J t d W x h c y 9 T Z W N 0 a W 9 u M S 5 t I K I Y A C i g F A A A A A A A A A A A A A A A A A A A A A A A A A A A A C t O T S 7 J z M 9 T C I b Q h t Y A U E s B A i 0 A F A A C A A g A Q 1 h 2 W W 8 w 6 9 e m A A A A 9 g A A A B I A A A A A A A A A A A A A A A A A A A A A A E N v b m Z p Z y 9 Q Y W N r Y W d l L n h t b F B L A Q I t A B Q A A g A I A E N Y d l k P y u m r p A A A A O k A A A A T A A A A A A A A A A A A A A A A A P I A A A B b Q 2 9 u d G V u d F 9 U e X B l c 1 0 u e G 1 s U E s B A i 0 A F A A C A A g A Q 1 h 2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b C 9 w G b n 1 x K o + K 2 b z E 1 z O U A A A A A A g A A A A A A E G Y A A A A B A A A g A A A A h 7 c / M P H N W 0 2 J a J 8 6 Q F 1 9 n Y E 4 c a n 2 s X W q 1 O 0 K D m U S t P w A A A A A D o A A A A A C A A A g A A A A 5 O E 1 F i D + k W j S B o u 9 L X b t n e b q 7 4 b / r s H R w d S D W P G k l q 1 Q A A A A S D D h y v o t 5 o m y Y R t c d g 2 f i g 7 U 0 O S n x 7 4 l 0 g Z Y / z 4 A W n o Q i Z c 7 y V w b e b 1 X 0 L p P W 3 Q + I 8 p P z C D 4 b b G w d F t 6 + p X c p A l o 8 m o o g l K t z D f T Z U n a H W Z A A A A A O t f Z 0 0 e G I H X 1 M 0 4 8 j q q d p N A M e e E s / 2 y U h F v V x x Z b + 0 8 3 + L V L K 1 T 9 J l K T a V v A Z b y s Q g c / Y C o w q 1 5 k e P 7 1 W U 5 h R w = = < / D a t a M a s h u p > 
</file>

<file path=customXml/itemProps1.xml><?xml version="1.0" encoding="utf-8"?>
<ds:datastoreItem xmlns:ds="http://schemas.openxmlformats.org/officeDocument/2006/customXml" ds:itemID="{44D06DE9-2DB1-4D02-8073-65E43410B9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CONS-MED</vt:lpstr>
      <vt:lpstr>CONS-MAT</vt:lpstr>
      <vt:lpstr>CONS-SON</vt:lpstr>
      <vt:lpstr>RESUMEN</vt:lpstr>
      <vt:lpstr>'CONS-MAT'!Área_de_impresión</vt:lpstr>
      <vt:lpstr>'CONS-MED'!Área_de_impresión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2026-06-03T15:44:06Z</cp:lastPrinted>
  <dcterms:created xsi:type="dcterms:W3CDTF">2017-08-24T13:28:46Z</dcterms:created>
  <dcterms:modified xsi:type="dcterms:W3CDTF">2026-07-02T12:41:04Z</dcterms:modified>
</cp:coreProperties>
</file>