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2025\PRESUPUESTOS 2024 Y 2025\"/>
    </mc:Choice>
  </mc:AlternateContent>
  <bookViews>
    <workbookView xWindow="-120" yWindow="-120" windowWidth="20730" windowHeight="11760" tabRatio="599" activeTab="6"/>
  </bookViews>
  <sheets>
    <sheet name="PPNE1" sheetId="2" r:id="rId1"/>
    <sheet name="PPNE2" sheetId="55" state="hidden" r:id="rId2"/>
    <sheet name="Sheet1" sheetId="57" state="hidden" r:id="rId3"/>
    <sheet name="PPNE2.1" sheetId="56" state="hidden" r:id="rId4"/>
    <sheet name="PPNE3" sheetId="52" r:id="rId5"/>
    <sheet name="PPNE4" sheetId="49" r:id="rId6"/>
    <sheet name="PPNE5" sheetId="53" r:id="rId7"/>
    <sheet name="Insumos" sheetId="54" state="hidden" r:id="rId8"/>
  </sheets>
  <externalReferences>
    <externalReference r:id="rId9"/>
    <externalReference r:id="rId10"/>
    <externalReference r:id="rId11"/>
  </externalReferences>
  <definedNames>
    <definedName name="_xlnm._FilterDatabase" localSheetId="7" hidden="1">Insumos!$A$1:$E$517</definedName>
    <definedName name="_xlnm._FilterDatabase" localSheetId="5" hidden="1">PPNE4!$A$16:$O$328</definedName>
    <definedName name="_xlnm._FilterDatabase" localSheetId="6" hidden="1">PPNE5!$A$16:$K$326</definedName>
    <definedName name="CodigoActividad">[1]!Tabla2[Código]</definedName>
    <definedName name="Insumos" localSheetId="1">[2]Insumos!$A$540:$A$583</definedName>
    <definedName name="Insumos">Insumos!$A$540:$A$583</definedName>
    <definedName name="Ls_DepartamentosSRS">[1]Catalogo!$G$130:$G$142</definedName>
    <definedName name="Ls_LinesEstategica">[1]Obj!$B$6:$B$9</definedName>
    <definedName name="Ls_Medio_Verificacion">[1]Catalogo!$B$148:$B$167</definedName>
    <definedName name="ls_Regiones">[1]Catalogo!$B$10:$B$19</definedName>
    <definedName name="ls_TiposAcciones">[1]Catalogo!$G$11:$G$14</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[1]LSIns!$F$5:$F$8</definedName>
    <definedName name="lsGasoil">Insumos!$C$142:$C$149</definedName>
    <definedName name="lsHerramientasMenores">Insumos!$C$150:$C$179</definedName>
    <definedName name="lsImpresionyEncuadernacion">Insumos!$C$180</definedName>
    <definedName name="lsInsumos">[1]LSIns!$B$5:$B$45</definedName>
    <definedName name="lsInsumosEquipos">[1]LSIns!$F$16:$F$31</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[1]Catalogo!$D$11:$D$16</definedName>
    <definedName name="lsTipoIntervencion">[1]Catalogo!$G$19:$G$24</definedName>
    <definedName name="lsUtilesdeCocina">Insumos!$C$335:$C$346</definedName>
    <definedName name="lsUtilesdeOficina">Insumos!$C$347:$C$475</definedName>
    <definedName name="lsUtilesMenoresMQ">Insumos!$C$476:$C$513</definedName>
    <definedName name="lsViaticosDP">Insumos!$C$514:$C$517</definedName>
    <definedName name="Periodo_POA">[1]Catalogo!$B$3:$B$6</definedName>
    <definedName name="Productos">[1]!Tabla3[Productos]</definedName>
    <definedName name="Provincias">[1]Prov!$F$2:$F$33</definedName>
    <definedName name="_xlnm.Print_Titles" localSheetId="5">PPNE4!$16:$17</definedName>
    <definedName name="_xlnm.Print_Titles" localSheetId="6">PPNE5!$16:$17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2" i="49" l="1"/>
  <c r="P151" i="49"/>
  <c r="N240" i="49" l="1"/>
  <c r="F26" i="52" l="1"/>
  <c r="F25" i="52" s="1"/>
  <c r="F24" i="52" s="1"/>
  <c r="F23" i="52" s="1"/>
  <c r="F20" i="52"/>
  <c r="F19" i="52"/>
  <c r="F14" i="52" s="1"/>
  <c r="F13" i="52"/>
  <c r="F12" i="52" s="1"/>
  <c r="F10" i="52"/>
  <c r="F9" i="52" s="1"/>
  <c r="I327" i="53"/>
  <c r="I326" i="53" s="1"/>
  <c r="I325" i="53" s="1"/>
  <c r="H327" i="53"/>
  <c r="H326" i="53" s="1"/>
  <c r="H325" i="53" s="1"/>
  <c r="G327" i="53"/>
  <c r="G326" i="53" s="1"/>
  <c r="G325" i="53" s="1"/>
  <c r="I323" i="53"/>
  <c r="H323" i="53"/>
  <c r="G323" i="53"/>
  <c r="I321" i="53"/>
  <c r="H321" i="53"/>
  <c r="G321" i="53"/>
  <c r="I319" i="53"/>
  <c r="H319" i="53"/>
  <c r="G319" i="53"/>
  <c r="I316" i="53"/>
  <c r="H316" i="53"/>
  <c r="H315" i="53" s="1"/>
  <c r="G316" i="53"/>
  <c r="G315" i="53" s="1"/>
  <c r="I313" i="53"/>
  <c r="I312" i="53" s="1"/>
  <c r="H313" i="53"/>
  <c r="H312" i="53" s="1"/>
  <c r="G313" i="53"/>
  <c r="G312" i="53" s="1"/>
  <c r="I310" i="53"/>
  <c r="H310" i="53"/>
  <c r="H303" i="53" s="1"/>
  <c r="G310" i="53"/>
  <c r="I308" i="53"/>
  <c r="H308" i="53"/>
  <c r="G308" i="53"/>
  <c r="I306" i="53"/>
  <c r="H306" i="53"/>
  <c r="G306" i="53"/>
  <c r="I304" i="53"/>
  <c r="I303" i="53" s="1"/>
  <c r="H304" i="53"/>
  <c r="G304" i="53"/>
  <c r="I301" i="53"/>
  <c r="H301" i="53"/>
  <c r="G301" i="53"/>
  <c r="I299" i="53"/>
  <c r="H299" i="53"/>
  <c r="G299" i="53"/>
  <c r="I297" i="53"/>
  <c r="H297" i="53"/>
  <c r="H296" i="53" s="1"/>
  <c r="G297" i="53"/>
  <c r="G296" i="53" s="1"/>
  <c r="I294" i="53"/>
  <c r="H294" i="53"/>
  <c r="G294" i="53"/>
  <c r="I292" i="53"/>
  <c r="H292" i="53"/>
  <c r="G292" i="53"/>
  <c r="I291" i="53"/>
  <c r="I289" i="53"/>
  <c r="H289" i="53"/>
  <c r="G289" i="53"/>
  <c r="I287" i="53"/>
  <c r="H287" i="53"/>
  <c r="G287" i="53"/>
  <c r="I285" i="53"/>
  <c r="I284" i="53" s="1"/>
  <c r="H285" i="53"/>
  <c r="H284" i="53" s="1"/>
  <c r="G285" i="53"/>
  <c r="I282" i="53"/>
  <c r="H282" i="53"/>
  <c r="G282" i="53"/>
  <c r="I280" i="53"/>
  <c r="H280" i="53"/>
  <c r="G280" i="53"/>
  <c r="I278" i="53"/>
  <c r="H278" i="53"/>
  <c r="G278" i="53"/>
  <c r="I276" i="53"/>
  <c r="H276" i="53"/>
  <c r="G276" i="53"/>
  <c r="I274" i="53"/>
  <c r="H274" i="53"/>
  <c r="H273" i="53" s="1"/>
  <c r="G274" i="53"/>
  <c r="G273" i="53" s="1"/>
  <c r="I270" i="53"/>
  <c r="H270" i="53"/>
  <c r="G270" i="53"/>
  <c r="I268" i="53"/>
  <c r="H268" i="53"/>
  <c r="G268" i="53"/>
  <c r="G267" i="53" s="1"/>
  <c r="I265" i="53"/>
  <c r="I264" i="53" s="1"/>
  <c r="H265" i="53"/>
  <c r="H264" i="53" s="1"/>
  <c r="G265" i="53"/>
  <c r="G264" i="53" s="1"/>
  <c r="I262" i="53"/>
  <c r="H262" i="53"/>
  <c r="G262" i="53"/>
  <c r="I260" i="53"/>
  <c r="H260" i="53"/>
  <c r="G260" i="53"/>
  <c r="I257" i="53"/>
  <c r="I256" i="53" s="1"/>
  <c r="H257" i="53"/>
  <c r="G257" i="53"/>
  <c r="I253" i="53"/>
  <c r="H253" i="53"/>
  <c r="G253" i="53"/>
  <c r="I251" i="53"/>
  <c r="H251" i="53"/>
  <c r="G251" i="53"/>
  <c r="I249" i="53"/>
  <c r="H249" i="53"/>
  <c r="G249" i="53"/>
  <c r="I247" i="53"/>
  <c r="H247" i="53"/>
  <c r="G247" i="53"/>
  <c r="I245" i="53"/>
  <c r="H245" i="53"/>
  <c r="G245" i="53"/>
  <c r="I242" i="53"/>
  <c r="H242" i="53"/>
  <c r="G242" i="53"/>
  <c r="I239" i="53"/>
  <c r="H239" i="53"/>
  <c r="G239" i="53"/>
  <c r="I233" i="53"/>
  <c r="H233" i="53"/>
  <c r="G233" i="53"/>
  <c r="I226" i="53"/>
  <c r="I225" i="53" s="1"/>
  <c r="H226" i="53"/>
  <c r="H225" i="53" s="1"/>
  <c r="G226" i="53"/>
  <c r="I223" i="53"/>
  <c r="H223" i="53"/>
  <c r="G223" i="53"/>
  <c r="I219" i="53"/>
  <c r="H219" i="53"/>
  <c r="H210" i="53" s="1"/>
  <c r="G219" i="53"/>
  <c r="I215" i="53"/>
  <c r="H215" i="53"/>
  <c r="G215" i="53"/>
  <c r="I211" i="53"/>
  <c r="H211" i="53"/>
  <c r="G211" i="53"/>
  <c r="I208" i="53"/>
  <c r="H208" i="53"/>
  <c r="G208" i="53"/>
  <c r="I206" i="53"/>
  <c r="H206" i="53"/>
  <c r="G206" i="53"/>
  <c r="I204" i="53"/>
  <c r="H204" i="53"/>
  <c r="G204" i="53"/>
  <c r="I202" i="53"/>
  <c r="H202" i="53"/>
  <c r="G202" i="53"/>
  <c r="G201" i="53" s="1"/>
  <c r="I199" i="53"/>
  <c r="I198" i="53" s="1"/>
  <c r="H199" i="53"/>
  <c r="H198" i="53" s="1"/>
  <c r="G199" i="53"/>
  <c r="G198" i="53" s="1"/>
  <c r="I196" i="53"/>
  <c r="H196" i="53"/>
  <c r="G196" i="53"/>
  <c r="I194" i="53"/>
  <c r="H194" i="53"/>
  <c r="G194" i="53"/>
  <c r="I192" i="53"/>
  <c r="H192" i="53"/>
  <c r="G192" i="53"/>
  <c r="I190" i="53"/>
  <c r="H190" i="53"/>
  <c r="H189" i="53" s="1"/>
  <c r="G190" i="53"/>
  <c r="I187" i="53"/>
  <c r="H187" i="53"/>
  <c r="G187" i="53"/>
  <c r="I185" i="53"/>
  <c r="H185" i="53"/>
  <c r="G185" i="53"/>
  <c r="G180" i="53" s="1"/>
  <c r="I183" i="53"/>
  <c r="H183" i="53"/>
  <c r="G183" i="53"/>
  <c r="I181" i="53"/>
  <c r="I180" i="53" s="1"/>
  <c r="H181" i="53"/>
  <c r="G181" i="53"/>
  <c r="I178" i="53"/>
  <c r="H178" i="53"/>
  <c r="G178" i="53"/>
  <c r="I175" i="53"/>
  <c r="H175" i="53"/>
  <c r="G175" i="53"/>
  <c r="I173" i="53"/>
  <c r="H173" i="53"/>
  <c r="G173" i="53"/>
  <c r="G172" i="53" s="1"/>
  <c r="I168" i="53"/>
  <c r="H168" i="53"/>
  <c r="G168" i="53"/>
  <c r="I164" i="53"/>
  <c r="H164" i="53"/>
  <c r="G164" i="53"/>
  <c r="I157" i="53"/>
  <c r="H157" i="53"/>
  <c r="G157" i="53"/>
  <c r="I154" i="53"/>
  <c r="H154" i="53"/>
  <c r="G154" i="53"/>
  <c r="I150" i="53"/>
  <c r="H150" i="53"/>
  <c r="G150" i="53"/>
  <c r="I148" i="53"/>
  <c r="H148" i="53"/>
  <c r="G148" i="53"/>
  <c r="I146" i="53"/>
  <c r="H146" i="53"/>
  <c r="G146" i="53"/>
  <c r="I144" i="53"/>
  <c r="I143" i="53" s="1"/>
  <c r="H144" i="53"/>
  <c r="H143" i="53" s="1"/>
  <c r="G144" i="53"/>
  <c r="I141" i="53"/>
  <c r="H141" i="53"/>
  <c r="G141" i="53"/>
  <c r="I131" i="53"/>
  <c r="H131" i="53"/>
  <c r="G131" i="53"/>
  <c r="I126" i="53"/>
  <c r="H126" i="53"/>
  <c r="G126" i="53"/>
  <c r="I125" i="53"/>
  <c r="I123" i="53"/>
  <c r="H123" i="53"/>
  <c r="G123" i="53"/>
  <c r="I121" i="53"/>
  <c r="H121" i="53"/>
  <c r="G121" i="53"/>
  <c r="I119" i="53"/>
  <c r="H119" i="53"/>
  <c r="G119" i="53"/>
  <c r="I117" i="53"/>
  <c r="H117" i="53"/>
  <c r="H116" i="53" s="1"/>
  <c r="G117" i="53"/>
  <c r="G116" i="53" s="1"/>
  <c r="I114" i="53"/>
  <c r="H114" i="53"/>
  <c r="G114" i="53"/>
  <c r="I112" i="53"/>
  <c r="H112" i="53"/>
  <c r="G112" i="53"/>
  <c r="I110" i="53"/>
  <c r="H110" i="53"/>
  <c r="G110" i="53"/>
  <c r="I104" i="53"/>
  <c r="H104" i="53"/>
  <c r="G104" i="53"/>
  <c r="I102" i="53"/>
  <c r="H102" i="53"/>
  <c r="G102" i="53"/>
  <c r="I100" i="53"/>
  <c r="H100" i="53"/>
  <c r="G100" i="53"/>
  <c r="I99" i="53"/>
  <c r="I97" i="53"/>
  <c r="H97" i="53"/>
  <c r="G97" i="53"/>
  <c r="I95" i="53"/>
  <c r="H95" i="53"/>
  <c r="G95" i="53"/>
  <c r="I93" i="53"/>
  <c r="I92" i="53" s="1"/>
  <c r="H93" i="53"/>
  <c r="H92" i="53" s="1"/>
  <c r="G93" i="53"/>
  <c r="I90" i="53"/>
  <c r="H90" i="53"/>
  <c r="G90" i="53"/>
  <c r="I88" i="53"/>
  <c r="H88" i="53"/>
  <c r="G88" i="53"/>
  <c r="G87" i="53" s="1"/>
  <c r="I85" i="53"/>
  <c r="H85" i="53"/>
  <c r="G85" i="53"/>
  <c r="I83" i="53"/>
  <c r="I82" i="53" s="1"/>
  <c r="H83" i="53"/>
  <c r="H82" i="53" s="1"/>
  <c r="G83" i="53"/>
  <c r="G82" i="53"/>
  <c r="I80" i="53"/>
  <c r="H80" i="53"/>
  <c r="G80" i="53"/>
  <c r="I78" i="53"/>
  <c r="H78" i="53"/>
  <c r="G78" i="53"/>
  <c r="I75" i="53"/>
  <c r="H75" i="53"/>
  <c r="G75" i="53"/>
  <c r="I73" i="53"/>
  <c r="H73" i="53"/>
  <c r="G73" i="53"/>
  <c r="I71" i="53"/>
  <c r="H71" i="53"/>
  <c r="G71" i="53"/>
  <c r="I69" i="53"/>
  <c r="H69" i="53"/>
  <c r="H68" i="53" s="1"/>
  <c r="G69" i="53"/>
  <c r="I65" i="53"/>
  <c r="H65" i="53"/>
  <c r="G65" i="53"/>
  <c r="I63" i="53"/>
  <c r="H63" i="53"/>
  <c r="G63" i="53"/>
  <c r="I61" i="53"/>
  <c r="H61" i="53"/>
  <c r="G61" i="53"/>
  <c r="I59" i="53"/>
  <c r="I58" i="53" s="1"/>
  <c r="H59" i="53"/>
  <c r="G59" i="53"/>
  <c r="I55" i="53"/>
  <c r="I54" i="53" s="1"/>
  <c r="H55" i="53"/>
  <c r="H54" i="53" s="1"/>
  <c r="G55" i="53"/>
  <c r="G54" i="53" s="1"/>
  <c r="I45" i="53"/>
  <c r="I42" i="53" s="1"/>
  <c r="H45" i="53"/>
  <c r="G45" i="53"/>
  <c r="I43" i="53"/>
  <c r="H43" i="53"/>
  <c r="G43" i="53"/>
  <c r="G42" i="53" s="1"/>
  <c r="I37" i="53"/>
  <c r="H37" i="53"/>
  <c r="G37" i="53"/>
  <c r="I35" i="53"/>
  <c r="H35" i="53"/>
  <c r="G35" i="53"/>
  <c r="I33" i="53"/>
  <c r="H33" i="53"/>
  <c r="G33" i="53"/>
  <c r="I26" i="53"/>
  <c r="H26" i="53"/>
  <c r="G26" i="53"/>
  <c r="M327" i="49"/>
  <c r="L327" i="49"/>
  <c r="K327" i="49"/>
  <c r="J327" i="49"/>
  <c r="I327" i="49"/>
  <c r="H327" i="49"/>
  <c r="G327" i="49"/>
  <c r="M323" i="49"/>
  <c r="L323" i="49"/>
  <c r="K323" i="49"/>
  <c r="J323" i="49"/>
  <c r="I323" i="49"/>
  <c r="H323" i="49"/>
  <c r="G323" i="49"/>
  <c r="M321" i="49"/>
  <c r="L321" i="49"/>
  <c r="K321" i="49"/>
  <c r="J321" i="49"/>
  <c r="I321" i="49"/>
  <c r="H321" i="49"/>
  <c r="G321" i="49"/>
  <c r="M319" i="49"/>
  <c r="L319" i="49"/>
  <c r="K319" i="49"/>
  <c r="J319" i="49"/>
  <c r="I319" i="49"/>
  <c r="H319" i="49"/>
  <c r="G319" i="49"/>
  <c r="M316" i="49"/>
  <c r="L316" i="49"/>
  <c r="K316" i="49"/>
  <c r="J316" i="49"/>
  <c r="I316" i="49"/>
  <c r="H316" i="49"/>
  <c r="G316" i="49"/>
  <c r="M310" i="49"/>
  <c r="L310" i="49"/>
  <c r="K310" i="49"/>
  <c r="J310" i="49"/>
  <c r="I310" i="49"/>
  <c r="H310" i="49"/>
  <c r="G310" i="49"/>
  <c r="M308" i="49"/>
  <c r="L308" i="49"/>
  <c r="K308" i="49"/>
  <c r="J308" i="49"/>
  <c r="I308" i="49"/>
  <c r="H308" i="49"/>
  <c r="G308" i="49"/>
  <c r="M306" i="49"/>
  <c r="L306" i="49"/>
  <c r="K306" i="49"/>
  <c r="J306" i="49"/>
  <c r="I306" i="49"/>
  <c r="H306" i="49"/>
  <c r="G306" i="49"/>
  <c r="M304" i="49"/>
  <c r="L304" i="49"/>
  <c r="K304" i="49"/>
  <c r="J304" i="49"/>
  <c r="I304" i="49"/>
  <c r="H304" i="49"/>
  <c r="G304" i="49"/>
  <c r="M301" i="49"/>
  <c r="L301" i="49"/>
  <c r="K301" i="49"/>
  <c r="J301" i="49"/>
  <c r="I301" i="49"/>
  <c r="H301" i="49"/>
  <c r="G301" i="49"/>
  <c r="M299" i="49"/>
  <c r="L299" i="49"/>
  <c r="K299" i="49"/>
  <c r="J299" i="49"/>
  <c r="I299" i="49"/>
  <c r="H299" i="49"/>
  <c r="G299" i="49"/>
  <c r="M297" i="49"/>
  <c r="L297" i="49"/>
  <c r="K297" i="49"/>
  <c r="J297" i="49"/>
  <c r="I297" i="49"/>
  <c r="H297" i="49"/>
  <c r="G297" i="49"/>
  <c r="M294" i="49"/>
  <c r="L294" i="49"/>
  <c r="K294" i="49"/>
  <c r="J294" i="49"/>
  <c r="I294" i="49"/>
  <c r="H294" i="49"/>
  <c r="G294" i="49"/>
  <c r="M292" i="49"/>
  <c r="L292" i="49"/>
  <c r="K292" i="49"/>
  <c r="J292" i="49"/>
  <c r="I292" i="49"/>
  <c r="H292" i="49"/>
  <c r="G292" i="49"/>
  <c r="M289" i="49"/>
  <c r="L289" i="49"/>
  <c r="K289" i="49"/>
  <c r="J289" i="49"/>
  <c r="J287" i="49" s="1"/>
  <c r="I289" i="49"/>
  <c r="H289" i="49"/>
  <c r="G289" i="49"/>
  <c r="G287" i="49"/>
  <c r="M285" i="49"/>
  <c r="L285" i="49"/>
  <c r="K285" i="49"/>
  <c r="J285" i="49"/>
  <c r="I285" i="49"/>
  <c r="H285" i="49"/>
  <c r="G285" i="49"/>
  <c r="M282" i="49"/>
  <c r="L282" i="49"/>
  <c r="K282" i="49"/>
  <c r="J282" i="49"/>
  <c r="I282" i="49"/>
  <c r="H282" i="49"/>
  <c r="G282" i="49"/>
  <c r="M280" i="49"/>
  <c r="L280" i="49"/>
  <c r="K280" i="49"/>
  <c r="J280" i="49"/>
  <c r="I280" i="49"/>
  <c r="H280" i="49"/>
  <c r="G280" i="49"/>
  <c r="M278" i="49"/>
  <c r="L278" i="49"/>
  <c r="K278" i="49"/>
  <c r="J278" i="49"/>
  <c r="I278" i="49"/>
  <c r="H278" i="49"/>
  <c r="G278" i="49"/>
  <c r="M276" i="49"/>
  <c r="L276" i="49"/>
  <c r="K276" i="49"/>
  <c r="J276" i="49"/>
  <c r="I276" i="49"/>
  <c r="H276" i="49"/>
  <c r="G276" i="49"/>
  <c r="M274" i="49"/>
  <c r="L274" i="49"/>
  <c r="K274" i="49"/>
  <c r="J274" i="49"/>
  <c r="I274" i="49"/>
  <c r="H274" i="49"/>
  <c r="G274" i="49"/>
  <c r="M270" i="49"/>
  <c r="L270" i="49"/>
  <c r="K270" i="49"/>
  <c r="J270" i="49"/>
  <c r="I270" i="49"/>
  <c r="H270" i="49"/>
  <c r="G270" i="49"/>
  <c r="M268" i="49"/>
  <c r="L268" i="49"/>
  <c r="K268" i="49"/>
  <c r="J268" i="49"/>
  <c r="I268" i="49"/>
  <c r="H268" i="49"/>
  <c r="G268" i="49"/>
  <c r="M265" i="49"/>
  <c r="L265" i="49"/>
  <c r="K265" i="49"/>
  <c r="J265" i="49"/>
  <c r="I265" i="49"/>
  <c r="H265" i="49"/>
  <c r="G265" i="49"/>
  <c r="M262" i="49"/>
  <c r="L262" i="49"/>
  <c r="K262" i="49"/>
  <c r="J262" i="49"/>
  <c r="I262" i="49"/>
  <c r="H262" i="49"/>
  <c r="G262" i="49"/>
  <c r="M257" i="49"/>
  <c r="L257" i="49"/>
  <c r="K257" i="49"/>
  <c r="J257" i="49"/>
  <c r="I257" i="49"/>
  <c r="H257" i="49"/>
  <c r="G257" i="49"/>
  <c r="M253" i="49"/>
  <c r="L253" i="49"/>
  <c r="K253" i="49"/>
  <c r="J253" i="49"/>
  <c r="I253" i="49"/>
  <c r="H253" i="49"/>
  <c r="G253" i="49"/>
  <c r="M251" i="49"/>
  <c r="L251" i="49"/>
  <c r="K251" i="49"/>
  <c r="J251" i="49"/>
  <c r="I251" i="49"/>
  <c r="H251" i="49"/>
  <c r="G251" i="49"/>
  <c r="M249" i="49"/>
  <c r="L249" i="49"/>
  <c r="K249" i="49"/>
  <c r="J249" i="49"/>
  <c r="I249" i="49"/>
  <c r="H249" i="49"/>
  <c r="G249" i="49"/>
  <c r="M247" i="49"/>
  <c r="L247" i="49"/>
  <c r="K247" i="49"/>
  <c r="J247" i="49"/>
  <c r="I247" i="49"/>
  <c r="H247" i="49"/>
  <c r="G247" i="49"/>
  <c r="M245" i="49"/>
  <c r="L245" i="49"/>
  <c r="K245" i="49"/>
  <c r="J245" i="49"/>
  <c r="I245" i="49"/>
  <c r="H245" i="49"/>
  <c r="G245" i="49"/>
  <c r="M242" i="49"/>
  <c r="L242" i="49"/>
  <c r="K242" i="49"/>
  <c r="J242" i="49"/>
  <c r="I242" i="49"/>
  <c r="H242" i="49"/>
  <c r="G242" i="49"/>
  <c r="M239" i="49"/>
  <c r="L239" i="49"/>
  <c r="K239" i="49"/>
  <c r="J239" i="49"/>
  <c r="I239" i="49"/>
  <c r="H239" i="49"/>
  <c r="G239" i="49"/>
  <c r="M233" i="49"/>
  <c r="L233" i="49"/>
  <c r="K233" i="49"/>
  <c r="J233" i="49"/>
  <c r="I233" i="49"/>
  <c r="H233" i="49"/>
  <c r="G233" i="49"/>
  <c r="M226" i="49"/>
  <c r="L226" i="49"/>
  <c r="K226" i="49"/>
  <c r="J226" i="49"/>
  <c r="I226" i="49"/>
  <c r="H226" i="49"/>
  <c r="G226" i="49"/>
  <c r="M223" i="49"/>
  <c r="L223" i="49"/>
  <c r="K223" i="49"/>
  <c r="J223" i="49"/>
  <c r="I223" i="49"/>
  <c r="H223" i="49"/>
  <c r="G223" i="49"/>
  <c r="M219" i="49"/>
  <c r="L219" i="49"/>
  <c r="K219" i="49"/>
  <c r="J219" i="49"/>
  <c r="I219" i="49"/>
  <c r="H219" i="49"/>
  <c r="G219" i="49"/>
  <c r="M215" i="49"/>
  <c r="L215" i="49"/>
  <c r="K215" i="49"/>
  <c r="J215" i="49"/>
  <c r="I215" i="49"/>
  <c r="H215" i="49"/>
  <c r="G215" i="49"/>
  <c r="M211" i="49"/>
  <c r="L211" i="49"/>
  <c r="K211" i="49"/>
  <c r="J211" i="49"/>
  <c r="I211" i="49"/>
  <c r="H211" i="49"/>
  <c r="G211" i="49"/>
  <c r="M208" i="49"/>
  <c r="L208" i="49"/>
  <c r="K208" i="49"/>
  <c r="J208" i="49"/>
  <c r="I208" i="49"/>
  <c r="H208" i="49"/>
  <c r="G208" i="49"/>
  <c r="M206" i="49"/>
  <c r="L206" i="49"/>
  <c r="K206" i="49"/>
  <c r="J206" i="49"/>
  <c r="I206" i="49"/>
  <c r="H206" i="49"/>
  <c r="G206" i="49"/>
  <c r="M204" i="49"/>
  <c r="L204" i="49"/>
  <c r="K204" i="49"/>
  <c r="J204" i="49"/>
  <c r="I204" i="49"/>
  <c r="H204" i="49"/>
  <c r="G204" i="49"/>
  <c r="M202" i="49"/>
  <c r="L202" i="49"/>
  <c r="K202" i="49"/>
  <c r="J202" i="49"/>
  <c r="I202" i="49"/>
  <c r="H202" i="49"/>
  <c r="G202" i="49"/>
  <c r="M199" i="49"/>
  <c r="L199" i="49"/>
  <c r="K199" i="49"/>
  <c r="J199" i="49"/>
  <c r="I199" i="49"/>
  <c r="H199" i="49"/>
  <c r="G199" i="49"/>
  <c r="M196" i="49"/>
  <c r="L196" i="49"/>
  <c r="K196" i="49"/>
  <c r="J196" i="49"/>
  <c r="I196" i="49"/>
  <c r="H196" i="49"/>
  <c r="G196" i="49"/>
  <c r="M194" i="49"/>
  <c r="L194" i="49"/>
  <c r="K194" i="49"/>
  <c r="J194" i="49"/>
  <c r="I194" i="49"/>
  <c r="H194" i="49"/>
  <c r="G194" i="49"/>
  <c r="M192" i="49"/>
  <c r="L192" i="49"/>
  <c r="K192" i="49"/>
  <c r="J192" i="49"/>
  <c r="I192" i="49"/>
  <c r="H192" i="49"/>
  <c r="G192" i="49"/>
  <c r="M190" i="49"/>
  <c r="L190" i="49"/>
  <c r="K190" i="49"/>
  <c r="J190" i="49"/>
  <c r="I190" i="49"/>
  <c r="H190" i="49"/>
  <c r="M187" i="49"/>
  <c r="L187" i="49"/>
  <c r="K187" i="49"/>
  <c r="J187" i="49"/>
  <c r="I187" i="49"/>
  <c r="H187" i="49"/>
  <c r="G187" i="49"/>
  <c r="M185" i="49"/>
  <c r="L185" i="49"/>
  <c r="K185" i="49"/>
  <c r="J185" i="49"/>
  <c r="I185" i="49"/>
  <c r="H185" i="49"/>
  <c r="G185" i="49"/>
  <c r="M183" i="49"/>
  <c r="L183" i="49"/>
  <c r="K183" i="49"/>
  <c r="J183" i="49"/>
  <c r="I183" i="49"/>
  <c r="H183" i="49"/>
  <c r="G183" i="49"/>
  <c r="M181" i="49"/>
  <c r="L181" i="49"/>
  <c r="K181" i="49"/>
  <c r="J181" i="49"/>
  <c r="I181" i="49"/>
  <c r="H181" i="49"/>
  <c r="G181" i="49"/>
  <c r="M178" i="49"/>
  <c r="L178" i="49"/>
  <c r="K178" i="49"/>
  <c r="J178" i="49"/>
  <c r="I178" i="49"/>
  <c r="H178" i="49"/>
  <c r="G178" i="49"/>
  <c r="M168" i="49"/>
  <c r="L168" i="49"/>
  <c r="K168" i="49"/>
  <c r="J168" i="49"/>
  <c r="I168" i="49"/>
  <c r="H168" i="49"/>
  <c r="G168" i="49"/>
  <c r="M144" i="49"/>
  <c r="M125" i="49" s="1"/>
  <c r="L144" i="49"/>
  <c r="K144" i="49"/>
  <c r="J144" i="49"/>
  <c r="J125" i="49" s="1"/>
  <c r="I144" i="49"/>
  <c r="I125" i="49" s="1"/>
  <c r="H144" i="49"/>
  <c r="L125" i="49"/>
  <c r="K125" i="49"/>
  <c r="H125" i="49"/>
  <c r="M123" i="49"/>
  <c r="L123" i="49"/>
  <c r="K123" i="49"/>
  <c r="J123" i="49"/>
  <c r="I123" i="49"/>
  <c r="H123" i="49"/>
  <c r="G123" i="49"/>
  <c r="M121" i="49"/>
  <c r="L121" i="49"/>
  <c r="K121" i="49"/>
  <c r="J121" i="49"/>
  <c r="I121" i="49"/>
  <c r="H121" i="49"/>
  <c r="M119" i="49"/>
  <c r="L119" i="49"/>
  <c r="K119" i="49"/>
  <c r="J119" i="49"/>
  <c r="I119" i="49"/>
  <c r="H119" i="49"/>
  <c r="M117" i="49"/>
  <c r="L117" i="49"/>
  <c r="K117" i="49"/>
  <c r="K116" i="49" s="1"/>
  <c r="J117" i="49"/>
  <c r="I117" i="49"/>
  <c r="H117" i="49"/>
  <c r="J116" i="49"/>
  <c r="M114" i="49"/>
  <c r="L114" i="49"/>
  <c r="K114" i="49"/>
  <c r="J114" i="49"/>
  <c r="I114" i="49"/>
  <c r="H114" i="49"/>
  <c r="G114" i="49"/>
  <c r="M112" i="49"/>
  <c r="L112" i="49"/>
  <c r="K112" i="49"/>
  <c r="J112" i="49"/>
  <c r="I112" i="49"/>
  <c r="H112" i="49"/>
  <c r="M110" i="49"/>
  <c r="L110" i="49"/>
  <c r="K110" i="49"/>
  <c r="J110" i="49"/>
  <c r="I110" i="49"/>
  <c r="H110" i="49"/>
  <c r="G110" i="49"/>
  <c r="M102" i="49"/>
  <c r="L102" i="49"/>
  <c r="K102" i="49"/>
  <c r="J102" i="49"/>
  <c r="I102" i="49"/>
  <c r="H102" i="49"/>
  <c r="M97" i="49"/>
  <c r="L97" i="49"/>
  <c r="K97" i="49"/>
  <c r="J97" i="49"/>
  <c r="I97" i="49"/>
  <c r="H97" i="49"/>
  <c r="M95" i="49"/>
  <c r="L95" i="49"/>
  <c r="K95" i="49"/>
  <c r="J95" i="49"/>
  <c r="I95" i="49"/>
  <c r="H95" i="49"/>
  <c r="M93" i="49"/>
  <c r="L93" i="49"/>
  <c r="K93" i="49"/>
  <c r="J93" i="49"/>
  <c r="I93" i="49"/>
  <c r="H93" i="49"/>
  <c r="M85" i="49"/>
  <c r="L85" i="49"/>
  <c r="K85" i="49"/>
  <c r="J85" i="49"/>
  <c r="I85" i="49"/>
  <c r="H85" i="49"/>
  <c r="M83" i="49"/>
  <c r="L83" i="49"/>
  <c r="K83" i="49"/>
  <c r="J83" i="49"/>
  <c r="I83" i="49"/>
  <c r="H83" i="49"/>
  <c r="M71" i="49"/>
  <c r="L71" i="49"/>
  <c r="K71" i="49"/>
  <c r="J71" i="49"/>
  <c r="I71" i="49"/>
  <c r="H71" i="49"/>
  <c r="M61" i="49"/>
  <c r="L61" i="49"/>
  <c r="K61" i="49"/>
  <c r="J61" i="49"/>
  <c r="I61" i="49"/>
  <c r="H61" i="49"/>
  <c r="I68" i="53" l="1"/>
  <c r="H172" i="53"/>
  <c r="I189" i="53"/>
  <c r="I171" i="53" s="1"/>
  <c r="H201" i="53"/>
  <c r="G210" i="53"/>
  <c r="H238" i="53"/>
  <c r="H267" i="53"/>
  <c r="I273" i="53"/>
  <c r="G291" i="53"/>
  <c r="I315" i="53"/>
  <c r="H87" i="53"/>
  <c r="G99" i="53"/>
  <c r="G125" i="53"/>
  <c r="H116" i="49"/>
  <c r="L116" i="49"/>
  <c r="K287" i="49"/>
  <c r="G58" i="53"/>
  <c r="I87" i="53"/>
  <c r="H99" i="53"/>
  <c r="I116" i="53"/>
  <c r="H125" i="53"/>
  <c r="I172" i="53"/>
  <c r="I201" i="53"/>
  <c r="G225" i="53"/>
  <c r="I238" i="53"/>
  <c r="G256" i="53"/>
  <c r="I267" i="53"/>
  <c r="I255" i="53" s="1"/>
  <c r="H291" i="53"/>
  <c r="I296" i="53"/>
  <c r="G303" i="53"/>
  <c r="H272" i="53"/>
  <c r="I116" i="49"/>
  <c r="M116" i="49"/>
  <c r="H287" i="49"/>
  <c r="L287" i="49"/>
  <c r="I287" i="49"/>
  <c r="M287" i="49"/>
  <c r="H58" i="53"/>
  <c r="G68" i="53"/>
  <c r="G67" i="53" s="1"/>
  <c r="G92" i="53"/>
  <c r="G143" i="53"/>
  <c r="H180" i="53"/>
  <c r="H171" i="53" s="1"/>
  <c r="G189" i="53"/>
  <c r="I210" i="53"/>
  <c r="H256" i="53"/>
  <c r="G284" i="53"/>
  <c r="H42" i="53"/>
  <c r="G238" i="53"/>
  <c r="I67" i="53"/>
  <c r="H67" i="53"/>
  <c r="I272" i="53"/>
  <c r="G171" i="53"/>
  <c r="G255" i="53"/>
  <c r="G272" i="53"/>
  <c r="H255" i="53" l="1"/>
  <c r="N36" i="49"/>
  <c r="N275" i="49" l="1"/>
  <c r="N277" i="49"/>
  <c r="N281" i="49"/>
  <c r="N84" i="49" l="1"/>
  <c r="N72" i="49"/>
  <c r="N79" i="49"/>
  <c r="D20" i="2" l="1"/>
  <c r="D19" i="2"/>
  <c r="D14" i="2" l="1"/>
  <c r="J328" i="53"/>
  <c r="J324" i="53"/>
  <c r="J323" i="53" s="1"/>
  <c r="J322" i="53"/>
  <c r="J320" i="53"/>
  <c r="J319" i="53" s="1"/>
  <c r="J318" i="53"/>
  <c r="J317" i="53"/>
  <c r="J314" i="53"/>
  <c r="J313" i="53" s="1"/>
  <c r="J312" i="53" s="1"/>
  <c r="J311" i="53"/>
  <c r="J310" i="53"/>
  <c r="J309" i="53"/>
  <c r="J308" i="53" s="1"/>
  <c r="J307" i="53"/>
  <c r="J305" i="53"/>
  <c r="J304" i="53" s="1"/>
  <c r="J302" i="53"/>
  <c r="J301" i="53" s="1"/>
  <c r="J300" i="53"/>
  <c r="J299" i="53"/>
  <c r="J298" i="53"/>
  <c r="J297" i="53" s="1"/>
  <c r="J295" i="53"/>
  <c r="J294" i="53" s="1"/>
  <c r="J293" i="53"/>
  <c r="J290" i="53"/>
  <c r="J288" i="53"/>
  <c r="J287" i="53" s="1"/>
  <c r="J286" i="53"/>
  <c r="J285" i="53" s="1"/>
  <c r="J283" i="53"/>
  <c r="J282" i="53" s="1"/>
  <c r="J281" i="53"/>
  <c r="J280" i="53" s="1"/>
  <c r="J279" i="53"/>
  <c r="J277" i="53"/>
  <c r="J276" i="53" s="1"/>
  <c r="J275" i="53"/>
  <c r="J274" i="53" s="1"/>
  <c r="J271" i="53"/>
  <c r="J270" i="53" s="1"/>
  <c r="J269" i="53"/>
  <c r="J268" i="53" s="1"/>
  <c r="J266" i="53"/>
  <c r="J265" i="53"/>
  <c r="J264" i="53" s="1"/>
  <c r="J263" i="53"/>
  <c r="J262" i="53" s="1"/>
  <c r="J261" i="53"/>
  <c r="J260" i="53"/>
  <c r="J259" i="53"/>
  <c r="J258" i="53"/>
  <c r="J254" i="53"/>
  <c r="J252" i="53"/>
  <c r="J251" i="53"/>
  <c r="J250" i="53"/>
  <c r="J248" i="53"/>
  <c r="J247" i="53"/>
  <c r="J246" i="53"/>
  <c r="J245" i="53"/>
  <c r="J244" i="53"/>
  <c r="J243" i="53"/>
  <c r="J241" i="53"/>
  <c r="J240" i="53"/>
  <c r="J237" i="53"/>
  <c r="J236" i="53"/>
  <c r="J235" i="53"/>
  <c r="J234" i="53"/>
  <c r="J232" i="53"/>
  <c r="J231" i="53"/>
  <c r="J230" i="53"/>
  <c r="J229" i="53"/>
  <c r="J228" i="53"/>
  <c r="J227" i="53"/>
  <c r="J224" i="53"/>
  <c r="J222" i="53"/>
  <c r="J221" i="53"/>
  <c r="J220" i="53"/>
  <c r="J218" i="53"/>
  <c r="J217" i="53"/>
  <c r="J216" i="53"/>
  <c r="J214" i="53"/>
  <c r="J213" i="53"/>
  <c r="J212" i="53"/>
  <c r="J209" i="53"/>
  <c r="J208" i="53" s="1"/>
  <c r="J207" i="53"/>
  <c r="J205" i="53"/>
  <c r="J204" i="53" s="1"/>
  <c r="J203" i="53"/>
  <c r="J202" i="53" s="1"/>
  <c r="J200" i="53"/>
  <c r="J199" i="53" s="1"/>
  <c r="J198" i="53" s="1"/>
  <c r="J197" i="53"/>
  <c r="J196" i="53" s="1"/>
  <c r="J195" i="53"/>
  <c r="J194" i="53" s="1"/>
  <c r="J193" i="53"/>
  <c r="J191" i="53"/>
  <c r="J190" i="53" s="1"/>
  <c r="J188" i="53"/>
  <c r="J187" i="53" s="1"/>
  <c r="J186" i="53"/>
  <c r="J185" i="53" s="1"/>
  <c r="J184" i="53"/>
  <c r="J183" i="53" s="1"/>
  <c r="J182" i="53"/>
  <c r="J179" i="53"/>
  <c r="J177" i="53"/>
  <c r="J176" i="53"/>
  <c r="J175" i="53" s="1"/>
  <c r="J174" i="53"/>
  <c r="J170" i="53"/>
  <c r="J169" i="53"/>
  <c r="J167" i="53"/>
  <c r="J166" i="53"/>
  <c r="J165" i="53"/>
  <c r="J163" i="53"/>
  <c r="J162" i="53"/>
  <c r="J161" i="53"/>
  <c r="J160" i="53"/>
  <c r="J159" i="53"/>
  <c r="J158" i="53"/>
  <c r="J156" i="53"/>
  <c r="J155" i="53"/>
  <c r="J153" i="53"/>
  <c r="J152" i="53"/>
  <c r="J151" i="53"/>
  <c r="J150" i="53" s="1"/>
  <c r="J149" i="53"/>
  <c r="J148" i="53" s="1"/>
  <c r="J147" i="53"/>
  <c r="J146" i="53" s="1"/>
  <c r="J145" i="53"/>
  <c r="J144" i="53" s="1"/>
  <c r="J142" i="53"/>
  <c r="J141" i="53" s="1"/>
  <c r="J140" i="53"/>
  <c r="J139" i="53"/>
  <c r="J138" i="53"/>
  <c r="J137" i="53"/>
  <c r="J136" i="53"/>
  <c r="J135" i="53"/>
  <c r="J134" i="53"/>
  <c r="J133" i="53"/>
  <c r="J132" i="53"/>
  <c r="J130" i="53"/>
  <c r="J129" i="53"/>
  <c r="J128" i="53"/>
  <c r="J127" i="53"/>
  <c r="J124" i="53"/>
  <c r="J123" i="53" s="1"/>
  <c r="J122" i="53"/>
  <c r="J121" i="53"/>
  <c r="J120" i="53"/>
  <c r="J119" i="53" s="1"/>
  <c r="J118" i="53"/>
  <c r="J117" i="53" s="1"/>
  <c r="J115" i="53"/>
  <c r="J114" i="53" s="1"/>
  <c r="J113" i="53"/>
  <c r="J112" i="53" s="1"/>
  <c r="J111" i="53"/>
  <c r="J110" i="53"/>
  <c r="J109" i="53"/>
  <c r="J108" i="53"/>
  <c r="J107" i="53"/>
  <c r="J106" i="53"/>
  <c r="J105" i="53"/>
  <c r="J104" i="53" s="1"/>
  <c r="J103" i="53"/>
  <c r="J102" i="53" s="1"/>
  <c r="J101" i="53"/>
  <c r="J100" i="53" s="1"/>
  <c r="J98" i="53"/>
  <c r="J97" i="53" s="1"/>
  <c r="J96" i="53"/>
  <c r="J95" i="53" s="1"/>
  <c r="J94" i="53"/>
  <c r="J93" i="53" s="1"/>
  <c r="J91" i="53"/>
  <c r="J90" i="53"/>
  <c r="J89" i="53"/>
  <c r="J88" i="53" s="1"/>
  <c r="J87" i="53" s="1"/>
  <c r="J86" i="53"/>
  <c r="J85" i="53" s="1"/>
  <c r="J84" i="53"/>
  <c r="J83" i="53" s="1"/>
  <c r="J81" i="53"/>
  <c r="J80" i="53" s="1"/>
  <c r="J79" i="53"/>
  <c r="J78" i="53" s="1"/>
  <c r="J77" i="53"/>
  <c r="J76" i="53"/>
  <c r="J74" i="53"/>
  <c r="J73" i="53"/>
  <c r="J72" i="53"/>
  <c r="J71" i="53" s="1"/>
  <c r="J70" i="53"/>
  <c r="J69" i="53" s="1"/>
  <c r="J66" i="53"/>
  <c r="J65" i="53"/>
  <c r="J64" i="53"/>
  <c r="J63" i="53" s="1"/>
  <c r="J62" i="53"/>
  <c r="J61" i="53" s="1"/>
  <c r="J60" i="53"/>
  <c r="J59" i="53"/>
  <c r="J57" i="53"/>
  <c r="J56" i="53"/>
  <c r="J53" i="53"/>
  <c r="J52" i="53"/>
  <c r="J51" i="53"/>
  <c r="J50" i="53"/>
  <c r="J49" i="53"/>
  <c r="J48" i="53"/>
  <c r="J47" i="53"/>
  <c r="J46" i="53"/>
  <c r="J44" i="53"/>
  <c r="J43" i="53"/>
  <c r="J41" i="53"/>
  <c r="J40" i="53"/>
  <c r="J39" i="53"/>
  <c r="J38" i="53"/>
  <c r="J36" i="53"/>
  <c r="J35" i="53" s="1"/>
  <c r="J34" i="53"/>
  <c r="J33" i="53"/>
  <c r="J32" i="53"/>
  <c r="J31" i="53"/>
  <c r="J30" i="53"/>
  <c r="J29" i="53"/>
  <c r="J28" i="53"/>
  <c r="J27" i="53"/>
  <c r="J25" i="53"/>
  <c r="J24" i="53"/>
  <c r="J23" i="53"/>
  <c r="J22" i="53"/>
  <c r="I21" i="53"/>
  <c r="I20" i="53" s="1"/>
  <c r="H21" i="53"/>
  <c r="G21" i="53"/>
  <c r="G20" i="53" s="1"/>
  <c r="D32" i="2"/>
  <c r="D31" i="2"/>
  <c r="D23" i="2"/>
  <c r="D17" i="2"/>
  <c r="D18" i="2"/>
  <c r="D21" i="2"/>
  <c r="D22" i="2"/>
  <c r="D24" i="2"/>
  <c r="D25" i="2"/>
  <c r="D26" i="2"/>
  <c r="D27" i="2"/>
  <c r="D28" i="2"/>
  <c r="D29" i="2"/>
  <c r="D16" i="2"/>
  <c r="D12" i="2"/>
  <c r="E19" i="2"/>
  <c r="E20" i="2"/>
  <c r="E21" i="2"/>
  <c r="E22" i="2"/>
  <c r="E23" i="2"/>
  <c r="E24" i="2"/>
  <c r="E25" i="2"/>
  <c r="E26" i="2"/>
  <c r="E27" i="2"/>
  <c r="E28" i="2"/>
  <c r="N320" i="49"/>
  <c r="N302" i="49"/>
  <c r="N300" i="49"/>
  <c r="N298" i="49"/>
  <c r="N295" i="49"/>
  <c r="N271" i="49"/>
  <c r="N269" i="49"/>
  <c r="N263" i="49"/>
  <c r="N261" i="49"/>
  <c r="N259" i="49"/>
  <c r="N258" i="49"/>
  <c r="N254" i="49"/>
  <c r="N253" i="49" s="1"/>
  <c r="N250" i="49"/>
  <c r="N244" i="49"/>
  <c r="N243" i="49"/>
  <c r="N241" i="49"/>
  <c r="N235" i="49"/>
  <c r="N236" i="49"/>
  <c r="N237" i="49"/>
  <c r="N234" i="49"/>
  <c r="N228" i="49"/>
  <c r="N229" i="49"/>
  <c r="N230" i="49"/>
  <c r="N231" i="49"/>
  <c r="N232" i="49"/>
  <c r="N227" i="49"/>
  <c r="N221" i="49"/>
  <c r="N222" i="49"/>
  <c r="N220" i="49"/>
  <c r="N213" i="49"/>
  <c r="N214" i="49"/>
  <c r="N212" i="49"/>
  <c r="N188" i="49"/>
  <c r="N186" i="49"/>
  <c r="N184" i="49"/>
  <c r="N174" i="49"/>
  <c r="N166" i="49"/>
  <c r="N167" i="49"/>
  <c r="N165" i="49"/>
  <c r="N159" i="49"/>
  <c r="N160" i="49"/>
  <c r="N161" i="49"/>
  <c r="N162" i="49"/>
  <c r="N163" i="49"/>
  <c r="N158" i="49"/>
  <c r="N156" i="49"/>
  <c r="N155" i="49"/>
  <c r="N152" i="49"/>
  <c r="N153" i="49"/>
  <c r="N151" i="49"/>
  <c r="N149" i="49"/>
  <c r="N147" i="49"/>
  <c r="N142" i="49"/>
  <c r="N133" i="49"/>
  <c r="N134" i="49"/>
  <c r="N135" i="49"/>
  <c r="N136" i="49"/>
  <c r="N137" i="49"/>
  <c r="N138" i="49"/>
  <c r="N139" i="49"/>
  <c r="N140" i="49"/>
  <c r="N132" i="49"/>
  <c r="N128" i="49"/>
  <c r="N129" i="49"/>
  <c r="N130" i="49"/>
  <c r="N127" i="49"/>
  <c r="N111" i="49"/>
  <c r="N110" i="49" s="1"/>
  <c r="N91" i="49"/>
  <c r="N89" i="49"/>
  <c r="N88" i="49" s="1"/>
  <c r="N81" i="49"/>
  <c r="N64" i="49"/>
  <c r="N46" i="49"/>
  <c r="N39" i="49"/>
  <c r="N40" i="49"/>
  <c r="N41" i="49"/>
  <c r="N38" i="49"/>
  <c r="N35" i="49"/>
  <c r="N34" i="49"/>
  <c r="N28" i="49"/>
  <c r="N29" i="49"/>
  <c r="N30" i="49"/>
  <c r="N31" i="49"/>
  <c r="N32" i="49"/>
  <c r="N27" i="49"/>
  <c r="N70" i="49"/>
  <c r="N69" i="49" s="1"/>
  <c r="N22" i="49"/>
  <c r="G13" i="53"/>
  <c r="G11" i="53"/>
  <c r="G9" i="53"/>
  <c r="N328" i="49"/>
  <c r="N327" i="49" s="1"/>
  <c r="N326" i="49" s="1"/>
  <c r="N325" i="49" s="1"/>
  <c r="N324" i="49"/>
  <c r="N323" i="49" s="1"/>
  <c r="N318" i="49"/>
  <c r="N317" i="49"/>
  <c r="N314" i="49"/>
  <c r="N313" i="49" s="1"/>
  <c r="N312" i="49" s="1"/>
  <c r="N218" i="49"/>
  <c r="N106" i="49"/>
  <c r="N107" i="49"/>
  <c r="N108" i="49"/>
  <c r="N109" i="49"/>
  <c r="N76" i="49"/>
  <c r="N47" i="49"/>
  <c r="N48" i="49"/>
  <c r="N49" i="49"/>
  <c r="N50" i="49"/>
  <c r="N51" i="49"/>
  <c r="N52" i="49"/>
  <c r="N53" i="49"/>
  <c r="H21" i="49"/>
  <c r="I21" i="49"/>
  <c r="J21" i="49"/>
  <c r="K21" i="49"/>
  <c r="L21" i="49"/>
  <c r="M21" i="49"/>
  <c r="G21" i="49"/>
  <c r="G12" i="53"/>
  <c r="R256" i="55"/>
  <c r="R257" i="55"/>
  <c r="R258" i="55"/>
  <c r="R259" i="55"/>
  <c r="R260" i="55"/>
  <c r="R261" i="55"/>
  <c r="R262" i="55"/>
  <c r="R263" i="55"/>
  <c r="R264" i="55"/>
  <c r="R265" i="55"/>
  <c r="R266" i="55"/>
  <c r="R267" i="55"/>
  <c r="R268" i="55"/>
  <c r="R269" i="55"/>
  <c r="N125" i="49" l="1"/>
  <c r="N131" i="49"/>
  <c r="J55" i="53"/>
  <c r="J54" i="53" s="1"/>
  <c r="J154" i="53"/>
  <c r="G28" i="2"/>
  <c r="F28" i="2"/>
  <c r="H28" i="2"/>
  <c r="I28" i="2"/>
  <c r="G24" i="2"/>
  <c r="F24" i="2"/>
  <c r="H24" i="2"/>
  <c r="I24" i="2"/>
  <c r="G20" i="2"/>
  <c r="F20" i="2"/>
  <c r="H20" i="2"/>
  <c r="I20" i="2"/>
  <c r="G27" i="2"/>
  <c r="F27" i="2"/>
  <c r="H27" i="2"/>
  <c r="I27" i="2"/>
  <c r="G23" i="2"/>
  <c r="F23" i="2"/>
  <c r="H23" i="2"/>
  <c r="I23" i="2"/>
  <c r="G19" i="2"/>
  <c r="F19" i="2"/>
  <c r="H19" i="2"/>
  <c r="I19" i="2"/>
  <c r="G19" i="53"/>
  <c r="H26" i="2"/>
  <c r="I26" i="2"/>
  <c r="G26" i="2"/>
  <c r="F26" i="2"/>
  <c r="H22" i="2"/>
  <c r="I22" i="2"/>
  <c r="G22" i="2"/>
  <c r="F22" i="2"/>
  <c r="J257" i="53"/>
  <c r="J256" i="53" s="1"/>
  <c r="H25" i="2"/>
  <c r="I25" i="2"/>
  <c r="G25" i="2"/>
  <c r="F25" i="2"/>
  <c r="H21" i="2"/>
  <c r="I21" i="2"/>
  <c r="G21" i="2"/>
  <c r="F21" i="2"/>
  <c r="J26" i="53"/>
  <c r="J45" i="53"/>
  <c r="J42" i="53" s="1"/>
  <c r="I19" i="53"/>
  <c r="J75" i="53"/>
  <c r="J68" i="53" s="1"/>
  <c r="J99" i="53"/>
  <c r="J131" i="53"/>
  <c r="J316" i="53"/>
  <c r="J168" i="53"/>
  <c r="J126" i="53"/>
  <c r="N126" i="49"/>
  <c r="J296" i="53"/>
  <c r="J253" i="53"/>
  <c r="J239" i="53"/>
  <c r="J233" i="53"/>
  <c r="J219" i="53"/>
  <c r="J215" i="53"/>
  <c r="J211" i="53"/>
  <c r="J157" i="53"/>
  <c r="J92" i="53"/>
  <c r="J82" i="53"/>
  <c r="J58" i="53"/>
  <c r="H20" i="53"/>
  <c r="J21" i="53"/>
  <c r="J37" i="53"/>
  <c r="J116" i="53"/>
  <c r="J173" i="53"/>
  <c r="J181" i="53"/>
  <c r="J180" i="53" s="1"/>
  <c r="J223" i="53"/>
  <c r="J267" i="53"/>
  <c r="J206" i="53"/>
  <c r="J201" i="53" s="1"/>
  <c r="J226" i="53"/>
  <c r="J292" i="53"/>
  <c r="J291" i="53" s="1"/>
  <c r="J192" i="53"/>
  <c r="J189" i="53" s="1"/>
  <c r="J242" i="53"/>
  <c r="J306" i="53"/>
  <c r="J303" i="53" s="1"/>
  <c r="J164" i="53"/>
  <c r="J178" i="53"/>
  <c r="J249" i="53"/>
  <c r="J278" i="53"/>
  <c r="J289" i="53"/>
  <c r="J284" i="53" s="1"/>
  <c r="J321" i="53"/>
  <c r="J327" i="53"/>
  <c r="J326" i="53" s="1"/>
  <c r="J325" i="53" s="1"/>
  <c r="N150" i="49"/>
  <c r="N45" i="49"/>
  <c r="N26" i="49"/>
  <c r="G12" i="49"/>
  <c r="J20" i="49"/>
  <c r="I20" i="49"/>
  <c r="G20" i="49"/>
  <c r="N316" i="49"/>
  <c r="L20" i="49"/>
  <c r="H20" i="49"/>
  <c r="M20" i="49"/>
  <c r="K20" i="49"/>
  <c r="J5" i="56"/>
  <c r="H6" i="56"/>
  <c r="J273" i="53" l="1"/>
  <c r="J255" i="53"/>
  <c r="J315" i="53"/>
  <c r="J272" i="53" s="1"/>
  <c r="J125" i="53"/>
  <c r="J20" i="53"/>
  <c r="J19" i="53" s="1"/>
  <c r="J225" i="53"/>
  <c r="J210" i="53"/>
  <c r="J143" i="53"/>
  <c r="H19" i="53"/>
  <c r="I18" i="53"/>
  <c r="J238" i="53"/>
  <c r="J172" i="53"/>
  <c r="G19" i="49"/>
  <c r="G285" i="55"/>
  <c r="H285" i="55"/>
  <c r="I285" i="55"/>
  <c r="J285" i="55"/>
  <c r="K285" i="55"/>
  <c r="L285" i="55"/>
  <c r="M285" i="55"/>
  <c r="N285" i="55"/>
  <c r="O285" i="55"/>
  <c r="P285" i="55"/>
  <c r="Q285" i="55"/>
  <c r="F285" i="55"/>
  <c r="L214" i="56"/>
  <c r="F214" i="56"/>
  <c r="E214" i="56"/>
  <c r="D214" i="56"/>
  <c r="C214" i="56"/>
  <c r="B214" i="56"/>
  <c r="L213" i="56"/>
  <c r="F213" i="56"/>
  <c r="E213" i="56"/>
  <c r="D213" i="56"/>
  <c r="C213" i="56"/>
  <c r="B213" i="56"/>
  <c r="L212" i="56"/>
  <c r="F212" i="56"/>
  <c r="E212" i="56"/>
  <c r="D212" i="56"/>
  <c r="C212" i="56"/>
  <c r="B212" i="56"/>
  <c r="L211" i="56"/>
  <c r="F211" i="56"/>
  <c r="E211" i="56"/>
  <c r="D211" i="56"/>
  <c r="C211" i="56"/>
  <c r="B211" i="56"/>
  <c r="L210" i="56"/>
  <c r="F210" i="56"/>
  <c r="E210" i="56"/>
  <c r="D210" i="56"/>
  <c r="C210" i="56"/>
  <c r="B210" i="56"/>
  <c r="L209" i="56"/>
  <c r="F209" i="56"/>
  <c r="E209" i="56"/>
  <c r="D209" i="56"/>
  <c r="C209" i="56"/>
  <c r="B209" i="56"/>
  <c r="L208" i="56"/>
  <c r="F208" i="56"/>
  <c r="E208" i="56"/>
  <c r="D208" i="56"/>
  <c r="C208" i="56"/>
  <c r="B208" i="56"/>
  <c r="L207" i="56"/>
  <c r="F207" i="56"/>
  <c r="E207" i="56"/>
  <c r="D207" i="56"/>
  <c r="C207" i="56"/>
  <c r="B207" i="56"/>
  <c r="L206" i="56"/>
  <c r="F206" i="56"/>
  <c r="E206" i="56"/>
  <c r="D206" i="56"/>
  <c r="C206" i="56"/>
  <c r="B206" i="56"/>
  <c r="L205" i="56"/>
  <c r="F205" i="56"/>
  <c r="E205" i="56"/>
  <c r="D205" i="56"/>
  <c r="C205" i="56"/>
  <c r="B205" i="56"/>
  <c r="L204" i="56"/>
  <c r="F204" i="56"/>
  <c r="E204" i="56"/>
  <c r="D204" i="56"/>
  <c r="C204" i="56"/>
  <c r="B204" i="56"/>
  <c r="L203" i="56"/>
  <c r="F203" i="56"/>
  <c r="E203" i="56"/>
  <c r="D203" i="56"/>
  <c r="C203" i="56"/>
  <c r="B203" i="56"/>
  <c r="L202" i="56"/>
  <c r="F202" i="56"/>
  <c r="E202" i="56"/>
  <c r="D202" i="56"/>
  <c r="C202" i="56"/>
  <c r="B202" i="56"/>
  <c r="L201" i="56"/>
  <c r="F201" i="56"/>
  <c r="E201" i="56"/>
  <c r="D201" i="56"/>
  <c r="C201" i="56"/>
  <c r="B201" i="56"/>
  <c r="L200" i="56"/>
  <c r="F200" i="56"/>
  <c r="E200" i="56"/>
  <c r="D200" i="56"/>
  <c r="C200" i="56"/>
  <c r="B200" i="56"/>
  <c r="L199" i="56"/>
  <c r="F199" i="56"/>
  <c r="E199" i="56"/>
  <c r="D199" i="56"/>
  <c r="C199" i="56"/>
  <c r="B199" i="56"/>
  <c r="L198" i="56"/>
  <c r="F198" i="56"/>
  <c r="E198" i="56"/>
  <c r="D198" i="56"/>
  <c r="C198" i="56"/>
  <c r="B198" i="56"/>
  <c r="L197" i="56"/>
  <c r="F197" i="56"/>
  <c r="E197" i="56"/>
  <c r="D197" i="56"/>
  <c r="C197" i="56"/>
  <c r="B197" i="56"/>
  <c r="L196" i="56"/>
  <c r="F196" i="56"/>
  <c r="E196" i="56"/>
  <c r="D196" i="56"/>
  <c r="C196" i="56"/>
  <c r="B196" i="56"/>
  <c r="L195" i="56"/>
  <c r="F195" i="56"/>
  <c r="E195" i="56"/>
  <c r="D195" i="56"/>
  <c r="C195" i="56"/>
  <c r="B195" i="56"/>
  <c r="L194" i="56"/>
  <c r="F194" i="56"/>
  <c r="E194" i="56"/>
  <c r="D194" i="56"/>
  <c r="C194" i="56"/>
  <c r="B194" i="56"/>
  <c r="L193" i="56"/>
  <c r="F193" i="56"/>
  <c r="E193" i="56"/>
  <c r="D193" i="56"/>
  <c r="C193" i="56"/>
  <c r="B193" i="56"/>
  <c r="L192" i="56"/>
  <c r="F192" i="56"/>
  <c r="E192" i="56"/>
  <c r="D192" i="56"/>
  <c r="C192" i="56"/>
  <c r="B192" i="56"/>
  <c r="L191" i="56"/>
  <c r="F191" i="56"/>
  <c r="E191" i="56"/>
  <c r="D191" i="56"/>
  <c r="C191" i="56"/>
  <c r="B191" i="56"/>
  <c r="L190" i="56"/>
  <c r="F190" i="56"/>
  <c r="E190" i="56"/>
  <c r="D190" i="56"/>
  <c r="C190" i="56"/>
  <c r="B190" i="56"/>
  <c r="L189" i="56"/>
  <c r="F189" i="56"/>
  <c r="E189" i="56"/>
  <c r="D189" i="56"/>
  <c r="C189" i="56"/>
  <c r="B189" i="56"/>
  <c r="L188" i="56"/>
  <c r="F188" i="56"/>
  <c r="E188" i="56"/>
  <c r="D188" i="56"/>
  <c r="C188" i="56"/>
  <c r="B188" i="56"/>
  <c r="L187" i="56"/>
  <c r="F187" i="56"/>
  <c r="E187" i="56"/>
  <c r="D187" i="56"/>
  <c r="C187" i="56"/>
  <c r="B187" i="56"/>
  <c r="L186" i="56"/>
  <c r="F186" i="56"/>
  <c r="E186" i="56"/>
  <c r="D186" i="56"/>
  <c r="C186" i="56"/>
  <c r="B186" i="56"/>
  <c r="L185" i="56"/>
  <c r="F185" i="56"/>
  <c r="E185" i="56"/>
  <c r="D185" i="56"/>
  <c r="C185" i="56"/>
  <c r="B185" i="56"/>
  <c r="L184" i="56"/>
  <c r="F184" i="56"/>
  <c r="E184" i="56"/>
  <c r="D184" i="56"/>
  <c r="C184" i="56"/>
  <c r="B184" i="56"/>
  <c r="L183" i="56"/>
  <c r="F183" i="56"/>
  <c r="E183" i="56"/>
  <c r="D183" i="56"/>
  <c r="C183" i="56"/>
  <c r="B183" i="56"/>
  <c r="L182" i="56"/>
  <c r="F182" i="56"/>
  <c r="E182" i="56"/>
  <c r="D182" i="56"/>
  <c r="C182" i="56"/>
  <c r="B182" i="56"/>
  <c r="L181" i="56"/>
  <c r="F181" i="56"/>
  <c r="E181" i="56"/>
  <c r="D181" i="56"/>
  <c r="C181" i="56"/>
  <c r="B181" i="56"/>
  <c r="L180" i="56"/>
  <c r="F180" i="56"/>
  <c r="E180" i="56"/>
  <c r="D180" i="56"/>
  <c r="C180" i="56"/>
  <c r="B180" i="56"/>
  <c r="L179" i="56"/>
  <c r="F179" i="56"/>
  <c r="E179" i="56"/>
  <c r="D179" i="56"/>
  <c r="C179" i="56"/>
  <c r="B179" i="56"/>
  <c r="L178" i="56"/>
  <c r="F178" i="56"/>
  <c r="E178" i="56"/>
  <c r="D178" i="56"/>
  <c r="C178" i="56"/>
  <c r="B178" i="56"/>
  <c r="L177" i="56"/>
  <c r="F177" i="56"/>
  <c r="E177" i="56"/>
  <c r="D177" i="56"/>
  <c r="C177" i="56"/>
  <c r="B177" i="56"/>
  <c r="L176" i="56"/>
  <c r="F176" i="56"/>
  <c r="E176" i="56"/>
  <c r="D176" i="56"/>
  <c r="C176" i="56"/>
  <c r="B176" i="56"/>
  <c r="L175" i="56"/>
  <c r="F175" i="56"/>
  <c r="E175" i="56"/>
  <c r="D175" i="56"/>
  <c r="C175" i="56"/>
  <c r="B175" i="56"/>
  <c r="L174" i="56"/>
  <c r="F174" i="56"/>
  <c r="E174" i="56"/>
  <c r="D174" i="56"/>
  <c r="C174" i="56"/>
  <c r="B174" i="56"/>
  <c r="L173" i="56"/>
  <c r="F173" i="56"/>
  <c r="E173" i="56"/>
  <c r="D173" i="56"/>
  <c r="C173" i="56"/>
  <c r="B173" i="56"/>
  <c r="L172" i="56"/>
  <c r="F172" i="56"/>
  <c r="E172" i="56"/>
  <c r="D172" i="56"/>
  <c r="C172" i="56"/>
  <c r="B172" i="56"/>
  <c r="L171" i="56"/>
  <c r="F171" i="56"/>
  <c r="E171" i="56"/>
  <c r="D171" i="56"/>
  <c r="C171" i="56"/>
  <c r="B171" i="56"/>
  <c r="L170" i="56"/>
  <c r="F170" i="56"/>
  <c r="E170" i="56"/>
  <c r="D170" i="56"/>
  <c r="C170" i="56"/>
  <c r="B170" i="56"/>
  <c r="L169" i="56"/>
  <c r="F169" i="56"/>
  <c r="E169" i="56"/>
  <c r="D169" i="56"/>
  <c r="C169" i="56"/>
  <c r="B169" i="56"/>
  <c r="L168" i="56"/>
  <c r="F168" i="56"/>
  <c r="E168" i="56"/>
  <c r="D168" i="56"/>
  <c r="C168" i="56"/>
  <c r="B168" i="56"/>
  <c r="L167" i="56"/>
  <c r="F167" i="56"/>
  <c r="E167" i="56"/>
  <c r="D167" i="56"/>
  <c r="C167" i="56"/>
  <c r="B167" i="56"/>
  <c r="L166" i="56"/>
  <c r="F166" i="56"/>
  <c r="E166" i="56"/>
  <c r="D166" i="56"/>
  <c r="C166" i="56"/>
  <c r="B166" i="56"/>
  <c r="L165" i="56"/>
  <c r="F165" i="56"/>
  <c r="E165" i="56"/>
  <c r="D165" i="56"/>
  <c r="C165" i="56"/>
  <c r="B165" i="56"/>
  <c r="L164" i="56"/>
  <c r="F164" i="56"/>
  <c r="E164" i="56"/>
  <c r="D164" i="56"/>
  <c r="C164" i="56"/>
  <c r="B164" i="56"/>
  <c r="L163" i="56"/>
  <c r="F163" i="56"/>
  <c r="E163" i="56"/>
  <c r="D163" i="56"/>
  <c r="C163" i="56"/>
  <c r="B163" i="56"/>
  <c r="L162" i="56"/>
  <c r="F162" i="56"/>
  <c r="E162" i="56"/>
  <c r="D162" i="56"/>
  <c r="C162" i="56"/>
  <c r="B162" i="56"/>
  <c r="L161" i="56"/>
  <c r="F161" i="56"/>
  <c r="E161" i="56"/>
  <c r="D161" i="56"/>
  <c r="C161" i="56"/>
  <c r="B161" i="56"/>
  <c r="L160" i="56"/>
  <c r="F160" i="56"/>
  <c r="E160" i="56"/>
  <c r="D160" i="56"/>
  <c r="C160" i="56"/>
  <c r="B160" i="56"/>
  <c r="L159" i="56"/>
  <c r="F159" i="56"/>
  <c r="E159" i="56"/>
  <c r="D159" i="56"/>
  <c r="C159" i="56"/>
  <c r="B159" i="56"/>
  <c r="L158" i="56"/>
  <c r="F158" i="56"/>
  <c r="E158" i="56"/>
  <c r="D158" i="56"/>
  <c r="C158" i="56"/>
  <c r="B158" i="56"/>
  <c r="L157" i="56"/>
  <c r="F157" i="56"/>
  <c r="E157" i="56"/>
  <c r="D157" i="56"/>
  <c r="C157" i="56"/>
  <c r="B157" i="56"/>
  <c r="L156" i="56"/>
  <c r="F156" i="56"/>
  <c r="E156" i="56"/>
  <c r="D156" i="56"/>
  <c r="C156" i="56"/>
  <c r="B156" i="56"/>
  <c r="L155" i="56"/>
  <c r="F155" i="56"/>
  <c r="E155" i="56"/>
  <c r="D155" i="56"/>
  <c r="C155" i="56"/>
  <c r="B155" i="56"/>
  <c r="L154" i="56"/>
  <c r="F154" i="56"/>
  <c r="E154" i="56"/>
  <c r="D154" i="56"/>
  <c r="C154" i="56"/>
  <c r="B154" i="56"/>
  <c r="L153" i="56"/>
  <c r="F153" i="56"/>
  <c r="E153" i="56"/>
  <c r="D153" i="56"/>
  <c r="C153" i="56"/>
  <c r="B153" i="56"/>
  <c r="L152" i="56"/>
  <c r="F152" i="56"/>
  <c r="E152" i="56"/>
  <c r="D152" i="56"/>
  <c r="C152" i="56"/>
  <c r="B152" i="56"/>
  <c r="L151" i="56"/>
  <c r="F151" i="56"/>
  <c r="E151" i="56"/>
  <c r="D151" i="56"/>
  <c r="C151" i="56"/>
  <c r="B151" i="56"/>
  <c r="L150" i="56"/>
  <c r="F150" i="56"/>
  <c r="E150" i="56"/>
  <c r="D150" i="56"/>
  <c r="C150" i="56"/>
  <c r="B150" i="56"/>
  <c r="L149" i="56"/>
  <c r="F149" i="56"/>
  <c r="E149" i="56"/>
  <c r="D149" i="56"/>
  <c r="C149" i="56"/>
  <c r="B149" i="56"/>
  <c r="L148" i="56"/>
  <c r="F148" i="56"/>
  <c r="E148" i="56"/>
  <c r="D148" i="56"/>
  <c r="C148" i="56"/>
  <c r="B148" i="56"/>
  <c r="L147" i="56"/>
  <c r="F147" i="56"/>
  <c r="E147" i="56"/>
  <c r="D147" i="56"/>
  <c r="C147" i="56"/>
  <c r="B147" i="56"/>
  <c r="L146" i="56"/>
  <c r="F146" i="56"/>
  <c r="E146" i="56"/>
  <c r="D146" i="56"/>
  <c r="C146" i="56"/>
  <c r="B146" i="56"/>
  <c r="L145" i="56"/>
  <c r="F145" i="56"/>
  <c r="E145" i="56"/>
  <c r="D145" i="56"/>
  <c r="C145" i="56"/>
  <c r="B145" i="56"/>
  <c r="L144" i="56"/>
  <c r="F144" i="56"/>
  <c r="E144" i="56"/>
  <c r="D144" i="56"/>
  <c r="C144" i="56"/>
  <c r="B144" i="56"/>
  <c r="L143" i="56"/>
  <c r="F143" i="56"/>
  <c r="E143" i="56"/>
  <c r="D143" i="56"/>
  <c r="C143" i="56"/>
  <c r="B143" i="56"/>
  <c r="L142" i="56"/>
  <c r="F142" i="56"/>
  <c r="E142" i="56"/>
  <c r="D142" i="56"/>
  <c r="C142" i="56"/>
  <c r="B142" i="56"/>
  <c r="L141" i="56"/>
  <c r="F141" i="56"/>
  <c r="E141" i="56"/>
  <c r="D141" i="56"/>
  <c r="C141" i="56"/>
  <c r="B141" i="56"/>
  <c r="L140" i="56"/>
  <c r="F140" i="56"/>
  <c r="E140" i="56"/>
  <c r="D140" i="56"/>
  <c r="C140" i="56"/>
  <c r="B140" i="56"/>
  <c r="L139" i="56"/>
  <c r="F139" i="56"/>
  <c r="E139" i="56"/>
  <c r="D139" i="56"/>
  <c r="C139" i="56"/>
  <c r="B139" i="56"/>
  <c r="L138" i="56"/>
  <c r="F138" i="56"/>
  <c r="E138" i="56"/>
  <c r="D138" i="56"/>
  <c r="C138" i="56"/>
  <c r="B138" i="56"/>
  <c r="L137" i="56"/>
  <c r="F137" i="56"/>
  <c r="E137" i="56"/>
  <c r="D137" i="56"/>
  <c r="C137" i="56"/>
  <c r="B137" i="56"/>
  <c r="L136" i="56"/>
  <c r="F136" i="56"/>
  <c r="E136" i="56"/>
  <c r="D136" i="56"/>
  <c r="C136" i="56"/>
  <c r="B136" i="56"/>
  <c r="L135" i="56"/>
  <c r="F135" i="56"/>
  <c r="E135" i="56"/>
  <c r="D135" i="56"/>
  <c r="C135" i="56"/>
  <c r="B135" i="56"/>
  <c r="L134" i="56"/>
  <c r="F134" i="56"/>
  <c r="E134" i="56"/>
  <c r="D134" i="56"/>
  <c r="C134" i="56"/>
  <c r="B134" i="56"/>
  <c r="L133" i="56"/>
  <c r="F133" i="56"/>
  <c r="E133" i="56"/>
  <c r="D133" i="56"/>
  <c r="C133" i="56"/>
  <c r="B133" i="56"/>
  <c r="L132" i="56"/>
  <c r="F132" i="56"/>
  <c r="E132" i="56"/>
  <c r="D132" i="56"/>
  <c r="C132" i="56"/>
  <c r="B132" i="56"/>
  <c r="L131" i="56"/>
  <c r="F131" i="56"/>
  <c r="E131" i="56"/>
  <c r="D131" i="56"/>
  <c r="C131" i="56"/>
  <c r="B131" i="56"/>
  <c r="L130" i="56"/>
  <c r="F130" i="56"/>
  <c r="E130" i="56"/>
  <c r="D130" i="56"/>
  <c r="C130" i="56"/>
  <c r="B130" i="56"/>
  <c r="L129" i="56"/>
  <c r="F129" i="56"/>
  <c r="E129" i="56"/>
  <c r="D129" i="56"/>
  <c r="C129" i="56"/>
  <c r="B129" i="56"/>
  <c r="L128" i="56"/>
  <c r="F128" i="56"/>
  <c r="E128" i="56"/>
  <c r="D128" i="56"/>
  <c r="C128" i="56"/>
  <c r="B128" i="56"/>
  <c r="L127" i="56"/>
  <c r="F127" i="56"/>
  <c r="E127" i="56"/>
  <c r="D127" i="56"/>
  <c r="C127" i="56"/>
  <c r="B127" i="56"/>
  <c r="L126" i="56"/>
  <c r="F126" i="56"/>
  <c r="E126" i="56"/>
  <c r="D126" i="56"/>
  <c r="C126" i="56"/>
  <c r="B126" i="56"/>
  <c r="L125" i="56"/>
  <c r="F125" i="56"/>
  <c r="E125" i="56"/>
  <c r="D125" i="56"/>
  <c r="C125" i="56"/>
  <c r="B125" i="56"/>
  <c r="L124" i="56"/>
  <c r="F124" i="56"/>
  <c r="E124" i="56"/>
  <c r="D124" i="56"/>
  <c r="C124" i="56"/>
  <c r="B124" i="56"/>
  <c r="L123" i="56"/>
  <c r="F123" i="56"/>
  <c r="E123" i="56"/>
  <c r="D123" i="56"/>
  <c r="C123" i="56"/>
  <c r="B123" i="56"/>
  <c r="L122" i="56"/>
  <c r="F122" i="56"/>
  <c r="E122" i="56"/>
  <c r="D122" i="56"/>
  <c r="C122" i="56"/>
  <c r="B122" i="56"/>
  <c r="L121" i="56"/>
  <c r="F121" i="56"/>
  <c r="E121" i="56"/>
  <c r="D121" i="56"/>
  <c r="C121" i="56"/>
  <c r="B121" i="56"/>
  <c r="L120" i="56"/>
  <c r="F120" i="56"/>
  <c r="E120" i="56"/>
  <c r="D120" i="56"/>
  <c r="C120" i="56"/>
  <c r="B120" i="56"/>
  <c r="L119" i="56"/>
  <c r="F119" i="56"/>
  <c r="E119" i="56"/>
  <c r="D119" i="56"/>
  <c r="C119" i="56"/>
  <c r="B119" i="56"/>
  <c r="L118" i="56"/>
  <c r="F118" i="56"/>
  <c r="E118" i="56"/>
  <c r="D118" i="56"/>
  <c r="C118" i="56"/>
  <c r="B118" i="56"/>
  <c r="L117" i="56"/>
  <c r="F117" i="56"/>
  <c r="E117" i="56"/>
  <c r="D117" i="56"/>
  <c r="C117" i="56"/>
  <c r="B117" i="56"/>
  <c r="L116" i="56"/>
  <c r="F116" i="56"/>
  <c r="E116" i="56"/>
  <c r="D116" i="56"/>
  <c r="C116" i="56"/>
  <c r="B116" i="56"/>
  <c r="L115" i="56"/>
  <c r="F115" i="56"/>
  <c r="E115" i="56"/>
  <c r="D115" i="56"/>
  <c r="C115" i="56"/>
  <c r="B115" i="56"/>
  <c r="L114" i="56"/>
  <c r="F114" i="56"/>
  <c r="E114" i="56"/>
  <c r="D114" i="56"/>
  <c r="C114" i="56"/>
  <c r="B114" i="56"/>
  <c r="L113" i="56"/>
  <c r="F113" i="56"/>
  <c r="E113" i="56"/>
  <c r="D113" i="56"/>
  <c r="C113" i="56"/>
  <c r="B113" i="56"/>
  <c r="L112" i="56"/>
  <c r="F112" i="56"/>
  <c r="E112" i="56"/>
  <c r="D112" i="56"/>
  <c r="C112" i="56"/>
  <c r="B112" i="56"/>
  <c r="L111" i="56"/>
  <c r="F111" i="56"/>
  <c r="E111" i="56"/>
  <c r="D111" i="56"/>
  <c r="C111" i="56"/>
  <c r="B111" i="56"/>
  <c r="L110" i="56"/>
  <c r="F110" i="56"/>
  <c r="E110" i="56"/>
  <c r="D110" i="56"/>
  <c r="C110" i="56"/>
  <c r="B110" i="56"/>
  <c r="L109" i="56"/>
  <c r="F109" i="56"/>
  <c r="E109" i="56"/>
  <c r="D109" i="56"/>
  <c r="C109" i="56"/>
  <c r="B109" i="56"/>
  <c r="L108" i="56"/>
  <c r="F108" i="56"/>
  <c r="E108" i="56"/>
  <c r="D108" i="56"/>
  <c r="C108" i="56"/>
  <c r="B108" i="56"/>
  <c r="L107" i="56"/>
  <c r="F107" i="56"/>
  <c r="E107" i="56"/>
  <c r="D107" i="56"/>
  <c r="C107" i="56"/>
  <c r="B107" i="56"/>
  <c r="L106" i="56"/>
  <c r="F106" i="56"/>
  <c r="E106" i="56"/>
  <c r="D106" i="56"/>
  <c r="C106" i="56"/>
  <c r="B106" i="56"/>
  <c r="L105" i="56"/>
  <c r="F105" i="56"/>
  <c r="E105" i="56"/>
  <c r="D105" i="56"/>
  <c r="C105" i="56"/>
  <c r="B105" i="56"/>
  <c r="L104" i="56"/>
  <c r="F104" i="56"/>
  <c r="E104" i="56"/>
  <c r="D104" i="56"/>
  <c r="C104" i="56"/>
  <c r="B104" i="56"/>
  <c r="L103" i="56"/>
  <c r="F103" i="56"/>
  <c r="E103" i="56"/>
  <c r="D103" i="56"/>
  <c r="C103" i="56"/>
  <c r="B103" i="56"/>
  <c r="L102" i="56"/>
  <c r="F102" i="56"/>
  <c r="E102" i="56"/>
  <c r="D102" i="56"/>
  <c r="C102" i="56"/>
  <c r="B102" i="56"/>
  <c r="L101" i="56"/>
  <c r="F101" i="56"/>
  <c r="E101" i="56"/>
  <c r="D101" i="56"/>
  <c r="C101" i="56"/>
  <c r="B101" i="56"/>
  <c r="L100" i="56"/>
  <c r="F100" i="56"/>
  <c r="E100" i="56"/>
  <c r="D100" i="56"/>
  <c r="C100" i="56"/>
  <c r="B100" i="56"/>
  <c r="L99" i="56"/>
  <c r="F99" i="56"/>
  <c r="E99" i="56"/>
  <c r="D99" i="56"/>
  <c r="C99" i="56"/>
  <c r="B99" i="56"/>
  <c r="L98" i="56"/>
  <c r="F98" i="56"/>
  <c r="E98" i="56"/>
  <c r="D98" i="56"/>
  <c r="C98" i="56"/>
  <c r="B98" i="56"/>
  <c r="L97" i="56"/>
  <c r="F97" i="56"/>
  <c r="E97" i="56"/>
  <c r="D97" i="56"/>
  <c r="C97" i="56"/>
  <c r="B97" i="56"/>
  <c r="L96" i="56"/>
  <c r="F96" i="56"/>
  <c r="E96" i="56"/>
  <c r="D96" i="56"/>
  <c r="C96" i="56"/>
  <c r="B96" i="56"/>
  <c r="L95" i="56"/>
  <c r="F95" i="56"/>
  <c r="E95" i="56"/>
  <c r="D95" i="56"/>
  <c r="C95" i="56"/>
  <c r="B95" i="56"/>
  <c r="L94" i="56"/>
  <c r="F94" i="56"/>
  <c r="E94" i="56"/>
  <c r="D94" i="56"/>
  <c r="C94" i="56"/>
  <c r="B94" i="56"/>
  <c r="L93" i="56"/>
  <c r="F93" i="56"/>
  <c r="E93" i="56"/>
  <c r="D93" i="56"/>
  <c r="C93" i="56"/>
  <c r="B93" i="56"/>
  <c r="L92" i="56"/>
  <c r="F92" i="56"/>
  <c r="E92" i="56"/>
  <c r="D92" i="56"/>
  <c r="C92" i="56"/>
  <c r="B92" i="56"/>
  <c r="L91" i="56"/>
  <c r="F91" i="56"/>
  <c r="E91" i="56"/>
  <c r="D91" i="56"/>
  <c r="C91" i="56"/>
  <c r="B91" i="56"/>
  <c r="L90" i="56"/>
  <c r="F90" i="56"/>
  <c r="E90" i="56"/>
  <c r="D90" i="56"/>
  <c r="C90" i="56"/>
  <c r="B90" i="56"/>
  <c r="L89" i="56"/>
  <c r="F89" i="56"/>
  <c r="E89" i="56"/>
  <c r="D89" i="56"/>
  <c r="C89" i="56"/>
  <c r="B89" i="56"/>
  <c r="L88" i="56"/>
  <c r="F88" i="56"/>
  <c r="E88" i="56"/>
  <c r="D88" i="56"/>
  <c r="C88" i="56"/>
  <c r="B88" i="56"/>
  <c r="L87" i="56"/>
  <c r="F87" i="56"/>
  <c r="E87" i="56"/>
  <c r="D87" i="56"/>
  <c r="C87" i="56"/>
  <c r="B87" i="56"/>
  <c r="L86" i="56"/>
  <c r="F86" i="56"/>
  <c r="E86" i="56"/>
  <c r="D86" i="56"/>
  <c r="C86" i="56"/>
  <c r="B86" i="56"/>
  <c r="L85" i="56"/>
  <c r="F85" i="56"/>
  <c r="E85" i="56"/>
  <c r="D85" i="56"/>
  <c r="C85" i="56"/>
  <c r="B85" i="56"/>
  <c r="L84" i="56"/>
  <c r="F84" i="56"/>
  <c r="E84" i="56"/>
  <c r="D84" i="56"/>
  <c r="C84" i="56"/>
  <c r="B84" i="56"/>
  <c r="L83" i="56"/>
  <c r="F83" i="56"/>
  <c r="E83" i="56"/>
  <c r="D83" i="56"/>
  <c r="C83" i="56"/>
  <c r="B83" i="56"/>
  <c r="L82" i="56"/>
  <c r="F82" i="56"/>
  <c r="E82" i="56"/>
  <c r="D82" i="56"/>
  <c r="C82" i="56"/>
  <c r="B82" i="56"/>
  <c r="L81" i="56"/>
  <c r="F81" i="56"/>
  <c r="E81" i="56"/>
  <c r="D81" i="56"/>
  <c r="C81" i="56"/>
  <c r="B81" i="56"/>
  <c r="L80" i="56"/>
  <c r="F80" i="56"/>
  <c r="E80" i="56"/>
  <c r="D80" i="56"/>
  <c r="C80" i="56"/>
  <c r="B80" i="56"/>
  <c r="L79" i="56"/>
  <c r="F79" i="56"/>
  <c r="E79" i="56"/>
  <c r="D79" i="56"/>
  <c r="C79" i="56"/>
  <c r="B79" i="56"/>
  <c r="L78" i="56"/>
  <c r="F78" i="56"/>
  <c r="E78" i="56"/>
  <c r="D78" i="56"/>
  <c r="C78" i="56"/>
  <c r="B78" i="56"/>
  <c r="L77" i="56"/>
  <c r="F77" i="56"/>
  <c r="E77" i="56"/>
  <c r="D77" i="56"/>
  <c r="C77" i="56"/>
  <c r="B77" i="56"/>
  <c r="L76" i="56"/>
  <c r="F76" i="56"/>
  <c r="E76" i="56"/>
  <c r="D76" i="56"/>
  <c r="C76" i="56"/>
  <c r="B76" i="56"/>
  <c r="L75" i="56"/>
  <c r="F75" i="56"/>
  <c r="E75" i="56"/>
  <c r="D75" i="56"/>
  <c r="C75" i="56"/>
  <c r="B75" i="56"/>
  <c r="L74" i="56"/>
  <c r="F74" i="56"/>
  <c r="E74" i="56"/>
  <c r="D74" i="56"/>
  <c r="C74" i="56"/>
  <c r="B74" i="56"/>
  <c r="L73" i="56"/>
  <c r="F73" i="56"/>
  <c r="E73" i="56"/>
  <c r="D73" i="56"/>
  <c r="C73" i="56"/>
  <c r="B73" i="56"/>
  <c r="L72" i="56"/>
  <c r="F72" i="56"/>
  <c r="E72" i="56"/>
  <c r="D72" i="56"/>
  <c r="C72" i="56"/>
  <c r="B72" i="56"/>
  <c r="L71" i="56"/>
  <c r="F71" i="56"/>
  <c r="E71" i="56"/>
  <c r="D71" i="56"/>
  <c r="C71" i="56"/>
  <c r="B71" i="56"/>
  <c r="L70" i="56"/>
  <c r="F70" i="56"/>
  <c r="E70" i="56"/>
  <c r="D70" i="56"/>
  <c r="C70" i="56"/>
  <c r="B70" i="56"/>
  <c r="L69" i="56"/>
  <c r="F69" i="56"/>
  <c r="E69" i="56"/>
  <c r="D69" i="56"/>
  <c r="C69" i="56"/>
  <c r="B69" i="56"/>
  <c r="L68" i="56"/>
  <c r="F68" i="56"/>
  <c r="E68" i="56"/>
  <c r="D68" i="56"/>
  <c r="C68" i="56"/>
  <c r="B68" i="56"/>
  <c r="L67" i="56"/>
  <c r="F67" i="56"/>
  <c r="E67" i="56"/>
  <c r="D67" i="56"/>
  <c r="C67" i="56"/>
  <c r="B67" i="56"/>
  <c r="L66" i="56"/>
  <c r="F66" i="56"/>
  <c r="E66" i="56"/>
  <c r="D66" i="56"/>
  <c r="C66" i="56"/>
  <c r="B66" i="56"/>
  <c r="L65" i="56"/>
  <c r="F65" i="56"/>
  <c r="E65" i="56"/>
  <c r="D65" i="56"/>
  <c r="C65" i="56"/>
  <c r="B65" i="56"/>
  <c r="L64" i="56"/>
  <c r="F64" i="56"/>
  <c r="E64" i="56"/>
  <c r="D64" i="56"/>
  <c r="C64" i="56"/>
  <c r="B64" i="56"/>
  <c r="L63" i="56"/>
  <c r="F63" i="56"/>
  <c r="E63" i="56"/>
  <c r="D63" i="56"/>
  <c r="C63" i="56"/>
  <c r="B63" i="56"/>
  <c r="L62" i="56"/>
  <c r="F62" i="56"/>
  <c r="E62" i="56"/>
  <c r="D62" i="56"/>
  <c r="C62" i="56"/>
  <c r="B62" i="56"/>
  <c r="L61" i="56"/>
  <c r="F61" i="56"/>
  <c r="E61" i="56"/>
  <c r="D61" i="56"/>
  <c r="C61" i="56"/>
  <c r="B61" i="56"/>
  <c r="L60" i="56"/>
  <c r="F60" i="56"/>
  <c r="E60" i="56"/>
  <c r="D60" i="56"/>
  <c r="C60" i="56"/>
  <c r="B60" i="56"/>
  <c r="L59" i="56"/>
  <c r="F59" i="56"/>
  <c r="E59" i="56"/>
  <c r="D59" i="56"/>
  <c r="C59" i="56"/>
  <c r="B59" i="56"/>
  <c r="L58" i="56"/>
  <c r="F58" i="56"/>
  <c r="E58" i="56"/>
  <c r="D58" i="56"/>
  <c r="C58" i="56"/>
  <c r="B58" i="56"/>
  <c r="L57" i="56"/>
  <c r="F57" i="56"/>
  <c r="E57" i="56"/>
  <c r="D57" i="56"/>
  <c r="C57" i="56"/>
  <c r="B57" i="56"/>
  <c r="L56" i="56"/>
  <c r="F56" i="56"/>
  <c r="E56" i="56"/>
  <c r="D56" i="56"/>
  <c r="C56" i="56"/>
  <c r="B56" i="56"/>
  <c r="L55" i="56"/>
  <c r="F55" i="56"/>
  <c r="E55" i="56"/>
  <c r="D55" i="56"/>
  <c r="C55" i="56"/>
  <c r="B55" i="56"/>
  <c r="L54" i="56"/>
  <c r="F54" i="56"/>
  <c r="E54" i="56"/>
  <c r="D54" i="56"/>
  <c r="C54" i="56"/>
  <c r="B54" i="56"/>
  <c r="L53" i="56"/>
  <c r="F53" i="56"/>
  <c r="E53" i="56"/>
  <c r="D53" i="56"/>
  <c r="C53" i="56"/>
  <c r="B53" i="56"/>
  <c r="L52" i="56"/>
  <c r="F52" i="56"/>
  <c r="E52" i="56"/>
  <c r="D52" i="56"/>
  <c r="C52" i="56"/>
  <c r="B52" i="56"/>
  <c r="L51" i="56"/>
  <c r="F51" i="56"/>
  <c r="E51" i="56"/>
  <c r="D51" i="56"/>
  <c r="C51" i="56"/>
  <c r="B51" i="56"/>
  <c r="L50" i="56"/>
  <c r="F50" i="56"/>
  <c r="E50" i="56"/>
  <c r="D50" i="56"/>
  <c r="C50" i="56"/>
  <c r="B50" i="56"/>
  <c r="L49" i="56"/>
  <c r="F49" i="56"/>
  <c r="E49" i="56"/>
  <c r="D49" i="56"/>
  <c r="C49" i="56"/>
  <c r="B49" i="56"/>
  <c r="L48" i="56"/>
  <c r="F48" i="56"/>
  <c r="E48" i="56"/>
  <c r="D48" i="56"/>
  <c r="C48" i="56"/>
  <c r="B48" i="56"/>
  <c r="L47" i="56"/>
  <c r="F47" i="56"/>
  <c r="E47" i="56"/>
  <c r="D47" i="56"/>
  <c r="C47" i="56"/>
  <c r="B47" i="56"/>
  <c r="L46" i="56"/>
  <c r="F46" i="56"/>
  <c r="E46" i="56"/>
  <c r="D46" i="56"/>
  <c r="C46" i="56"/>
  <c r="B46" i="56"/>
  <c r="L45" i="56"/>
  <c r="F45" i="56"/>
  <c r="E45" i="56"/>
  <c r="D45" i="56"/>
  <c r="C45" i="56"/>
  <c r="B45" i="56"/>
  <c r="L44" i="56"/>
  <c r="F44" i="56"/>
  <c r="E44" i="56"/>
  <c r="D44" i="56"/>
  <c r="C44" i="56"/>
  <c r="B44" i="56"/>
  <c r="L43" i="56"/>
  <c r="F43" i="56"/>
  <c r="E43" i="56"/>
  <c r="D43" i="56"/>
  <c r="C43" i="56"/>
  <c r="B43" i="56"/>
  <c r="L42" i="56"/>
  <c r="F42" i="56"/>
  <c r="E42" i="56"/>
  <c r="D42" i="56"/>
  <c r="C42" i="56"/>
  <c r="B42" i="56"/>
  <c r="L41" i="56"/>
  <c r="F41" i="56"/>
  <c r="E41" i="56"/>
  <c r="D41" i="56"/>
  <c r="C41" i="56"/>
  <c r="B41" i="56"/>
  <c r="L40" i="56"/>
  <c r="F40" i="56"/>
  <c r="E40" i="56"/>
  <c r="D40" i="56"/>
  <c r="C40" i="56"/>
  <c r="B40" i="56"/>
  <c r="L39" i="56"/>
  <c r="F39" i="56"/>
  <c r="E39" i="56"/>
  <c r="D39" i="56"/>
  <c r="C39" i="56"/>
  <c r="B39" i="56"/>
  <c r="L38" i="56"/>
  <c r="F38" i="56"/>
  <c r="E38" i="56"/>
  <c r="D38" i="56"/>
  <c r="C38" i="56"/>
  <c r="B38" i="56"/>
  <c r="L37" i="56"/>
  <c r="F37" i="56"/>
  <c r="E37" i="56"/>
  <c r="D37" i="56"/>
  <c r="C37" i="56"/>
  <c r="B37" i="56"/>
  <c r="L36" i="56"/>
  <c r="F36" i="56"/>
  <c r="E36" i="56"/>
  <c r="D36" i="56"/>
  <c r="C36" i="56"/>
  <c r="B36" i="56"/>
  <c r="L35" i="56"/>
  <c r="F35" i="56"/>
  <c r="E35" i="56"/>
  <c r="D35" i="56"/>
  <c r="C35" i="56"/>
  <c r="B35" i="56"/>
  <c r="L34" i="56"/>
  <c r="F34" i="56"/>
  <c r="E34" i="56"/>
  <c r="D34" i="56"/>
  <c r="C34" i="56"/>
  <c r="B34" i="56"/>
  <c r="L33" i="56"/>
  <c r="F33" i="56"/>
  <c r="E33" i="56"/>
  <c r="D33" i="56"/>
  <c r="C33" i="56"/>
  <c r="B33" i="56"/>
  <c r="L32" i="56"/>
  <c r="F32" i="56"/>
  <c r="E32" i="56"/>
  <c r="D32" i="56"/>
  <c r="C32" i="56"/>
  <c r="B32" i="56"/>
  <c r="L31" i="56"/>
  <c r="F31" i="56"/>
  <c r="E31" i="56"/>
  <c r="D31" i="56"/>
  <c r="C31" i="56"/>
  <c r="B31" i="56"/>
  <c r="L30" i="56"/>
  <c r="F30" i="56"/>
  <c r="E30" i="56"/>
  <c r="D30" i="56"/>
  <c r="C30" i="56"/>
  <c r="B30" i="56"/>
  <c r="L29" i="56"/>
  <c r="F29" i="56"/>
  <c r="E29" i="56"/>
  <c r="D29" i="56"/>
  <c r="C29" i="56"/>
  <c r="B29" i="56"/>
  <c r="L28" i="56"/>
  <c r="F28" i="56"/>
  <c r="E28" i="56"/>
  <c r="D28" i="56"/>
  <c r="C28" i="56"/>
  <c r="B28" i="56"/>
  <c r="L27" i="56"/>
  <c r="F27" i="56"/>
  <c r="E27" i="56"/>
  <c r="D27" i="56"/>
  <c r="C27" i="56"/>
  <c r="B27" i="56"/>
  <c r="L26" i="56"/>
  <c r="F26" i="56"/>
  <c r="E26" i="56"/>
  <c r="D26" i="56"/>
  <c r="C26" i="56"/>
  <c r="B26" i="56"/>
  <c r="L25" i="56"/>
  <c r="F25" i="56"/>
  <c r="E25" i="56"/>
  <c r="D25" i="56"/>
  <c r="C25" i="56"/>
  <c r="B25" i="56"/>
  <c r="L24" i="56"/>
  <c r="F24" i="56"/>
  <c r="E24" i="56"/>
  <c r="D24" i="56"/>
  <c r="C24" i="56"/>
  <c r="B24" i="56"/>
  <c r="L23" i="56"/>
  <c r="F23" i="56"/>
  <c r="E23" i="56"/>
  <c r="D23" i="56"/>
  <c r="C23" i="56"/>
  <c r="B23" i="56"/>
  <c r="L22" i="56"/>
  <c r="F22" i="56"/>
  <c r="E22" i="56"/>
  <c r="D22" i="56"/>
  <c r="C22" i="56"/>
  <c r="B22" i="56"/>
  <c r="L21" i="56"/>
  <c r="F21" i="56"/>
  <c r="E21" i="56"/>
  <c r="D21" i="56"/>
  <c r="C21" i="56"/>
  <c r="B21" i="56"/>
  <c r="L20" i="56"/>
  <c r="F20" i="56"/>
  <c r="E20" i="56"/>
  <c r="D20" i="56"/>
  <c r="C20" i="56"/>
  <c r="B20" i="56"/>
  <c r="L19" i="56"/>
  <c r="F19" i="56"/>
  <c r="E19" i="56"/>
  <c r="D19" i="56"/>
  <c r="C19" i="56"/>
  <c r="B19" i="56"/>
  <c r="L18" i="56"/>
  <c r="F18" i="56"/>
  <c r="E18" i="56"/>
  <c r="D18" i="56"/>
  <c r="C18" i="56"/>
  <c r="B18" i="56"/>
  <c r="L17" i="56"/>
  <c r="F17" i="56"/>
  <c r="E17" i="56"/>
  <c r="D17" i="56"/>
  <c r="C17" i="56"/>
  <c r="B17" i="56"/>
  <c r="L16" i="56"/>
  <c r="F16" i="56"/>
  <c r="E16" i="56"/>
  <c r="D16" i="56"/>
  <c r="C16" i="56"/>
  <c r="B16" i="56"/>
  <c r="L15" i="56"/>
  <c r="F15" i="56"/>
  <c r="E15" i="56"/>
  <c r="D15" i="56"/>
  <c r="C15" i="56"/>
  <c r="B15" i="56"/>
  <c r="L14" i="56"/>
  <c r="F14" i="56"/>
  <c r="E14" i="56"/>
  <c r="D14" i="56"/>
  <c r="C14" i="56"/>
  <c r="B14" i="56"/>
  <c r="L13" i="56"/>
  <c r="F13" i="56"/>
  <c r="E13" i="56"/>
  <c r="D13" i="56"/>
  <c r="C13" i="56"/>
  <c r="B13" i="56"/>
  <c r="L12" i="56"/>
  <c r="F12" i="56"/>
  <c r="E12" i="56"/>
  <c r="D12" i="56"/>
  <c r="C12" i="56"/>
  <c r="B12" i="56"/>
  <c r="L11" i="56"/>
  <c r="F11" i="56"/>
  <c r="E11" i="56"/>
  <c r="D11" i="56"/>
  <c r="C11" i="56"/>
  <c r="B11" i="56"/>
  <c r="L10" i="56"/>
  <c r="F10" i="56"/>
  <c r="E10" i="56"/>
  <c r="D10" i="56"/>
  <c r="C10" i="56"/>
  <c r="B10" i="56"/>
  <c r="L9" i="56"/>
  <c r="F9" i="56"/>
  <c r="E9" i="56"/>
  <c r="D9" i="56"/>
  <c r="C9" i="56"/>
  <c r="B9" i="56"/>
  <c r="L8" i="56"/>
  <c r="F8" i="56"/>
  <c r="E8" i="56"/>
  <c r="D8" i="56"/>
  <c r="C8" i="56"/>
  <c r="B8" i="56"/>
  <c r="R284" i="55"/>
  <c r="R283" i="55"/>
  <c r="R282" i="55"/>
  <c r="R281" i="55"/>
  <c r="R280" i="55"/>
  <c r="R279" i="55"/>
  <c r="R278" i="55"/>
  <c r="R277" i="55"/>
  <c r="R276" i="55"/>
  <c r="R275" i="55"/>
  <c r="R274" i="55"/>
  <c r="R273" i="55"/>
  <c r="R272" i="55"/>
  <c r="R271" i="55"/>
  <c r="R270" i="55"/>
  <c r="R255" i="55"/>
  <c r="R254" i="55"/>
  <c r="R253" i="55"/>
  <c r="R252" i="55"/>
  <c r="R251" i="55"/>
  <c r="R250" i="55"/>
  <c r="R249" i="55"/>
  <c r="R248" i="55"/>
  <c r="R247" i="55"/>
  <c r="R246" i="55"/>
  <c r="R245" i="55"/>
  <c r="R244" i="55"/>
  <c r="R243" i="55"/>
  <c r="R242" i="55"/>
  <c r="R241" i="55"/>
  <c r="R240" i="55"/>
  <c r="R239" i="55"/>
  <c r="R238" i="55"/>
  <c r="R237" i="55"/>
  <c r="R236" i="55"/>
  <c r="R235" i="55"/>
  <c r="R234" i="55"/>
  <c r="R233" i="55"/>
  <c r="R232" i="55"/>
  <c r="R231" i="55"/>
  <c r="R230" i="55"/>
  <c r="R229" i="55"/>
  <c r="R228" i="55"/>
  <c r="R227" i="55"/>
  <c r="R226" i="55"/>
  <c r="R225" i="55"/>
  <c r="R224" i="55"/>
  <c r="R223" i="55"/>
  <c r="R222" i="55"/>
  <c r="R221" i="55"/>
  <c r="R220" i="55"/>
  <c r="R219" i="55"/>
  <c r="R218" i="55"/>
  <c r="R217" i="55"/>
  <c r="R216" i="55"/>
  <c r="R215" i="55"/>
  <c r="R214" i="55"/>
  <c r="R213" i="55"/>
  <c r="R212" i="55"/>
  <c r="R211" i="55"/>
  <c r="R210" i="55"/>
  <c r="R209" i="55"/>
  <c r="R208" i="55"/>
  <c r="R207" i="55"/>
  <c r="R206" i="55"/>
  <c r="R205" i="55"/>
  <c r="R204" i="55"/>
  <c r="R203" i="55"/>
  <c r="R202" i="55"/>
  <c r="R201" i="55"/>
  <c r="R200" i="55"/>
  <c r="R199" i="55"/>
  <c r="R198" i="55"/>
  <c r="R197" i="55"/>
  <c r="R196" i="55"/>
  <c r="R195" i="55"/>
  <c r="R194" i="55"/>
  <c r="R193" i="55"/>
  <c r="R192" i="55"/>
  <c r="R191" i="55"/>
  <c r="R190" i="55"/>
  <c r="R189" i="55"/>
  <c r="R188" i="55"/>
  <c r="R187" i="55"/>
  <c r="R186" i="55"/>
  <c r="R185" i="55"/>
  <c r="R184" i="55"/>
  <c r="R183" i="55"/>
  <c r="R182" i="55"/>
  <c r="R181" i="55"/>
  <c r="R180" i="55"/>
  <c r="R179" i="55"/>
  <c r="R178" i="55"/>
  <c r="R177" i="55"/>
  <c r="R176" i="55"/>
  <c r="R175" i="55"/>
  <c r="R174" i="55"/>
  <c r="R173" i="55"/>
  <c r="R172" i="55"/>
  <c r="R171" i="55"/>
  <c r="R170" i="55"/>
  <c r="R169" i="55"/>
  <c r="R168" i="55"/>
  <c r="R167" i="55"/>
  <c r="R166" i="55"/>
  <c r="R165" i="55"/>
  <c r="R164" i="55"/>
  <c r="R163" i="55"/>
  <c r="R162" i="55"/>
  <c r="R161" i="55"/>
  <c r="R160" i="55"/>
  <c r="R159" i="55"/>
  <c r="R158" i="55"/>
  <c r="R157" i="55"/>
  <c r="R156" i="55"/>
  <c r="R155" i="55"/>
  <c r="R154" i="55"/>
  <c r="R153" i="55"/>
  <c r="R152" i="55"/>
  <c r="R151" i="55"/>
  <c r="R150" i="55"/>
  <c r="R149" i="55"/>
  <c r="R148" i="55"/>
  <c r="R147" i="55"/>
  <c r="R146" i="55"/>
  <c r="R145" i="55"/>
  <c r="R144" i="55"/>
  <c r="R143" i="55"/>
  <c r="R142" i="55"/>
  <c r="R141" i="55"/>
  <c r="R140" i="55"/>
  <c r="R139" i="55"/>
  <c r="R138" i="55"/>
  <c r="R137" i="55"/>
  <c r="R136" i="55"/>
  <c r="R135" i="55"/>
  <c r="R134" i="55"/>
  <c r="R133" i="55"/>
  <c r="R132" i="55"/>
  <c r="R131" i="55"/>
  <c r="R130" i="55"/>
  <c r="R129" i="55"/>
  <c r="R128" i="55"/>
  <c r="R127" i="55"/>
  <c r="R126" i="55"/>
  <c r="R125" i="55"/>
  <c r="R124" i="55"/>
  <c r="R123" i="55"/>
  <c r="R122" i="55"/>
  <c r="R121" i="55"/>
  <c r="R120" i="55"/>
  <c r="R119" i="55"/>
  <c r="R118" i="55"/>
  <c r="R117" i="55"/>
  <c r="R116" i="55"/>
  <c r="R115" i="55"/>
  <c r="R114" i="55"/>
  <c r="R113" i="55"/>
  <c r="R112" i="55"/>
  <c r="R111" i="55"/>
  <c r="R110" i="55"/>
  <c r="R109" i="55"/>
  <c r="R108" i="55"/>
  <c r="R107" i="55"/>
  <c r="R106" i="55"/>
  <c r="R105" i="55"/>
  <c r="R104" i="55"/>
  <c r="R103" i="55"/>
  <c r="R102" i="55"/>
  <c r="R101" i="55"/>
  <c r="R100" i="55"/>
  <c r="R99" i="55"/>
  <c r="R98" i="55"/>
  <c r="R97" i="55"/>
  <c r="R96" i="55"/>
  <c r="R95" i="55"/>
  <c r="R94" i="55"/>
  <c r="R93" i="55"/>
  <c r="R92" i="55"/>
  <c r="R91" i="55"/>
  <c r="R90" i="55"/>
  <c r="R89" i="55"/>
  <c r="R88" i="55"/>
  <c r="R87" i="55"/>
  <c r="R86" i="55"/>
  <c r="R85" i="55"/>
  <c r="R84" i="55"/>
  <c r="R83" i="55"/>
  <c r="R82" i="55"/>
  <c r="R81" i="55"/>
  <c r="R80" i="55"/>
  <c r="R79" i="55"/>
  <c r="R78" i="55"/>
  <c r="R77" i="55"/>
  <c r="R76" i="55"/>
  <c r="R75" i="55"/>
  <c r="R74" i="55"/>
  <c r="R73" i="55"/>
  <c r="R72" i="55"/>
  <c r="R71" i="55"/>
  <c r="R70" i="55"/>
  <c r="R69" i="55"/>
  <c r="R68" i="55"/>
  <c r="R67" i="55"/>
  <c r="R66" i="55"/>
  <c r="R65" i="55"/>
  <c r="R64" i="55"/>
  <c r="R63" i="55"/>
  <c r="R62" i="55"/>
  <c r="R61" i="55"/>
  <c r="R60" i="55"/>
  <c r="R59" i="55"/>
  <c r="R58" i="55"/>
  <c r="R57" i="55"/>
  <c r="R56" i="55"/>
  <c r="R55" i="55"/>
  <c r="R54" i="55"/>
  <c r="R53" i="55"/>
  <c r="R52" i="55"/>
  <c r="R51" i="55"/>
  <c r="R50" i="55"/>
  <c r="R49" i="55"/>
  <c r="R48" i="55"/>
  <c r="R47" i="55"/>
  <c r="R46" i="55"/>
  <c r="R45" i="55"/>
  <c r="R44" i="55"/>
  <c r="R43" i="55"/>
  <c r="R42" i="55"/>
  <c r="R41" i="55"/>
  <c r="R40" i="55"/>
  <c r="R39" i="55"/>
  <c r="R38" i="55"/>
  <c r="R37" i="55"/>
  <c r="R36" i="55"/>
  <c r="R35" i="55"/>
  <c r="R34" i="55"/>
  <c r="R33" i="55"/>
  <c r="R32" i="55"/>
  <c r="R31" i="55"/>
  <c r="R30" i="55"/>
  <c r="R29" i="55"/>
  <c r="R28" i="55"/>
  <c r="R27" i="55"/>
  <c r="R26" i="55"/>
  <c r="R25" i="55"/>
  <c r="R24" i="55"/>
  <c r="R23" i="55"/>
  <c r="R22" i="55"/>
  <c r="R21" i="55"/>
  <c r="R20" i="55"/>
  <c r="R19" i="55"/>
  <c r="R18" i="55"/>
  <c r="R17" i="55"/>
  <c r="R16" i="55"/>
  <c r="R15" i="55"/>
  <c r="R14" i="55"/>
  <c r="R13" i="55"/>
  <c r="R12" i="55"/>
  <c r="R11" i="55"/>
  <c r="R10" i="55"/>
  <c r="R9" i="55"/>
  <c r="G18" i="53" l="1"/>
  <c r="J171" i="53"/>
  <c r="J67" i="53"/>
  <c r="H18" i="53"/>
  <c r="G18" i="49"/>
  <c r="R285" i="55"/>
  <c r="E32" i="2"/>
  <c r="E31" i="2"/>
  <c r="E29" i="2"/>
  <c r="E18" i="2"/>
  <c r="E17" i="2"/>
  <c r="E16" i="2"/>
  <c r="E12" i="2"/>
  <c r="B7" i="55"/>
  <c r="H16" i="2" l="1"/>
  <c r="I16" i="2"/>
  <c r="G16" i="2"/>
  <c r="F16" i="2"/>
  <c r="G31" i="2"/>
  <c r="F31" i="2"/>
  <c r="H31" i="2"/>
  <c r="I31" i="2"/>
  <c r="G32" i="2"/>
  <c r="F32" i="2"/>
  <c r="H32" i="2"/>
  <c r="I32" i="2"/>
  <c r="H18" i="2"/>
  <c r="I18" i="2"/>
  <c r="G18" i="2"/>
  <c r="F18" i="2"/>
  <c r="H29" i="2"/>
  <c r="I29" i="2"/>
  <c r="G29" i="2"/>
  <c r="F29" i="2"/>
  <c r="J18" i="53"/>
  <c r="H17" i="2"/>
  <c r="I17" i="2"/>
  <c r="G17" i="2"/>
  <c r="F17" i="2"/>
  <c r="I12" i="2"/>
  <c r="F12" i="2"/>
  <c r="H12" i="2"/>
  <c r="G12" i="2"/>
  <c r="B6" i="55"/>
  <c r="A5" i="55"/>
  <c r="A1" i="55"/>
  <c r="K302" i="53" l="1"/>
  <c r="K301" i="53" s="1"/>
  <c r="K259" i="53"/>
  <c r="K257" i="53" s="1"/>
  <c r="K86" i="53"/>
  <c r="K85" i="53" s="1"/>
  <c r="K113" i="53"/>
  <c r="K112" i="53" s="1"/>
  <c r="K162" i="53"/>
  <c r="K318" i="53"/>
  <c r="K32" i="53"/>
  <c r="K96" i="53"/>
  <c r="K95" i="53" s="1"/>
  <c r="K120" i="53"/>
  <c r="K119" i="53" s="1"/>
  <c r="K283" i="53"/>
  <c r="K282" i="53" s="1"/>
  <c r="K152" i="53"/>
  <c r="K300" i="53"/>
  <c r="K299" i="53" s="1"/>
  <c r="K129" i="53"/>
  <c r="K94" i="53"/>
  <c r="K93" i="53" s="1"/>
  <c r="K214" i="53"/>
  <c r="K250" i="53"/>
  <c r="K249" i="53" s="1"/>
  <c r="K246" i="53"/>
  <c r="K245" i="53" s="1"/>
  <c r="K108" i="53"/>
  <c r="K218" i="53"/>
  <c r="K155" i="53"/>
  <c r="K227" i="53"/>
  <c r="K66" i="53"/>
  <c r="K65" i="53" s="1"/>
  <c r="K261" i="53"/>
  <c r="K260" i="53" s="1"/>
  <c r="K139" i="53"/>
  <c r="K36" i="53"/>
  <c r="K35" i="53" s="1"/>
  <c r="K163" i="53"/>
  <c r="K222" i="53"/>
  <c r="K228" i="53"/>
  <c r="K290" i="53"/>
  <c r="K289" i="53" s="1"/>
  <c r="K224" i="53"/>
  <c r="K223" i="53" s="1"/>
  <c r="K53" i="53"/>
  <c r="K57" i="53"/>
  <c r="K243" i="53"/>
  <c r="K244" i="53"/>
  <c r="K101" i="53"/>
  <c r="K100" i="53" s="1"/>
  <c r="K127" i="53"/>
  <c r="K34" i="53"/>
  <c r="K33" i="53" s="1"/>
  <c r="K153" i="53"/>
  <c r="K118" i="53"/>
  <c r="K117" i="53" s="1"/>
  <c r="K295" i="53"/>
  <c r="K294" i="53" s="1"/>
  <c r="K134" i="53"/>
  <c r="K191" i="53"/>
  <c r="K190" i="53" s="1"/>
  <c r="K288" i="53"/>
  <c r="K287" i="53" s="1"/>
  <c r="K84" i="53"/>
  <c r="K83" i="53" s="1"/>
  <c r="K106" i="53"/>
  <c r="K145" i="53"/>
  <c r="K144" i="53" s="1"/>
  <c r="K269" i="53"/>
  <c r="K268" i="53" s="1"/>
  <c r="K22" i="53"/>
  <c r="K231" i="53"/>
  <c r="K307" i="53"/>
  <c r="K306" i="53" s="1"/>
  <c r="K156" i="53"/>
  <c r="K252" i="53"/>
  <c r="K251" i="53" s="1"/>
  <c r="K25" i="53"/>
  <c r="K109" i="53"/>
  <c r="K237" i="53"/>
  <c r="K70" i="53"/>
  <c r="K69" i="53" s="1"/>
  <c r="K137" i="53"/>
  <c r="K298" i="53"/>
  <c r="K297" i="53" s="1"/>
  <c r="K31" i="53"/>
  <c r="K79" i="53"/>
  <c r="K78" i="53" s="1"/>
  <c r="K140" i="53"/>
  <c r="K160" i="53"/>
  <c r="K188" i="53"/>
  <c r="K187" i="53" s="1"/>
  <c r="K241" i="53"/>
  <c r="K324" i="53"/>
  <c r="K323" i="53" s="1"/>
  <c r="K124" i="53"/>
  <c r="K123" i="53" s="1"/>
  <c r="K197" i="53"/>
  <c r="K196" i="53" s="1"/>
  <c r="K40" i="53"/>
  <c r="K179" i="53"/>
  <c r="K178" i="53" s="1"/>
  <c r="K216" i="53"/>
  <c r="K293" i="53"/>
  <c r="K292" i="53" s="1"/>
  <c r="K166" i="53"/>
  <c r="K24" i="53"/>
  <c r="K320" i="53"/>
  <c r="K319" i="53" s="1"/>
  <c r="K167" i="53"/>
  <c r="K266" i="53"/>
  <c r="K265" i="53" s="1"/>
  <c r="K264" i="53" s="1"/>
  <c r="K203" i="53"/>
  <c r="K202" i="53" s="1"/>
  <c r="K328" i="53"/>
  <c r="K327" i="53" s="1"/>
  <c r="K326" i="53" s="1"/>
  <c r="K325" i="53" s="1"/>
  <c r="K232" i="53"/>
  <c r="K62" i="53"/>
  <c r="K61" i="53" s="1"/>
  <c r="K317" i="53"/>
  <c r="K38" i="53"/>
  <c r="K23" i="53"/>
  <c r="K41" i="53"/>
  <c r="K77" i="53"/>
  <c r="K107" i="53"/>
  <c r="K130" i="53"/>
  <c r="K195" i="53"/>
  <c r="K194" i="53" s="1"/>
  <c r="K49" i="53"/>
  <c r="K64" i="53"/>
  <c r="K63" i="53" s="1"/>
  <c r="K103" i="53"/>
  <c r="K102" i="53" s="1"/>
  <c r="K135" i="53"/>
  <c r="K159" i="53"/>
  <c r="K281" i="53"/>
  <c r="K280" i="53" s="1"/>
  <c r="K184" i="53"/>
  <c r="K183" i="53" s="1"/>
  <c r="K29" i="53"/>
  <c r="K50" i="53"/>
  <c r="K74" i="53"/>
  <c r="K73" i="53" s="1"/>
  <c r="K122" i="53"/>
  <c r="K121" i="53" s="1"/>
  <c r="K138" i="53"/>
  <c r="K221" i="53"/>
  <c r="K158" i="53"/>
  <c r="K177" i="53"/>
  <c r="K213" i="53"/>
  <c r="K236" i="53"/>
  <c r="K271" i="53"/>
  <c r="K270" i="53" s="1"/>
  <c r="K305" i="53"/>
  <c r="K304" i="53" s="1"/>
  <c r="K186" i="53"/>
  <c r="K185" i="53" s="1"/>
  <c r="K314" i="53"/>
  <c r="K313" i="53" s="1"/>
  <c r="K312" i="53" s="1"/>
  <c r="K322" i="53"/>
  <c r="K321" i="53" s="1"/>
  <c r="K311" i="53"/>
  <c r="K310" i="53" s="1"/>
  <c r="K286" i="53"/>
  <c r="K285" i="53" s="1"/>
  <c r="K142" i="53"/>
  <c r="K141" i="53" s="1"/>
  <c r="K174" i="53"/>
  <c r="K173" i="53" s="1"/>
  <c r="K263" i="53"/>
  <c r="K262" i="53" s="1"/>
  <c r="K28" i="53"/>
  <c r="K44" i="53"/>
  <c r="K43" i="53" s="1"/>
  <c r="K91" i="53"/>
  <c r="K90" i="53" s="1"/>
  <c r="K151" i="53"/>
  <c r="K51" i="53"/>
  <c r="K115" i="53"/>
  <c r="K114" i="53" s="1"/>
  <c r="K170" i="53"/>
  <c r="K212" i="53"/>
  <c r="K52" i="53"/>
  <c r="K132" i="53"/>
  <c r="K240" i="53"/>
  <c r="K239" i="53" s="1"/>
  <c r="K220" i="53"/>
  <c r="K277" i="53"/>
  <c r="K276" i="53" s="1"/>
  <c r="K149" i="53"/>
  <c r="K148" i="53" s="1"/>
  <c r="K258" i="53"/>
  <c r="K182" i="53"/>
  <c r="K181" i="53" s="1"/>
  <c r="K229" i="53"/>
  <c r="K275" i="53"/>
  <c r="K274" i="53" s="1"/>
  <c r="K81" i="53"/>
  <c r="K80" i="53" s="1"/>
  <c r="K207" i="53"/>
  <c r="K206" i="53" s="1"/>
  <c r="K165" i="53"/>
  <c r="K217" i="53"/>
  <c r="K193" i="53"/>
  <c r="K192" i="53" s="1"/>
  <c r="K76" i="53"/>
  <c r="K230" i="53"/>
  <c r="K279" i="53"/>
  <c r="K278" i="53" s="1"/>
  <c r="K248" i="53"/>
  <c r="K247" i="53" s="1"/>
  <c r="K98" i="53"/>
  <c r="K97" i="53" s="1"/>
  <c r="K200" i="53"/>
  <c r="K199" i="53" s="1"/>
  <c r="K198" i="53" s="1"/>
  <c r="K46" i="53"/>
  <c r="K30" i="53"/>
  <c r="K39" i="53"/>
  <c r="K72" i="53"/>
  <c r="K71" i="53" s="1"/>
  <c r="K105" i="53"/>
  <c r="K128" i="53"/>
  <c r="K161" i="53"/>
  <c r="K47" i="53"/>
  <c r="K56" i="53"/>
  <c r="K89" i="53"/>
  <c r="K88" i="53" s="1"/>
  <c r="K87" i="53" s="1"/>
  <c r="K133" i="53"/>
  <c r="K147" i="53"/>
  <c r="K146" i="53" s="1"/>
  <c r="K235" i="53"/>
  <c r="K176" i="53"/>
  <c r="K27" i="53"/>
  <c r="K48" i="53"/>
  <c r="K60" i="53"/>
  <c r="K59" i="53" s="1"/>
  <c r="K111" i="53"/>
  <c r="K110" i="53" s="1"/>
  <c r="K136" i="53"/>
  <c r="K209" i="53"/>
  <c r="K208" i="53" s="1"/>
  <c r="K309" i="53"/>
  <c r="K308" i="53" s="1"/>
  <c r="K169" i="53"/>
  <c r="K205" i="53"/>
  <c r="K204" i="53" s="1"/>
  <c r="K234" i="53"/>
  <c r="K254" i="53"/>
  <c r="K253" i="53" s="1"/>
  <c r="E14" i="2"/>
  <c r="E11" i="2"/>
  <c r="K30" i="2"/>
  <c r="K15" i="2"/>
  <c r="K13" i="2"/>
  <c r="K10" i="2"/>
  <c r="G14" i="2" l="1"/>
  <c r="F14" i="2"/>
  <c r="H14" i="2"/>
  <c r="I14" i="2"/>
  <c r="K168" i="53"/>
  <c r="K267" i="53"/>
  <c r="K316" i="53"/>
  <c r="K315" i="53" s="1"/>
  <c r="K116" i="53"/>
  <c r="K150" i="53"/>
  <c r="K164" i="53"/>
  <c r="K284" i="53"/>
  <c r="K58" i="53"/>
  <c r="K82" i="53"/>
  <c r="K154" i="53"/>
  <c r="K296" i="53"/>
  <c r="K211" i="53"/>
  <c r="K55" i="53"/>
  <c r="K54" i="53" s="1"/>
  <c r="K104" i="53"/>
  <c r="K99" i="53" s="1"/>
  <c r="K215" i="53"/>
  <c r="K242" i="53"/>
  <c r="K238" i="53" s="1"/>
  <c r="K273" i="53"/>
  <c r="K37" i="53"/>
  <c r="K92" i="53"/>
  <c r="K226" i="53"/>
  <c r="K45" i="53"/>
  <c r="K42" i="53" s="1"/>
  <c r="K201" i="53"/>
  <c r="K26" i="53"/>
  <c r="K131" i="53"/>
  <c r="K157" i="53"/>
  <c r="K75" i="53"/>
  <c r="K68" i="53" s="1"/>
  <c r="K180" i="53"/>
  <c r="K219" i="53"/>
  <c r="K303" i="53"/>
  <c r="K175" i="53"/>
  <c r="K172" i="53" s="1"/>
  <c r="K126" i="53"/>
  <c r="K21" i="53"/>
  <c r="K291" i="53"/>
  <c r="K189" i="53"/>
  <c r="K233" i="53"/>
  <c r="K256" i="53"/>
  <c r="G11" i="2"/>
  <c r="I11" i="2"/>
  <c r="H11" i="2"/>
  <c r="F11" i="2"/>
  <c r="E6" i="52"/>
  <c r="F7" i="53"/>
  <c r="F6" i="53"/>
  <c r="A1" i="53"/>
  <c r="F7" i="49"/>
  <c r="F6" i="49"/>
  <c r="A1" i="49"/>
  <c r="A3" i="52"/>
  <c r="A2" i="52"/>
  <c r="A1" i="52"/>
  <c r="E7" i="52"/>
  <c r="C30" i="2"/>
  <c r="C15" i="2"/>
  <c r="C13" i="2"/>
  <c r="C10" i="2"/>
  <c r="K255" i="53" l="1"/>
  <c r="K272" i="53"/>
  <c r="K143" i="53"/>
  <c r="K210" i="53"/>
  <c r="K125" i="53"/>
  <c r="K225" i="53"/>
  <c r="K20" i="53"/>
  <c r="K19" i="53" s="1"/>
  <c r="E13" i="2"/>
  <c r="D13" i="2"/>
  <c r="N322" i="49"/>
  <c r="N321" i="49" s="1"/>
  <c r="N319" i="49" s="1"/>
  <c r="N315" i="49" s="1"/>
  <c r="N311" i="49"/>
  <c r="N310" i="49" s="1"/>
  <c r="N309" i="49"/>
  <c r="N308" i="49" s="1"/>
  <c r="N307" i="49"/>
  <c r="N306" i="49" s="1"/>
  <c r="N305" i="49"/>
  <c r="N304" i="49" s="1"/>
  <c r="N293" i="49"/>
  <c r="N292" i="49" s="1"/>
  <c r="N290" i="49"/>
  <c r="N289" i="49" s="1"/>
  <c r="N288" i="49"/>
  <c r="N286" i="49"/>
  <c r="N285" i="49" s="1"/>
  <c r="N283" i="49"/>
  <c r="N282" i="49" s="1"/>
  <c r="N280" i="49"/>
  <c r="N279" i="49"/>
  <c r="N278" i="49" s="1"/>
  <c r="N276" i="49"/>
  <c r="N274" i="49" s="1"/>
  <c r="N266" i="49"/>
  <c r="N265" i="49" s="1"/>
  <c r="N264" i="49" s="1"/>
  <c r="N262" i="49" s="1"/>
  <c r="N260" i="49" s="1"/>
  <c r="N257" i="49" s="1"/>
  <c r="N256" i="49" s="1"/>
  <c r="N252" i="49"/>
  <c r="N251" i="49" s="1"/>
  <c r="N249" i="49"/>
  <c r="N248" i="49"/>
  <c r="N247" i="49" s="1"/>
  <c r="N246" i="49"/>
  <c r="N245" i="49" s="1"/>
  <c r="N242" i="49" s="1"/>
  <c r="N239" i="49" s="1"/>
  <c r="N224" i="49"/>
  <c r="N223" i="49" s="1"/>
  <c r="N217" i="49"/>
  <c r="N216" i="49"/>
  <c r="N209" i="49"/>
  <c r="N207" i="49"/>
  <c r="N206" i="49" s="1"/>
  <c r="N205" i="49"/>
  <c r="N204" i="49" s="1"/>
  <c r="N203" i="49"/>
  <c r="N202" i="49" s="1"/>
  <c r="N200" i="49"/>
  <c r="N199" i="49" s="1"/>
  <c r="N198" i="49" s="1"/>
  <c r="N197" i="49"/>
  <c r="N196" i="49" s="1"/>
  <c r="N195" i="49"/>
  <c r="N194" i="49" s="1"/>
  <c r="N193" i="49"/>
  <c r="N192" i="49" s="1"/>
  <c r="N191" i="49"/>
  <c r="N190" i="49" s="1"/>
  <c r="N182" i="49"/>
  <c r="N181" i="49" s="1"/>
  <c r="N179" i="49"/>
  <c r="N178" i="49" s="1"/>
  <c r="N177" i="49"/>
  <c r="N176" i="49"/>
  <c r="N170" i="49"/>
  <c r="N169" i="49"/>
  <c r="N145" i="49"/>
  <c r="N144" i="49" s="1"/>
  <c r="N124" i="49"/>
  <c r="N123" i="49" s="1"/>
  <c r="N122" i="49"/>
  <c r="N121" i="49" s="1"/>
  <c r="N120" i="49"/>
  <c r="N119" i="49" s="1"/>
  <c r="N118" i="49"/>
  <c r="N117" i="49" s="1"/>
  <c r="N115" i="49"/>
  <c r="N114" i="49" s="1"/>
  <c r="N113" i="49"/>
  <c r="N112" i="49" s="1"/>
  <c r="N105" i="49"/>
  <c r="N104" i="49" s="1"/>
  <c r="N103" i="49"/>
  <c r="N102" i="49" s="1"/>
  <c r="N101" i="49"/>
  <c r="N100" i="49" s="1"/>
  <c r="N98" i="49"/>
  <c r="N97" i="49" s="1"/>
  <c r="N96" i="49"/>
  <c r="N95" i="49" s="1"/>
  <c r="N94" i="49"/>
  <c r="N93" i="49" s="1"/>
  <c r="N90" i="49"/>
  <c r="N87" i="49" s="1"/>
  <c r="N86" i="49"/>
  <c r="N85" i="49" s="1"/>
  <c r="N83" i="49"/>
  <c r="N77" i="49"/>
  <c r="N75" i="49" s="1"/>
  <c r="N74" i="49"/>
  <c r="N73" i="49" s="1"/>
  <c r="N71" i="49"/>
  <c r="N66" i="49"/>
  <c r="N65" i="49" s="1"/>
  <c r="N62" i="49"/>
  <c r="N61" i="49" s="1"/>
  <c r="N60" i="49"/>
  <c r="N59" i="49" s="1"/>
  <c r="N57" i="49"/>
  <c r="N56" i="49"/>
  <c r="N44" i="49"/>
  <c r="N43" i="49" s="1"/>
  <c r="N25" i="49"/>
  <c r="N24" i="49"/>
  <c r="N23" i="49"/>
  <c r="G13" i="49"/>
  <c r="G11" i="49"/>
  <c r="G9" i="49"/>
  <c r="H19" i="49"/>
  <c r="I19" i="49"/>
  <c r="J19" i="49"/>
  <c r="K19" i="49"/>
  <c r="L19" i="49"/>
  <c r="M19" i="49"/>
  <c r="D10" i="2"/>
  <c r="E30" i="2"/>
  <c r="D30" i="2"/>
  <c r="E15" i="2"/>
  <c r="D15" i="2"/>
  <c r="H30" i="2" l="1"/>
  <c r="I30" i="2"/>
  <c r="G30" i="2"/>
  <c r="F30" i="2"/>
  <c r="G13" i="2"/>
  <c r="F13" i="2"/>
  <c r="H13" i="2"/>
  <c r="I13" i="2"/>
  <c r="K171" i="53"/>
  <c r="K67" i="53"/>
  <c r="N303" i="49"/>
  <c r="G15" i="2"/>
  <c r="F15" i="2"/>
  <c r="H15" i="2"/>
  <c r="I15" i="2"/>
  <c r="H10" i="2"/>
  <c r="F10" i="2"/>
  <c r="I10" i="2"/>
  <c r="G10" i="2"/>
  <c r="N215" i="49"/>
  <c r="N211" i="49" s="1"/>
  <c r="N99" i="49"/>
  <c r="N82" i="49"/>
  <c r="N55" i="49"/>
  <c r="N54" i="49" s="1"/>
  <c r="N37" i="49"/>
  <c r="N42" i="49"/>
  <c r="N21" i="49"/>
  <c r="N92" i="49"/>
  <c r="N80" i="49"/>
  <c r="N78" i="49" s="1"/>
  <c r="N68" i="49" s="1"/>
  <c r="N168" i="49"/>
  <c r="N164" i="49" s="1"/>
  <c r="N238" i="49"/>
  <c r="N233" i="49" s="1"/>
  <c r="N226" i="49" s="1"/>
  <c r="N225" i="49" s="1"/>
  <c r="N219" i="49" s="1"/>
  <c r="N175" i="49"/>
  <c r="N173" i="49" s="1"/>
  <c r="N172" i="49" s="1"/>
  <c r="N208" i="49"/>
  <c r="N201" i="49" s="1"/>
  <c r="N157" i="49"/>
  <c r="N154" i="49" s="1"/>
  <c r="N148" i="49" s="1"/>
  <c r="N146" i="49" s="1"/>
  <c r="N189" i="49"/>
  <c r="N63" i="49"/>
  <c r="N58" i="49" s="1"/>
  <c r="N116" i="49"/>
  <c r="K18" i="53" l="1"/>
  <c r="N210" i="49"/>
  <c r="N143" i="49"/>
  <c r="N141" i="49" s="1"/>
  <c r="N33" i="49"/>
  <c r="N20" i="49" s="1"/>
  <c r="N19" i="49" s="1"/>
  <c r="N301" i="49"/>
  <c r="N299" i="49" s="1"/>
  <c r="N297" i="49" s="1"/>
  <c r="N296" i="49" s="1"/>
  <c r="N294" i="49" s="1"/>
  <c r="N291" i="49" s="1"/>
  <c r="N284" i="49" s="1"/>
  <c r="N187" i="49"/>
  <c r="N270" i="49" l="1"/>
  <c r="N268" i="49" s="1"/>
  <c r="N267" i="49" s="1"/>
  <c r="N255" i="49" s="1"/>
  <c r="N273" i="49"/>
  <c r="N272" i="49" s="1"/>
  <c r="I18" i="49"/>
  <c r="H18" i="49"/>
  <c r="K18" i="49"/>
  <c r="M18" i="49"/>
  <c r="L18" i="49"/>
  <c r="J18" i="49"/>
  <c r="N185" i="49"/>
  <c r="N183" i="49" s="1"/>
  <c r="N180" i="49" l="1"/>
  <c r="N171" i="49" s="1"/>
  <c r="N67" i="49"/>
  <c r="N18" i="49" l="1"/>
  <c r="O30" i="49" l="1"/>
  <c r="O60" i="49"/>
  <c r="O111" i="49"/>
  <c r="O328" i="49"/>
  <c r="O327" i="49" s="1"/>
  <c r="O317" i="49" l="1"/>
  <c r="O295" i="49"/>
  <c r="O294" i="49" s="1"/>
  <c r="O300" i="49"/>
  <c r="O299" i="49" s="1"/>
  <c r="O320" i="49"/>
  <c r="O324" i="49"/>
  <c r="O307" i="49"/>
  <c r="O306" i="49" s="1"/>
  <c r="O311" i="49"/>
  <c r="O310" i="49" s="1"/>
  <c r="O319" i="49"/>
  <c r="O305" i="49"/>
  <c r="O304" i="49" s="1"/>
  <c r="O309" i="49"/>
  <c r="O308" i="49" s="1"/>
  <c r="O321" i="49"/>
  <c r="O323" i="49"/>
  <c r="O302" i="49"/>
  <c r="O301" i="49" s="1"/>
  <c r="O314" i="49"/>
  <c r="O313" i="49" s="1"/>
  <c r="O312" i="49" s="1"/>
  <c r="O318" i="49"/>
  <c r="O322" i="49"/>
  <c r="O298" i="49"/>
  <c r="O275" i="49"/>
  <c r="O274" i="49" s="1"/>
  <c r="O279" i="49"/>
  <c r="O278" i="49" s="1"/>
  <c r="O283" i="49"/>
  <c r="O282" i="49" s="1"/>
  <c r="O277" i="49"/>
  <c r="O276" i="49" s="1"/>
  <c r="O281" i="49"/>
  <c r="O280" i="49" s="1"/>
  <c r="O271" i="49"/>
  <c r="O269" i="49"/>
  <c r="O261" i="49"/>
  <c r="O260" i="49" s="1"/>
  <c r="O263" i="49"/>
  <c r="O262" i="49" s="1"/>
  <c r="O254" i="49"/>
  <c r="O253" i="49" s="1"/>
  <c r="O258" i="49"/>
  <c r="O259" i="49"/>
  <c r="O244" i="49"/>
  <c r="O243" i="49"/>
  <c r="O240" i="49"/>
  <c r="O241" i="49"/>
  <c r="O234" i="49"/>
  <c r="O237" i="49"/>
  <c r="O236" i="49"/>
  <c r="O235" i="49"/>
  <c r="O231" i="49"/>
  <c r="O230" i="49"/>
  <c r="O228" i="49"/>
  <c r="O229" i="49"/>
  <c r="O232" i="49"/>
  <c r="O218" i="49"/>
  <c r="O221" i="49"/>
  <c r="O222" i="49"/>
  <c r="O220" i="49"/>
  <c r="O213" i="49"/>
  <c r="O214" i="49"/>
  <c r="O212" i="49"/>
  <c r="O188" i="49"/>
  <c r="O186" i="49"/>
  <c r="O174" i="49"/>
  <c r="O184" i="49"/>
  <c r="O183" i="49" s="1"/>
  <c r="O165" i="49"/>
  <c r="O166" i="49"/>
  <c r="O167" i="49"/>
  <c r="O162" i="49"/>
  <c r="O161" i="49"/>
  <c r="O160" i="49"/>
  <c r="O159" i="49"/>
  <c r="O163" i="49"/>
  <c r="O155" i="49"/>
  <c r="O156" i="49"/>
  <c r="O149" i="49"/>
  <c r="O151" i="49"/>
  <c r="O152" i="49"/>
  <c r="O153" i="49"/>
  <c r="O142" i="49"/>
  <c r="O141" i="49" s="1"/>
  <c r="O147" i="49"/>
  <c r="O146" i="49" s="1"/>
  <c r="O140" i="49"/>
  <c r="O139" i="49"/>
  <c r="O138" i="49"/>
  <c r="O137" i="49"/>
  <c r="O136" i="49"/>
  <c r="O135" i="49"/>
  <c r="O134" i="49"/>
  <c r="O133" i="49"/>
  <c r="O128" i="49"/>
  <c r="O132" i="49"/>
  <c r="O129" i="49"/>
  <c r="O130" i="49"/>
  <c r="O28" i="49"/>
  <c r="O62" i="49"/>
  <c r="O61" i="49" s="1"/>
  <c r="O24" i="49"/>
  <c r="O205" i="49"/>
  <c r="O204" i="49" s="1"/>
  <c r="O72" i="49"/>
  <c r="O71" i="49" s="1"/>
  <c r="O77" i="49"/>
  <c r="O86" i="49"/>
  <c r="O85" i="49" s="1"/>
  <c r="O124" i="49"/>
  <c r="O123" i="49" s="1"/>
  <c r="O145" i="49"/>
  <c r="O144" i="49" s="1"/>
  <c r="O29" i="49"/>
  <c r="O34" i="49"/>
  <c r="O33" i="49" s="1"/>
  <c r="O227" i="49"/>
  <c r="O115" i="49"/>
  <c r="O114" i="49" s="1"/>
  <c r="O118" i="49"/>
  <c r="O117" i="49" s="1"/>
  <c r="O224" i="49"/>
  <c r="O223" i="49" s="1"/>
  <c r="O176" i="49"/>
  <c r="O248" i="49"/>
  <c r="O247" i="49" s="1"/>
  <c r="O113" i="49"/>
  <c r="O112" i="49" s="1"/>
  <c r="O103" i="49"/>
  <c r="O102" i="49" s="1"/>
  <c r="O91" i="49"/>
  <c r="O109" i="49"/>
  <c r="O106" i="49"/>
  <c r="O107" i="49"/>
  <c r="O108" i="49"/>
  <c r="O127" i="49"/>
  <c r="O216" i="49"/>
  <c r="O66" i="49"/>
  <c r="O65" i="49" s="1"/>
  <c r="O266" i="49"/>
  <c r="O265" i="49" s="1"/>
  <c r="O264" i="49" s="1"/>
  <c r="O193" i="49"/>
  <c r="O74" i="49"/>
  <c r="O73" i="49" s="1"/>
  <c r="O200" i="49"/>
  <c r="O199" i="49" s="1"/>
  <c r="O198" i="49" s="1"/>
  <c r="O203" i="49"/>
  <c r="O202" i="49" s="1"/>
  <c r="O96" i="49"/>
  <c r="O95" i="49" s="1"/>
  <c r="O122" i="49"/>
  <c r="O121" i="49" s="1"/>
  <c r="O250" i="49"/>
  <c r="O249" i="49" s="1"/>
  <c r="O246" i="49"/>
  <c r="O245" i="49" s="1"/>
  <c r="O217" i="49"/>
  <c r="O84" i="49"/>
  <c r="O83" i="49" s="1"/>
  <c r="O195" i="49"/>
  <c r="O194" i="49" s="1"/>
  <c r="O290" i="49"/>
  <c r="O289" i="49" s="1"/>
  <c r="O105" i="49"/>
  <c r="O197" i="49"/>
  <c r="O177" i="49"/>
  <c r="O209" i="49"/>
  <c r="O208" i="49" s="1"/>
  <c r="O94" i="49"/>
  <c r="O93" i="49" s="1"/>
  <c r="O25" i="49"/>
  <c r="O76" i="49"/>
  <c r="O293" i="49"/>
  <c r="O292" i="49" s="1"/>
  <c r="O182" i="49"/>
  <c r="O181" i="49" s="1"/>
  <c r="O44" i="49"/>
  <c r="O43" i="49" s="1"/>
  <c r="O288" i="49"/>
  <c r="O207" i="49"/>
  <c r="O206" i="49" s="1"/>
  <c r="O59" i="49"/>
  <c r="O57" i="49"/>
  <c r="O31" i="49"/>
  <c r="O286" i="49"/>
  <c r="O285" i="49" s="1"/>
  <c r="O23" i="49"/>
  <c r="O158" i="49"/>
  <c r="O98" i="49"/>
  <c r="O97" i="49" s="1"/>
  <c r="O170" i="49"/>
  <c r="O81" i="49"/>
  <c r="O80" i="49" s="1"/>
  <c r="O89" i="49"/>
  <c r="O88" i="49" s="1"/>
  <c r="O32" i="49"/>
  <c r="O252" i="49"/>
  <c r="O251" i="49" s="1"/>
  <c r="O191" i="49"/>
  <c r="O190" i="49" s="1"/>
  <c r="O39" i="49"/>
  <c r="O169" i="49"/>
  <c r="O179" i="49"/>
  <c r="O178" i="49" s="1"/>
  <c r="O51" i="49"/>
  <c r="O48" i="49"/>
  <c r="O101" i="49"/>
  <c r="O100" i="49" s="1"/>
  <c r="O120" i="49"/>
  <c r="O119" i="49" s="1"/>
  <c r="O22" i="49"/>
  <c r="O40" i="49"/>
  <c r="O47" i="49"/>
  <c r="O49" i="49"/>
  <c r="O41" i="49"/>
  <c r="O46" i="49"/>
  <c r="O64" i="49"/>
  <c r="O36" i="49"/>
  <c r="O35" i="49" s="1"/>
  <c r="O27" i="49"/>
  <c r="O52" i="49"/>
  <c r="O79" i="49"/>
  <c r="O78" i="49" s="1"/>
  <c r="O70" i="49"/>
  <c r="O69" i="49" s="1"/>
  <c r="O38" i="49"/>
  <c r="O50" i="49"/>
  <c r="O53" i="49"/>
  <c r="O56" i="49"/>
  <c r="O104" i="49" l="1"/>
  <c r="O45" i="49"/>
  <c r="O42" i="49" s="1"/>
  <c r="O26" i="49"/>
  <c r="O37" i="49"/>
  <c r="O326" i="49"/>
  <c r="O325" i="49" s="1"/>
  <c r="O316" i="49"/>
  <c r="O315" i="49" s="1"/>
  <c r="O303" i="49"/>
  <c r="O291" i="49"/>
  <c r="O287" i="49" s="1"/>
  <c r="O284" i="49" s="1"/>
  <c r="O273" i="49"/>
  <c r="O242" i="49"/>
  <c r="O270" i="49"/>
  <c r="O239" i="49"/>
  <c r="O233" i="49"/>
  <c r="O219" i="49"/>
  <c r="O154" i="49"/>
  <c r="O196" i="49"/>
  <c r="O175" i="49"/>
  <c r="O168" i="49"/>
  <c r="O150" i="49"/>
  <c r="O148" i="49" s="1"/>
  <c r="O157" i="49"/>
  <c r="O75" i="49"/>
  <c r="O68" i="49" s="1"/>
  <c r="O21" i="49"/>
  <c r="O192" i="49"/>
  <c r="O126" i="49"/>
  <c r="O125" i="49" s="1"/>
  <c r="O226" i="49"/>
  <c r="O131" i="49"/>
  <c r="O82" i="49"/>
  <c r="O211" i="49"/>
  <c r="O92" i="49"/>
  <c r="O90" i="49" s="1"/>
  <c r="O87" i="49" s="1"/>
  <c r="O55" i="49"/>
  <c r="O54" i="49" s="1"/>
  <c r="O257" i="49"/>
  <c r="O256" i="49" s="1"/>
  <c r="O116" i="49"/>
  <c r="O297" i="49"/>
  <c r="O63" i="49"/>
  <c r="O58" i="49" s="1"/>
  <c r="O110" i="49" l="1"/>
  <c r="O99" i="49" s="1"/>
  <c r="O238" i="49"/>
  <c r="O225" i="49"/>
  <c r="O189" i="49"/>
  <c r="O187" i="49" s="1"/>
  <c r="O185" i="49" s="1"/>
  <c r="O180" i="49" s="1"/>
  <c r="O173" i="49"/>
  <c r="O172" i="49" s="1"/>
  <c r="O296" i="49"/>
  <c r="O272" i="49" s="1"/>
  <c r="O268" i="49"/>
  <c r="O267" i="49" s="1"/>
  <c r="O255" i="49" s="1"/>
  <c r="O164" i="49"/>
  <c r="O143" i="49" s="1"/>
  <c r="O20" i="49"/>
  <c r="O19" i="49" s="1"/>
  <c r="O215" i="49" l="1"/>
  <c r="O210" i="49" s="1"/>
  <c r="O201" i="49" s="1"/>
  <c r="O171" i="49" s="1"/>
  <c r="O67" i="49"/>
  <c r="O18" i="49" l="1"/>
  <c r="G10" i="49" l="1"/>
  <c r="G14" i="49" s="1"/>
  <c r="G10" i="53"/>
  <c r="G14" i="53" s="1"/>
  <c r="F31" i="52"/>
  <c r="G16" i="52" l="1"/>
  <c r="G18" i="52"/>
  <c r="G11" i="52"/>
  <c r="G10" i="52" s="1"/>
  <c r="G9" i="52" s="1"/>
  <c r="G27" i="52"/>
  <c r="G29" i="52"/>
  <c r="G22" i="52"/>
  <c r="G21" i="52"/>
  <c r="G30" i="52"/>
  <c r="G28" i="52"/>
  <c r="G15" i="52"/>
  <c r="G17" i="52"/>
  <c r="G13" i="52" l="1"/>
  <c r="G19" i="52"/>
  <c r="G14" i="52" s="1"/>
  <c r="G20" i="52"/>
  <c r="G26" i="52"/>
  <c r="G25" i="52" s="1"/>
  <c r="G24" i="52" s="1"/>
  <c r="G23" i="52" s="1"/>
  <c r="G12" i="52" l="1"/>
  <c r="G31" i="52" s="1"/>
</calcChain>
</file>

<file path=xl/sharedStrings.xml><?xml version="1.0" encoding="utf-8"?>
<sst xmlns="http://schemas.openxmlformats.org/spreadsheetml/2006/main" count="3910" uniqueCount="1092">
  <si>
    <t>Insumos</t>
  </si>
  <si>
    <t>Unidad de Medida</t>
  </si>
  <si>
    <t>Precio Unitario</t>
  </si>
  <si>
    <t>Valor Total</t>
  </si>
  <si>
    <t>Cuenta</t>
  </si>
  <si>
    <t>1er. Trimestre</t>
  </si>
  <si>
    <t>2do. Trimestre</t>
  </si>
  <si>
    <t>3er. Trimestre</t>
  </si>
  <si>
    <t>4to. Trimestre</t>
  </si>
  <si>
    <t>Servicio Hospitalización</t>
  </si>
  <si>
    <t>Egresos</t>
  </si>
  <si>
    <t>Otros</t>
  </si>
  <si>
    <t>Servicio de Consulta Externa</t>
  </si>
  <si>
    <t>Consultas</t>
  </si>
  <si>
    <t>Primera Vez</t>
  </si>
  <si>
    <t>Subsecuente</t>
  </si>
  <si>
    <t>Servicio de Emergencia</t>
  </si>
  <si>
    <t>Servicio de Imágenes</t>
  </si>
  <si>
    <t>Imágenes</t>
  </si>
  <si>
    <t>%</t>
  </si>
  <si>
    <t>Auxiliar</t>
  </si>
  <si>
    <t>Sobresueldos</t>
  </si>
  <si>
    <t>Servicios Básicos</t>
  </si>
  <si>
    <t>Electricidad</t>
  </si>
  <si>
    <t>Agua</t>
  </si>
  <si>
    <t>Viáticos</t>
  </si>
  <si>
    <t>Fletes</t>
  </si>
  <si>
    <t>Materiales y Suministros</t>
  </si>
  <si>
    <t>Alimentos y Productos Agroforestales</t>
  </si>
  <si>
    <t>Textiles y Vestuarios</t>
  </si>
  <si>
    <t>Calzados</t>
  </si>
  <si>
    <t>Minerales</t>
  </si>
  <si>
    <t>Productos y Utiles Varios</t>
  </si>
  <si>
    <t>Venta de Servicios</t>
  </si>
  <si>
    <t>Suplencias</t>
  </si>
  <si>
    <t>Dietas y Gastos de Representación</t>
  </si>
  <si>
    <t>Productos Terminales</t>
  </si>
  <si>
    <t>Servicios de Apoyo Diagnóstico</t>
  </si>
  <si>
    <t>Análisis de Laboratorio</t>
  </si>
  <si>
    <t>Indicadores de Producción</t>
  </si>
  <si>
    <t>Gestión de Usuario y Educación para la Salud</t>
  </si>
  <si>
    <t xml:space="preserve">        Venta de Servicios y Otros Ingresos</t>
  </si>
  <si>
    <t xml:space="preserve">        Otros Aportes</t>
  </si>
  <si>
    <t>Programación Trimestral</t>
  </si>
  <si>
    <t>Cantidad de Insumos</t>
  </si>
  <si>
    <t>Fuente de Financiamiento</t>
  </si>
  <si>
    <t>Estimación de Ingresos</t>
  </si>
  <si>
    <t>Programación Insumos por Producto Nivel Especializado</t>
  </si>
  <si>
    <t>Estimación de Gastos</t>
  </si>
  <si>
    <t>Objeto</t>
  </si>
  <si>
    <t>Sub-Cuenta</t>
  </si>
  <si>
    <t>Anticipos Financieros / Transferencias</t>
  </si>
  <si>
    <t xml:space="preserve">Transferencias Corrientes </t>
  </si>
  <si>
    <t>Consolidado Presupuesto Estimado de Ingresos y Gastos Nivel Especializado por Actividad Especifica</t>
  </si>
  <si>
    <t>Descripción Gasto por Cuenta</t>
  </si>
  <si>
    <t>Consultas Externa</t>
  </si>
  <si>
    <t>Emergencias</t>
  </si>
  <si>
    <t>Hospitalización</t>
  </si>
  <si>
    <t>Servicios de Laboratorios y Banco de Sangre</t>
  </si>
  <si>
    <t>Servicios de Imágenes RX</t>
  </si>
  <si>
    <t>Gestión Técnica y Administrativa</t>
  </si>
  <si>
    <t>Apoyo Diagnóstico</t>
  </si>
  <si>
    <t>Servicios de Apoyo</t>
  </si>
  <si>
    <t xml:space="preserve">      Total Ingresos RD$</t>
  </si>
  <si>
    <t>Tipo</t>
  </si>
  <si>
    <t>Remuneraciones</t>
  </si>
  <si>
    <t>Remuneraciones al personal fijo</t>
  </si>
  <si>
    <t>Sueldos a medicos</t>
  </si>
  <si>
    <t>Incentivos y escalafón</t>
  </si>
  <si>
    <t>Remuneraciones al personal con carácter transitorio</t>
  </si>
  <si>
    <t>Sueldo al personal nominal en período probatorio</t>
  </si>
  <si>
    <t xml:space="preserve"> Jornales</t>
  </si>
  <si>
    <t>Sueldos al personal fijo en trámite de pensiones</t>
  </si>
  <si>
    <t>Pago de porcentaje por desvinculación de cargo</t>
  </si>
  <si>
    <t>Primas por antigüedad</t>
  </si>
  <si>
    <t>Compensación</t>
  </si>
  <si>
    <t>Pago de horas extraordinarias, Horas extraordinarias fin de año (Reglamento 523-09)</t>
  </si>
  <si>
    <t>Prima de transporte</t>
  </si>
  <si>
    <t>Compensación servicios de Seguridad</t>
  </si>
  <si>
    <t>Compensación por distancia</t>
  </si>
  <si>
    <t>Compensaciones especiales</t>
  </si>
  <si>
    <t>Bono por desempeño</t>
  </si>
  <si>
    <t>Gastos de representación</t>
  </si>
  <si>
    <t>Gastos de representación en el país</t>
  </si>
  <si>
    <t>Gastos de representación en el exterior</t>
  </si>
  <si>
    <t>Contribuciones al seguro de salud</t>
  </si>
  <si>
    <t>Contribuciones al seguro de pensiones</t>
  </si>
  <si>
    <t>Contribuciones al seguro de riesgo laboral</t>
  </si>
  <si>
    <t>Contribuciones al plan de retiro complementario</t>
  </si>
  <si>
    <t>Servicios telefónico de larga distancia</t>
  </si>
  <si>
    <t>Teléfono local</t>
  </si>
  <si>
    <t>Servicio de internet y televisión por cable</t>
  </si>
  <si>
    <t>Energía eléctrica</t>
  </si>
  <si>
    <t>Electricidad no cortable</t>
  </si>
  <si>
    <t>Recolección de residuos sólidos</t>
  </si>
  <si>
    <t>Publicidad y propaganda</t>
  </si>
  <si>
    <t>Impresión y encuadernación</t>
  </si>
  <si>
    <t>Viáticos dentro del país</t>
  </si>
  <si>
    <t>Viáticos fuera del país</t>
  </si>
  <si>
    <t>Transporte y Alamcenaje</t>
  </si>
  <si>
    <t>Peaje</t>
  </si>
  <si>
    <t>Alquileres y Rentas</t>
  </si>
  <si>
    <t>Alquilleres y rentas de edificios y locales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</si>
  <si>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</si>
  <si>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</si>
  <si>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</si>
  <si>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</si>
  <si>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</si>
  <si>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</si>
  <si>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</si>
  <si>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Seguros</t>
  </si>
  <si>
    <t>Seguro de bienes muebles</t>
  </si>
  <si>
    <t>Seguros de personas</t>
  </si>
  <si>
    <t>Servicios de Conservación, Reparaciones Menores e Instalaciones Temporales</t>
  </si>
  <si>
    <t>Obras menores en edificaciones</t>
  </si>
  <si>
    <t>Mantenimiento y reparación de equipos sanitarios y de laboratorio</t>
  </si>
  <si>
    <t>Mantenimiento y reparación de equipos de transporte, tracción y elevación</t>
  </si>
  <si>
    <t>Instalaciones temporales</t>
  </si>
  <si>
    <t>Servicios funerarios y gastos conexos</t>
  </si>
  <si>
    <t>Fumigación, lavandería, limpieza e higiene</t>
  </si>
  <si>
    <t>Fumigación</t>
  </si>
  <si>
    <t>Lavandería</t>
  </si>
  <si>
    <t>Festividades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</si>
  <si>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</si>
  <si>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</si>
  <si>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</si>
  <si>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</si>
  <si>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</si>
  <si>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</si>
  <si>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</si>
  <si>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</si>
  <si>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</si>
  <si>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</si>
  <si>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Alimentos y bebidas para personas</t>
  </si>
  <si>
    <t>Productos agroforestales y pecuarios</t>
  </si>
  <si>
    <t>Productos agrícolas</t>
  </si>
  <si>
    <t>Productos forestales</t>
  </si>
  <si>
    <t>Madera, corcho y sus manufacturas</t>
  </si>
  <si>
    <t>Acabados textiles</t>
  </si>
  <si>
    <t>Prendas de vestir</t>
  </si>
  <si>
    <t>Papel de escritorio</t>
  </si>
  <si>
    <t>Productos de papel y cartón</t>
  </si>
  <si>
    <t>Productos de artes gráficas</t>
  </si>
  <si>
    <t>Libros, revistas y periódicos</t>
  </si>
  <si>
    <t>Productos medicinales para uso humano</t>
  </si>
  <si>
    <t>Llantas y neumáticos</t>
  </si>
  <si>
    <t>Productos de Cuero, Caucho y Plasticos</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</si>
  <si>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</si>
  <si>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</si>
  <si>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</si>
  <si>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</si>
  <si>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</si>
  <si>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</si>
  <si>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</si>
  <si>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</si>
  <si>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</si>
  <si>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</si>
  <si>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</si>
  <si>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</si>
  <si>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</si>
  <si>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Piedra, arcilla y arena</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</si>
  <si>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</si>
  <si>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</si>
  <si>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</si>
  <si>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</si>
  <si>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</si>
  <si>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</si>
  <si>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</si>
  <si>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</si>
  <si>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</si>
  <si>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</si>
  <si>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</si>
  <si>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Material para limpieza</t>
  </si>
  <si>
    <t>Utiles de cocina y comedor</t>
  </si>
  <si>
    <t>Productos eléctricos y afines</t>
  </si>
  <si>
    <t>Obras</t>
  </si>
  <si>
    <t>Bienes Muebles, Inmuebles e Intangibles</t>
  </si>
  <si>
    <t>Mobiliario Y Equipo</t>
  </si>
  <si>
    <t>Muebles de oficina y estantería</t>
  </si>
  <si>
    <t>Otros mobiliarios y equipos no identificados precedentemente</t>
  </si>
  <si>
    <t>Cámaras fotográficas y de video</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</si>
  <si>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</si>
  <si>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</si>
  <si>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</si>
  <si>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</si>
  <si>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</si>
  <si>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</si>
  <si>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</si>
  <si>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</si>
  <si>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</si>
  <si>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Equipo de comunicación, telecomunicaciones y señalamiento</t>
  </si>
  <si>
    <t>Equipo de generación eléctrica, aparatos y accesorios eléctricos</t>
  </si>
  <si>
    <t>Otros equipos</t>
  </si>
  <si>
    <t>Bienes Intangibles</t>
  </si>
  <si>
    <t>Programas de informática y base de datos</t>
  </si>
  <si>
    <t>Programas de informática</t>
  </si>
  <si>
    <t>Base de datos</t>
  </si>
  <si>
    <t>Estudios de preinversión</t>
  </si>
  <si>
    <t>Licencias informáticas e intelectuales, industriales y comerciales</t>
  </si>
  <si>
    <t>Otros activos intangibles</t>
  </si>
  <si>
    <t>Obras En Edificaciones</t>
  </si>
  <si>
    <t>Obras para edificación no residencial</t>
  </si>
  <si>
    <t>`01</t>
  </si>
  <si>
    <t>`02</t>
  </si>
  <si>
    <t>`03</t>
  </si>
  <si>
    <t>`04</t>
  </si>
  <si>
    <t>Proporción de vacaciones no disfrutadas</t>
  </si>
  <si>
    <t>Otros seguros</t>
  </si>
  <si>
    <t>`05</t>
  </si>
  <si>
    <t>Mantenimiento y reparación de equipos de comunicación</t>
  </si>
  <si>
    <t>Limpieza e higiene</t>
  </si>
  <si>
    <t>Consolidado Presupuesto Estimado de Ingresos y Gastos Nivel Especializado por Fuente de Financiamiento</t>
  </si>
  <si>
    <t xml:space="preserve">        Anticipos Financieros</t>
  </si>
  <si>
    <t>Establecimiento:</t>
  </si>
  <si>
    <t>Servicio Regional de Salud:</t>
  </si>
  <si>
    <t>Camas Disponibles</t>
  </si>
  <si>
    <t>Dias Pacientes</t>
  </si>
  <si>
    <t>Promedio Días Estada</t>
  </si>
  <si>
    <t>Porcentaje Ocupacional</t>
  </si>
  <si>
    <t>Giro de Cama</t>
  </si>
  <si>
    <t>Años</t>
  </si>
  <si>
    <t>Día Cama Disponibles</t>
  </si>
  <si>
    <t>Descripción Ingresos por Cuenta</t>
  </si>
  <si>
    <t>Donaciones</t>
  </si>
  <si>
    <t>Anticipos Financieros</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</si>
  <si>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</si>
  <si>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</si>
  <si>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</si>
  <si>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</si>
  <si>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</si>
  <si>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Valor RD$</t>
  </si>
  <si>
    <t>Total RD$</t>
  </si>
  <si>
    <t>Servicios Personales</t>
  </si>
  <si>
    <t>Sueldos fijos</t>
  </si>
  <si>
    <t>`06</t>
  </si>
  <si>
    <t>Nuevas plazas a medicos</t>
  </si>
  <si>
    <t>`07</t>
  </si>
  <si>
    <t>Sueldo anual No. 13</t>
  </si>
  <si>
    <t>Prestacianes economicas</t>
  </si>
  <si>
    <t>Prestacion laboral por desvinculación</t>
  </si>
  <si>
    <t>`08</t>
  </si>
  <si>
    <t>`09</t>
  </si>
  <si>
    <t>`10</t>
  </si>
  <si>
    <t>Contribuciones a la Seguridad Social y Riesgo Laboral</t>
  </si>
  <si>
    <t>Contratacion de servicios</t>
  </si>
  <si>
    <t>Publicidad Impresión y Encuadernación</t>
  </si>
  <si>
    <t>Seguro de bienes inmuebles e infraestructura</t>
  </si>
  <si>
    <t>Mantenimientos y reparacion de maquinarias y equipos</t>
  </si>
  <si>
    <t>Otros Servicios No Incluidos en conceptos anteriores</t>
  </si>
  <si>
    <t>Eventos generals</t>
  </si>
  <si>
    <t>Productos de Papel, Cartón e Impresos</t>
  </si>
  <si>
    <t>Productos Farmacéuticos</t>
  </si>
  <si>
    <t xml:space="preserve">Artículos de plástico </t>
  </si>
  <si>
    <t>Combustibles, Lubricantes, Productos Químicos y Conexos</t>
  </si>
  <si>
    <t>Pinturas, Lacas, Barnices, Diluyentes y Absorbentes para Pinturas</t>
  </si>
  <si>
    <t>Transferencias Corrientes</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</si>
  <si>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</si>
  <si>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</si>
  <si>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</si>
  <si>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</si>
  <si>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</si>
  <si>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</si>
  <si>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</si>
  <si>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Transferencias de Corrientes a otras Instituciones Públicas</t>
  </si>
  <si>
    <t>Electricidad no cortable en las transferencias a otras instituciones públicas</t>
  </si>
  <si>
    <t>Electrodomesticos</t>
  </si>
  <si>
    <t>Equipos y aparatos audiovisuales</t>
  </si>
  <si>
    <t>Equipos de defensa y seguridad</t>
  </si>
  <si>
    <t>Equipos de defensa de defensa</t>
  </si>
  <si>
    <t>Equipos de seguridad</t>
  </si>
  <si>
    <t>Servicio Nacional de Salud</t>
  </si>
  <si>
    <t>Dirección de Planificación y Desarrollo</t>
  </si>
  <si>
    <t>Metropolitano</t>
  </si>
  <si>
    <t xml:space="preserve">Valdesia </t>
  </si>
  <si>
    <t>Norcentral</t>
  </si>
  <si>
    <t>Nordeste</t>
  </si>
  <si>
    <t>Enriquillo</t>
  </si>
  <si>
    <t>Este</t>
  </si>
  <si>
    <t>El Valle</t>
  </si>
  <si>
    <t>Cibao Occidental</t>
  </si>
  <si>
    <t>Cibao Central</t>
  </si>
  <si>
    <t>Año</t>
  </si>
  <si>
    <t>Anticipo Financiero</t>
  </si>
  <si>
    <t>Venta Servicios</t>
  </si>
  <si>
    <t>Aportes SNS Nomina</t>
  </si>
  <si>
    <t>Aportes SNS Equipamiento</t>
  </si>
  <si>
    <t>Aportes para otros gastos de inversión del SNS</t>
  </si>
  <si>
    <t xml:space="preserve">        Aportes SNS Nómina</t>
  </si>
  <si>
    <t>Nómina</t>
  </si>
  <si>
    <t>Porcentaje de cesárea</t>
  </si>
  <si>
    <t>Índice de mortalidad materna intrahospitalaria</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</si>
  <si>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</si>
  <si>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</si>
  <si>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</si>
  <si>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</si>
  <si>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</si>
  <si>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</si>
  <si>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</si>
  <si>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</si>
  <si>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</si>
  <si>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</si>
  <si>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</si>
  <si>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</si>
  <si>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</si>
  <si>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</si>
  <si>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</si>
  <si>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</si>
  <si>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</si>
  <si>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</si>
  <si>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</si>
  <si>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</si>
  <si>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</si>
  <si>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</si>
  <si>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</si>
  <si>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</si>
  <si>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</si>
  <si>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</si>
  <si>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</si>
  <si>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</si>
  <si>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</si>
  <si>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</si>
  <si>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</si>
  <si>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</si>
  <si>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</si>
  <si>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</si>
  <si>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</si>
  <si>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</si>
  <si>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</si>
  <si>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</si>
  <si>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</si>
  <si>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</si>
  <si>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</si>
  <si>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</si>
  <si>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</si>
  <si>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</si>
  <si>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</si>
  <si>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</si>
  <si>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</si>
  <si>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</si>
  <si>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</si>
  <si>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</si>
  <si>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</si>
  <si>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</si>
  <si>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</si>
  <si>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</si>
  <si>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</si>
  <si>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</si>
  <si>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</si>
  <si>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</si>
  <si>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</si>
  <si>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</si>
  <si>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</si>
  <si>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</si>
  <si>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</si>
  <si>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</si>
  <si>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</si>
  <si>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</si>
  <si>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</si>
  <si>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</si>
  <si>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</si>
  <si>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</si>
  <si>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</si>
  <si>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</si>
  <si>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</si>
  <si>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</si>
  <si>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</si>
  <si>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</si>
  <si>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</si>
  <si>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</si>
  <si>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</si>
  <si>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</si>
  <si>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</si>
  <si>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</si>
  <si>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</si>
  <si>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</si>
  <si>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</si>
  <si>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</si>
  <si>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</si>
  <si>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</si>
  <si>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</si>
  <si>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</si>
  <si>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</si>
  <si>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</si>
  <si>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</si>
  <si>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</si>
  <si>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</si>
  <si>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</si>
  <si>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</si>
  <si>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</si>
  <si>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</si>
  <si>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</si>
  <si>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</si>
  <si>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</si>
  <si>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</si>
  <si>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</si>
  <si>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</si>
  <si>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</si>
  <si>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</si>
  <si>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</si>
  <si>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</si>
  <si>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</si>
  <si>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</si>
  <si>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</si>
  <si>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</si>
  <si>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</si>
  <si>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</si>
  <si>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</si>
  <si>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</si>
  <si>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</si>
  <si>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</si>
  <si>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</si>
  <si>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</si>
  <si>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</si>
  <si>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</si>
  <si>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</si>
  <si>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</si>
  <si>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</si>
  <si>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</si>
  <si>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</si>
  <si>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</si>
  <si>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</si>
  <si>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</si>
  <si>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</si>
  <si>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</si>
  <si>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</si>
  <si>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</si>
  <si>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</si>
  <si>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</si>
  <si>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</si>
  <si>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</si>
  <si>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</si>
  <si>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</si>
  <si>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</si>
  <si>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</si>
  <si>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</si>
  <si>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</si>
  <si>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</si>
  <si>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</si>
  <si>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</si>
  <si>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</si>
  <si>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</si>
  <si>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</si>
  <si>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</si>
  <si>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</si>
  <si>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</si>
  <si>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</si>
  <si>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</si>
  <si>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</si>
  <si>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</si>
  <si>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</si>
  <si>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</si>
  <si>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</si>
  <si>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</si>
  <si>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Eventos generales</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</si>
  <si>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</si>
  <si>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</si>
  <si>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</si>
  <si>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</si>
  <si>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</si>
  <si>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</si>
  <si>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</si>
  <si>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</si>
  <si>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</si>
  <si>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</si>
  <si>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</si>
  <si>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</si>
  <si>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</si>
  <si>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</si>
  <si>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</si>
  <si>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</si>
  <si>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</si>
  <si>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</si>
  <si>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</si>
  <si>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</si>
  <si>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</si>
  <si>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</si>
  <si>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</si>
  <si>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</si>
  <si>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</si>
  <si>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</si>
  <si>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</si>
  <si>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</si>
  <si>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</si>
  <si>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</si>
  <si>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</si>
  <si>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</si>
  <si>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</si>
  <si>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</si>
  <si>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</si>
  <si>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</si>
  <si>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</si>
  <si>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</si>
  <si>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</si>
  <si>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</si>
  <si>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</si>
  <si>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</si>
  <si>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</si>
  <si>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</si>
  <si>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</si>
  <si>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</si>
  <si>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</si>
  <si>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</si>
  <si>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</si>
  <si>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</si>
  <si>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</si>
  <si>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</si>
  <si>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</si>
  <si>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</si>
  <si>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</si>
  <si>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</si>
  <si>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</si>
  <si>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</si>
  <si>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</si>
  <si>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</si>
  <si>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</si>
  <si>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</si>
  <si>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</si>
  <si>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</si>
  <si>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</si>
  <si>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</si>
  <si>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</si>
  <si>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</si>
  <si>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</si>
  <si>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</si>
  <si>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</si>
  <si>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</si>
  <si>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</si>
  <si>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</si>
  <si>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</si>
  <si>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</si>
  <si>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</si>
  <si>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</si>
  <si>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</si>
  <si>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</si>
  <si>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</si>
  <si>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</si>
  <si>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</si>
  <si>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</si>
  <si>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</si>
  <si>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</si>
  <si>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</si>
  <si>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</si>
  <si>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</si>
  <si>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</si>
  <si>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</si>
  <si>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</si>
  <si>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</si>
  <si>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</si>
  <si>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</si>
  <si>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</si>
  <si>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</si>
  <si>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</si>
  <si>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</si>
  <si>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</si>
  <si>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</si>
  <si>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</si>
  <si>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</si>
  <si>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</si>
  <si>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</si>
  <si>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Muebles de alojamiento</t>
  </si>
  <si>
    <t>lsMueblesdeAlojamiento</t>
  </si>
  <si>
    <t>Bancada de 3 asientos</t>
  </si>
  <si>
    <t>2.6.1.2.02</t>
  </si>
  <si>
    <t>Bancada de 4 asientos</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</si>
  <si>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</si>
  <si>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</si>
  <si>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</si>
  <si>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</si>
  <si>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</si>
  <si>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</si>
  <si>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</si>
  <si>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</si>
  <si>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</si>
  <si>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</si>
  <si>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</si>
  <si>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</si>
  <si>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</si>
  <si>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</si>
  <si>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</si>
  <si>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</si>
  <si>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</si>
  <si>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</si>
  <si>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</si>
  <si>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</si>
  <si>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</si>
  <si>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</si>
  <si>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</si>
  <si>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</si>
  <si>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</si>
  <si>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</si>
  <si>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</si>
  <si>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lsObrasMenoresEdificaciones</t>
  </si>
  <si>
    <t xml:space="preserve"> Adecuación Local </t>
  </si>
  <si>
    <t>2.7.1.1.01</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</si>
  <si>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</si>
  <si>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</si>
  <si>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</si>
  <si>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</si>
  <si>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</si>
  <si>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</si>
  <si>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</si>
  <si>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</si>
  <si>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</si>
  <si>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</si>
  <si>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</si>
  <si>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</si>
  <si>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</si>
  <si>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</si>
  <si>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</si>
  <si>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</si>
  <si>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</si>
  <si>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</si>
  <si>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</si>
  <si>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</si>
  <si>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</si>
  <si>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</si>
  <si>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</si>
  <si>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</si>
  <si>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</si>
  <si>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</si>
  <si>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</si>
  <si>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</si>
  <si>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</si>
  <si>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</si>
  <si>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</si>
  <si>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</si>
  <si>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</si>
  <si>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</si>
  <si>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</si>
  <si>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</si>
  <si>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</si>
  <si>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</si>
  <si>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</si>
  <si>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</si>
  <si>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</si>
  <si>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</si>
  <si>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</si>
  <si>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</si>
  <si>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</si>
  <si>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</si>
  <si>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</si>
  <si>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</si>
  <si>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</si>
  <si>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</si>
  <si>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</si>
  <si>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</si>
  <si>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</si>
  <si>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</si>
  <si>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</si>
  <si>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</si>
  <si>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</si>
  <si>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</si>
  <si>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</si>
  <si>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</si>
  <si>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</si>
  <si>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</si>
  <si>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</si>
  <si>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</si>
  <si>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</si>
  <si>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</si>
  <si>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</si>
  <si>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</si>
  <si>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</si>
  <si>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</si>
  <si>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</si>
  <si>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</si>
  <si>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</si>
  <si>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</si>
  <si>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</si>
  <si>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</si>
  <si>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</si>
  <si>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</si>
  <si>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</si>
  <si>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</si>
  <si>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</si>
  <si>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</si>
  <si>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</si>
  <si>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</si>
  <si>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</si>
  <si>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</si>
  <si>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</si>
  <si>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</si>
  <si>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</si>
  <si>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</si>
  <si>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</si>
  <si>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</si>
  <si>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</si>
  <si>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</si>
  <si>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</si>
  <si>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</si>
  <si>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</si>
  <si>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</si>
  <si>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</si>
  <si>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</si>
  <si>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</si>
  <si>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</si>
  <si>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</si>
  <si>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</si>
  <si>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</si>
  <si>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</si>
  <si>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</si>
  <si>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</si>
  <si>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</si>
  <si>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</si>
  <si>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</si>
  <si>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</si>
  <si>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</si>
  <si>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</si>
  <si>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</si>
  <si>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</si>
  <si>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</si>
  <si>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</si>
  <si>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</si>
  <si>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</si>
  <si>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Servicios técnicos y profesionales</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</si>
  <si>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</si>
  <si>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</si>
  <si>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</si>
  <si>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</si>
  <si>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</si>
  <si>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</si>
  <si>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</si>
  <si>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</si>
  <si>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</si>
  <si>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</si>
  <si>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</si>
  <si>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</si>
  <si>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</si>
  <si>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</si>
  <si>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</si>
  <si>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</si>
  <si>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</si>
  <si>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</si>
  <si>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</si>
  <si>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</si>
  <si>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</si>
  <si>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</si>
  <si>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</si>
  <si>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</si>
  <si>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</si>
  <si>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</si>
  <si>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</si>
  <si>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</si>
  <si>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</si>
  <si>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</si>
  <si>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</si>
  <si>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</si>
  <si>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</si>
  <si>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</si>
  <si>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</si>
  <si>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</si>
  <si>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</si>
  <si>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</si>
  <si>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</si>
  <si>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</si>
  <si>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</si>
  <si>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</si>
  <si>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</si>
  <si>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</si>
  <si>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</si>
  <si>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</si>
  <si>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</si>
  <si>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</si>
  <si>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</si>
  <si>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</si>
  <si>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</si>
  <si>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</si>
  <si>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</si>
  <si>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</si>
  <si>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</si>
  <si>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</si>
  <si>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</si>
  <si>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</si>
  <si>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</si>
  <si>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</si>
  <si>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</si>
  <si>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</si>
  <si>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</si>
  <si>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</si>
  <si>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</si>
  <si>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</si>
  <si>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</si>
  <si>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</si>
  <si>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</si>
  <si>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</si>
  <si>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</si>
  <si>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</si>
  <si>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</si>
  <si>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</si>
  <si>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</si>
  <si>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</si>
  <si>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</si>
  <si>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</si>
  <si>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</si>
  <si>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</si>
  <si>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</si>
  <si>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</si>
  <si>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</si>
  <si>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</si>
  <si>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</si>
  <si>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</si>
  <si>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</si>
  <si>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</si>
  <si>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</si>
  <si>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</si>
  <si>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</si>
  <si>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</si>
  <si>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</si>
  <si>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</si>
  <si>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</si>
  <si>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</si>
  <si>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</si>
  <si>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</si>
  <si>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</si>
  <si>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</si>
  <si>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</si>
  <si>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</si>
  <si>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</si>
  <si>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</si>
  <si>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</si>
  <si>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</si>
  <si>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</si>
  <si>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</si>
  <si>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</si>
  <si>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</si>
  <si>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</si>
  <si>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</si>
  <si>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</si>
  <si>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</si>
  <si>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</si>
  <si>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</si>
  <si>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</si>
  <si>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</si>
  <si>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</si>
  <si>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</si>
  <si>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</si>
  <si>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</si>
  <si>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</si>
  <si>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</si>
  <si>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</si>
  <si>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</si>
  <si>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</si>
  <si>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</si>
  <si>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</si>
  <si>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</si>
  <si>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</si>
  <si>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</si>
  <si>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</si>
  <si>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</si>
  <si>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</si>
  <si>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</si>
  <si>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</si>
  <si>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</si>
  <si>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</si>
  <si>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</si>
  <si>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</si>
  <si>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</si>
  <si>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</si>
  <si>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</si>
  <si>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</si>
  <si>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</si>
  <si>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</si>
  <si>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</si>
  <si>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</si>
  <si>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</si>
  <si>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</si>
  <si>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</si>
  <si>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</si>
  <si>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</si>
  <si>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</si>
  <si>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</si>
  <si>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</si>
  <si>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</si>
  <si>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</si>
  <si>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</si>
  <si>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</si>
  <si>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</si>
  <si>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</si>
  <si>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</si>
  <si>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</si>
  <si>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</si>
  <si>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</si>
  <si>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</si>
  <si>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</si>
  <si>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</si>
  <si>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</si>
  <si>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</si>
  <si>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</si>
  <si>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</si>
  <si>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</si>
  <si>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</si>
  <si>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</si>
  <si>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</si>
  <si>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</si>
  <si>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</si>
  <si>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</si>
  <si>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</si>
  <si>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</si>
  <si>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</si>
  <si>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</si>
  <si>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</si>
  <si>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</si>
  <si>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</si>
  <si>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</si>
  <si>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</si>
  <si>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</si>
  <si>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</si>
  <si>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</si>
  <si>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</si>
  <si>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</si>
  <si>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</si>
  <si>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</si>
  <si>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Viaticos Chofer Sin Hospedaje</t>
  </si>
  <si>
    <t>2.2.3.1.01</t>
  </si>
  <si>
    <t>Viaticos Tecnicos con Hospedaje</t>
  </si>
  <si>
    <t>Viaticos Tecnicos Sin Hospedaje</t>
  </si>
  <si>
    <t>lsEquiposTransporte</t>
  </si>
  <si>
    <t>Unidad</t>
  </si>
  <si>
    <t>2.6.4.1.01</t>
  </si>
  <si>
    <t>2.6.4.2.01</t>
  </si>
  <si>
    <t>2.6.4.8.01</t>
  </si>
  <si>
    <t>Recursos Externos</t>
  </si>
  <si>
    <t>Código Presupuestario</t>
  </si>
  <si>
    <t>CEAS:</t>
  </si>
  <si>
    <t>CEAS</t>
  </si>
  <si>
    <t>Programación de Insumos</t>
  </si>
  <si>
    <t>Prioridades Directivas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</si>
  <si>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</si>
  <si>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</si>
  <si>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</si>
  <si>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</si>
  <si>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</si>
  <si>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</si>
  <si>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</si>
  <si>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</si>
  <si>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</si>
  <si>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</si>
  <si>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</si>
  <si>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</si>
  <si>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</si>
  <si>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</si>
  <si>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</si>
  <si>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</si>
  <si>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</si>
  <si>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</si>
  <si>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</si>
  <si>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</si>
  <si>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t>
  </si>
  <si>
    <t xml:space="preserve">Responsable </t>
  </si>
  <si>
    <t>Informe</t>
  </si>
  <si>
    <t>Listado de participación</t>
  </si>
  <si>
    <t>Fotos</t>
  </si>
  <si>
    <t>Agenda</t>
  </si>
  <si>
    <t>Plan</t>
  </si>
  <si>
    <t>Protocolo</t>
  </si>
  <si>
    <t>Manual</t>
  </si>
  <si>
    <t>Resolución</t>
  </si>
  <si>
    <t>Boletin</t>
  </si>
  <si>
    <t>Reporte</t>
  </si>
  <si>
    <t>Minuta</t>
  </si>
  <si>
    <t>Hoja de supervisión</t>
  </si>
  <si>
    <t>Inventario</t>
  </si>
  <si>
    <t>Reglamento</t>
  </si>
  <si>
    <t>Memoria</t>
  </si>
  <si>
    <t>Encuesta</t>
  </si>
  <si>
    <t>Registro Digital</t>
  </si>
  <si>
    <t>ID_Dependendencia</t>
  </si>
  <si>
    <t>POA</t>
  </si>
  <si>
    <t>SRS</t>
  </si>
  <si>
    <t>AREA</t>
  </si>
  <si>
    <t>TIPO</t>
  </si>
  <si>
    <t>Código_Actividad</t>
  </si>
  <si>
    <t>Programación de actividades</t>
  </si>
  <si>
    <t xml:space="preserve">1.1.1.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</si>
  <si>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1.1.2. Disminuida la morbi-mortalidad materna, neonatal e infantil, mediante el fortalecimiento y la integración de los servicios de salud antes de la concepción, durante el embarazo, el parto y los primeros años de vida, garantizando la calidad de la atención.</t>
  </si>
  <si>
    <t>1.1.3. Reducida la carga de las enfermedades crónicas incluidos los diferentes tipos de cáncer, los trastornos de salud mental,  así como ante discapacidad, violencia y  traumatismos, a través de servicios de atención que faciliten la detección temprana y la continuidad de la atención, eliminando las brechas en el acceso y utilización de los servicios de salud.</t>
  </si>
  <si>
    <t>1.1.4.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</si>
  <si>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1.1.5.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</si>
  <si>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1.2.1.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</si>
  <si>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1.2.2. Fortalecida la calidad de la atención en salud como resultado del seguimiento a los aspectos técnicos y no técnicos de la atención, que disminuya el riesgo de la seguridad del paciente y de los resultados esperados de salud</t>
  </si>
  <si>
    <t>2.1.1. Primer Nivel de Atención fortalecido y con alta resolución para garantizar  la prestación de servicios integrales de promoción de la salud, prevención de la enfermedad, diagnóstico, tratamiento, rehabilitación y cuidados paliativos;  condicionada a la necesidades de salud y características de la población</t>
  </si>
  <si>
    <t>2.1.2. Garantizado el cierre de brecha según cartera de servicios y Modelo de Atención en términos de recursos, a través del adecuado financiamiento del PN con las metas de la Red Pública</t>
  </si>
  <si>
    <t>2.2.1. Garantizada la atención integral con calidad y oportunidad, mediante la coordinación clínica y asistencial de los servicios de salud</t>
  </si>
  <si>
    <t>2.2.2. Gestión integrada y articulada de las redes públicas de servicios de salud, con actores involucrados en la organización, gestión y atención de servicios de salud con enfoque y participación intra e intersectorial y participación social fortalecida, que promueva un ambiente favorable para la cobertura y acceso a los servicios de salud</t>
  </si>
  <si>
    <t>2.2.3. Redes de servicios ofertando servicios de promoción de la salud y prevención de la enfermedad, que han integrado las intervenciones de salud pública y de carácter colectivo</t>
  </si>
  <si>
    <t>2.2.4. Aumentada la eficacia, eficiencia y equidad de la prestación de los servicios de salud a través de la reorganización y transformación de las estructuras de redes de servicios</t>
  </si>
  <si>
    <t>3.1.1. Reducida las disparidades en la disponibilidad de personal médico especializado y personal licenciado en enfermería  que existen los diferentes niveles</t>
  </si>
  <si>
    <t>3.2.1. Incrementada las competencias  y resolución de los colaboradores, de acuerdo a la complejidad de sus funciones, las necesidades de salud de la población y los compromisos del sector</t>
  </si>
  <si>
    <t>3.2.2. Personal trabaja bajo un clima de satisfacción, realización personal y sentido de pertenencia hacia la institución</t>
  </si>
  <si>
    <t xml:space="preserve">3.2.3. Desarrollados e implementados los aspectos de gestión relacionados con seguridad y salud en el trabajo </t>
  </si>
  <si>
    <t>4.1.1. Fortalecida la capacidad institucional mediante la optimización de los procesos, empoderamiento del talento humano, articulación interna, tecnologías de la información y la comunicación, la infraestructura física con el fin de mejorar la oferta institucional a la población en términos de calidad y eficiencia.</t>
  </si>
  <si>
    <t>4.1.2. Mejorada la sostenibilidad financiera de la Red SNS mediante el control de gastos, saneamiento de las deudas e incremento de las distintas fuentes de financiamiento con el fin de garantizar la prestación de servicios en salud con oportunidad y eficiencia</t>
  </si>
  <si>
    <t>4.1.3.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</si>
  <si>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Estrategia de Atención Primaria
de Salud</t>
  </si>
  <si>
    <t>Control y Prevención de las Enfermedades No Transmisibles</t>
  </si>
  <si>
    <t>Mejora de la Salud Materna y Neonatal</t>
  </si>
  <si>
    <t>Humanización y Calidad de la Atención</t>
  </si>
  <si>
    <t>Reforma de los Servicios de Laboratorios Clínicos e Imágenes</t>
  </si>
  <si>
    <t>Veeduría Social</t>
  </si>
  <si>
    <t>Desarrollo del Talento Humano</t>
  </si>
  <si>
    <t>Automatización de la Gestión Institucional</t>
  </si>
  <si>
    <t>Desarrollo e inversión de la Red de Servicios Públicos de Salud</t>
  </si>
  <si>
    <t>Sistema de Emergencias Médicas</t>
  </si>
  <si>
    <t>Grupo</t>
  </si>
  <si>
    <t>Subgrupo</t>
  </si>
  <si>
    <t>Donaciones Corrientes</t>
  </si>
  <si>
    <t>Donaciones corrientes de organismos internacionales</t>
  </si>
  <si>
    <t xml:space="preserve">Transferencias </t>
  </si>
  <si>
    <t>Transferencias Corrientes Recibidas de Instituciones Públicas Descentralizas y Autonomas No Financieras</t>
  </si>
  <si>
    <t>´01</t>
  </si>
  <si>
    <t>´02</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</si>
  <si>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</si>
  <si>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</si>
  <si>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</si>
  <si>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</si>
  <si>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</si>
  <si>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Ingresos por Contraprestación</t>
  </si>
  <si>
    <t>Venta de Bienes y Servicios</t>
  </si>
  <si>
    <t>Venta de Servicios del Estado</t>
  </si>
  <si>
    <t>´99</t>
  </si>
  <si>
    <t xml:space="preserve">Otras ventas de servicios  </t>
  </si>
  <si>
    <t>Empleados temporales</t>
  </si>
  <si>
    <t>Personal de carácter eventual</t>
  </si>
  <si>
    <t>`11</t>
  </si>
  <si>
    <t>Interinato</t>
  </si>
  <si>
    <t>Incentivo por rendimiento individual</t>
  </si>
  <si>
    <t>Compensación por cumplimiento de indicadores</t>
  </si>
  <si>
    <t>Pasajes y gastos de transporte</t>
  </si>
  <si>
    <t>Alquileres de máquinas y equipos de producción</t>
  </si>
  <si>
    <t>Alquileres de equipos</t>
  </si>
  <si>
    <t>Derechos de uso</t>
  </si>
  <si>
    <t>Licencias informaticas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</si>
  <si>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</si>
  <si>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</si>
  <si>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</si>
  <si>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</si>
  <si>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</si>
  <si>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</si>
  <si>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</si>
  <si>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</si>
  <si>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</si>
  <si>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</si>
  <si>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industriales y producción</t>
  </si>
  <si>
    <t>Servicio de mantenimiento, reparación, desmonte e instalación</t>
  </si>
  <si>
    <t>Otros servicios de mantenimiento, reparación, desmonte e instalación</t>
  </si>
  <si>
    <t>Gastos y representación judiciales</t>
  </si>
  <si>
    <t xml:space="preserve">Comisiones y gastos </t>
  </si>
  <si>
    <t>Comisiones y gastos</t>
  </si>
  <si>
    <t>Servicio de organización de eventos, festividades y actividades de entretenimiento</t>
  </si>
  <si>
    <t>Servicios de alimentación</t>
  </si>
  <si>
    <t>Servicio de alimentación</t>
  </si>
  <si>
    <t>Servicios de catering</t>
  </si>
  <si>
    <t>Hilados, fibras y telas</t>
  </si>
  <si>
    <t>Producto de cuero</t>
  </si>
  <si>
    <t>Productos de caucho</t>
  </si>
  <si>
    <t xml:space="preserve">Productos de metálicos </t>
  </si>
  <si>
    <t>Material para limpieza e higiene</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</si>
  <si>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</si>
  <si>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</si>
  <si>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</si>
  <si>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</si>
  <si>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</si>
  <si>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Repuestos y accesorios menores</t>
  </si>
  <si>
    <t>Productos y útiles varios no identificados precedentemente (n.i.p.)</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</si>
  <si>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</si>
  <si>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</si>
  <si>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</si>
  <si>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Muebles, equipos de oficina y estantería</t>
  </si>
  <si>
    <t>Equipos de tecnología de la información y comunicación</t>
  </si>
  <si>
    <t xml:space="preserve">Mobiliario y Equipo Audiovisual, Recreativo y Educacional </t>
  </si>
  <si>
    <t>Mobiliario y equipos educacional y  recreativos</t>
  </si>
  <si>
    <t>Sistemas y equipos de climatización</t>
  </si>
  <si>
    <t>Licencias Informáticas</t>
  </si>
  <si>
    <t>Meta Lograda Año 2022</t>
  </si>
  <si>
    <t>Meta Proyectada a Lograr Año 2023</t>
  </si>
  <si>
    <t>Meta Proyectada Año 2024</t>
  </si>
  <si>
    <t>Meta Lograda actual periodo                 Año 2023</t>
  </si>
  <si>
    <t>Pruebas</t>
  </si>
  <si>
    <t>Medicina General</t>
  </si>
  <si>
    <t>Cirugia General</t>
  </si>
  <si>
    <t>Ginecología</t>
  </si>
  <si>
    <t>Obstetricia</t>
  </si>
  <si>
    <t>Pediatria</t>
  </si>
  <si>
    <t>Cardiologia</t>
  </si>
  <si>
    <t>Gastroenterologia</t>
  </si>
  <si>
    <t>Endocrinologia</t>
  </si>
  <si>
    <t>Medicina Interna</t>
  </si>
  <si>
    <t>Ortopedia</t>
  </si>
  <si>
    <t>Neumología</t>
  </si>
  <si>
    <t>Cardiología</t>
  </si>
  <si>
    <t>Cuidados Intensivos</t>
  </si>
  <si>
    <t>Hospital Materno Infantil Dr. Francisco Antonio Gonzalvo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</si>
</sst>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 _€_-;\-* #,##0.00\ _€_-;_-* &quot;-&quot;??\ _€_-;_-@_-"/>
    <numFmt numFmtId="165" formatCode="#,##0.00;[Red]#,##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10"/>
      <color theme="0"/>
      <name val="Arial"/>
      <family val="2"/>
    </font>
    <font>
      <sz val="10"/>
      <color theme="0"/>
      <name val="Calibri"/>
      <family val="2"/>
      <scheme val="minor"/>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s>
  <fills count="42">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s>
  <borders count="28">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s>
  <cellStyleXfs count="10">
    <xf numFmtId="0" fontId="0" fillId="0" borderId="0"/>
    <xf numFmtId="43" fontId="7"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3" fillId="0" borderId="0"/>
    <xf numFmtId="165" fontId="2"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454">
    <xf numFmtId="0" fontId="0" fillId="0" borderId="0" xfId="0"/>
    <xf numFmtId="0" fontId="5" fillId="0" borderId="0" xfId="4"/>
    <xf numFmtId="0" fontId="8" fillId="0" borderId="0" xfId="4" applyFont="1"/>
    <xf numFmtId="0" fontId="9" fillId="3" borderId="0" xfId="0" applyFont="1" applyFill="1"/>
    <xf numFmtId="0" fontId="10" fillId="4" borderId="4" xfId="0" applyFont="1" applyFill="1" applyBorder="1" applyAlignment="1">
      <alignment horizontal="left"/>
    </xf>
    <xf numFmtId="0" fontId="10" fillId="4" borderId="0" xfId="0" applyFont="1" applyFill="1" applyAlignment="1">
      <alignment horizontal="center"/>
    </xf>
    <xf numFmtId="0" fontId="10" fillId="5" borderId="5" xfId="0" applyFont="1" applyFill="1" applyBorder="1" applyAlignment="1">
      <alignment horizontal="center" vertical="center" wrapText="1"/>
    </xf>
    <xf numFmtId="0" fontId="10" fillId="6" borderId="7" xfId="0" applyFont="1" applyFill="1" applyBorder="1"/>
    <xf numFmtId="0" fontId="11" fillId="6" borderId="7" xfId="0" applyFont="1" applyFill="1" applyBorder="1"/>
    <xf numFmtId="0" fontId="11" fillId="2" borderId="7" xfId="0" applyFont="1" applyFill="1" applyBorder="1"/>
    <xf numFmtId="0" fontId="11" fillId="2" borderId="7" xfId="0" applyFont="1" applyFill="1" applyBorder="1" applyAlignment="1">
      <alignment horizontal="left"/>
    </xf>
    <xf numFmtId="0" fontId="10" fillId="7" borderId="8" xfId="0" applyFont="1" applyFill="1" applyBorder="1"/>
    <xf numFmtId="0" fontId="11" fillId="7" borderId="8" xfId="0" applyFont="1" applyFill="1" applyBorder="1"/>
    <xf numFmtId="0" fontId="10" fillId="8" borderId="8" xfId="0" applyFont="1" applyFill="1" applyBorder="1" applyAlignment="1" applyProtection="1">
      <alignment horizontal="right" vertical="center"/>
      <protection locked="0"/>
    </xf>
    <xf numFmtId="0" fontId="11" fillId="0" borderId="0" xfId="0" applyFont="1"/>
    <xf numFmtId="0" fontId="10" fillId="4" borderId="11" xfId="0" applyFont="1" applyFill="1" applyBorder="1" applyAlignment="1">
      <alignment horizontal="left"/>
    </xf>
    <xf numFmtId="0" fontId="11" fillId="10" borderId="0" xfId="0" applyFont="1" applyFill="1" applyProtection="1">
      <protection locked="0"/>
    </xf>
    <xf numFmtId="0" fontId="7" fillId="0" borderId="0" xfId="2"/>
    <xf numFmtId="0" fontId="10" fillId="10" borderId="11" xfId="0" applyFont="1" applyFill="1" applyBorder="1" applyProtection="1">
      <protection locked="0"/>
    </xf>
    <xf numFmtId="0" fontId="10" fillId="10" borderId="0" xfId="0" applyFont="1" applyFill="1" applyProtection="1">
      <protection locked="0"/>
    </xf>
    <xf numFmtId="0" fontId="14" fillId="12" borderId="0" xfId="0" applyFont="1" applyFill="1" applyProtection="1">
      <protection locked="0"/>
    </xf>
    <xf numFmtId="0" fontId="15" fillId="5" borderId="5" xfId="0" applyFont="1" applyFill="1" applyBorder="1" applyAlignment="1">
      <alignment horizontal="center" vertical="center" wrapText="1"/>
    </xf>
    <xf numFmtId="0" fontId="16" fillId="12" borderId="11" xfId="0" applyFont="1" applyFill="1" applyBorder="1" applyAlignment="1" applyProtection="1">
      <alignment horizontal="left"/>
      <protection locked="0"/>
    </xf>
    <xf numFmtId="0" fontId="17" fillId="12" borderId="0" xfId="0" applyFont="1" applyFill="1"/>
    <xf numFmtId="0" fontId="17" fillId="12" borderId="12" xfId="0" applyFont="1" applyFill="1" applyBorder="1"/>
    <xf numFmtId="0" fontId="14" fillId="12" borderId="11" xfId="0" applyFont="1" applyFill="1" applyBorder="1" applyProtection="1">
      <protection locked="0"/>
    </xf>
    <xf numFmtId="0" fontId="14" fillId="12" borderId="12" xfId="0" applyFont="1" applyFill="1" applyBorder="1" applyProtection="1">
      <protection locked="0"/>
    </xf>
    <xf numFmtId="165" fontId="19" fillId="9" borderId="7" xfId="1" applyNumberFormat="1" applyFont="1" applyFill="1" applyBorder="1" applyAlignment="1" applyProtection="1">
      <alignment vertical="top"/>
      <protection locked="0"/>
    </xf>
    <xf numFmtId="165" fontId="18" fillId="9" borderId="7" xfId="1" applyNumberFormat="1" applyFont="1" applyFill="1" applyBorder="1" applyAlignment="1" applyProtection="1">
      <alignment vertical="top"/>
      <protection locked="0"/>
    </xf>
    <xf numFmtId="165" fontId="18" fillId="9" borderId="7" xfId="1" applyNumberFormat="1" applyFont="1" applyFill="1" applyBorder="1" applyAlignment="1" applyProtection="1">
      <alignment vertical="top"/>
    </xf>
    <xf numFmtId="165" fontId="18" fillId="9" borderId="7" xfId="1" applyNumberFormat="1" applyFont="1" applyFill="1" applyBorder="1" applyAlignment="1" applyProtection="1">
      <alignment vertical="top"/>
      <protection hidden="1"/>
    </xf>
    <xf numFmtId="165" fontId="18" fillId="13" borderId="6" xfId="1" applyNumberFormat="1" applyFont="1" applyFill="1" applyBorder="1" applyAlignment="1" applyProtection="1">
      <alignment vertical="top"/>
      <protection hidden="1"/>
    </xf>
    <xf numFmtId="165" fontId="18" fillId="14" borderId="7" xfId="1" applyNumberFormat="1" applyFont="1" applyFill="1" applyBorder="1" applyAlignment="1" applyProtection="1">
      <alignment vertical="top"/>
      <protection hidden="1"/>
    </xf>
    <xf numFmtId="165" fontId="18" fillId="15" borderId="7" xfId="1" applyNumberFormat="1" applyFont="1" applyFill="1" applyBorder="1" applyAlignment="1" applyProtection="1">
      <alignment vertical="top"/>
      <protection hidden="1"/>
    </xf>
    <xf numFmtId="0" fontId="14" fillId="11" borderId="11" xfId="0" applyFont="1" applyFill="1" applyBorder="1" applyAlignment="1">
      <alignment horizontal="left"/>
    </xf>
    <xf numFmtId="0" fontId="9" fillId="11" borderId="0" xfId="0" applyFont="1" applyFill="1"/>
    <xf numFmtId="0" fontId="6" fillId="11" borderId="0" xfId="0" applyFont="1" applyFill="1"/>
    <xf numFmtId="0" fontId="6" fillId="11" borderId="0" xfId="4" applyFont="1" applyFill="1"/>
    <xf numFmtId="4" fontId="14" fillId="11" borderId="1" xfId="0" applyNumberFormat="1" applyFont="1" applyFill="1" applyBorder="1"/>
    <xf numFmtId="4" fontId="9" fillId="11" borderId="0" xfId="0" applyNumberFormat="1" applyFont="1" applyFill="1" applyProtection="1">
      <protection locked="0"/>
    </xf>
    <xf numFmtId="0" fontId="5" fillId="11" borderId="12" xfId="4" applyFill="1" applyBorder="1"/>
    <xf numFmtId="4" fontId="9" fillId="3" borderId="0" xfId="0" applyNumberFormat="1" applyFont="1" applyFill="1" applyProtection="1">
      <protection locked="0"/>
    </xf>
    <xf numFmtId="0" fontId="9" fillId="3" borderId="11" xfId="0" applyFont="1" applyFill="1" applyBorder="1" applyAlignment="1">
      <alignment horizontal="left"/>
    </xf>
    <xf numFmtId="0" fontId="6" fillId="3" borderId="0" xfId="0" applyFont="1" applyFill="1"/>
    <xf numFmtId="0" fontId="6" fillId="3" borderId="0" xfId="4" applyFont="1" applyFill="1"/>
    <xf numFmtId="0" fontId="5" fillId="3" borderId="12" xfId="4" applyFill="1" applyBorder="1"/>
    <xf numFmtId="0" fontId="9" fillId="3" borderId="11" xfId="2" applyFont="1" applyFill="1" applyBorder="1" applyAlignment="1">
      <alignment horizontal="left" indent="2"/>
    </xf>
    <xf numFmtId="165" fontId="18" fillId="15" borderId="7" xfId="1" applyNumberFormat="1" applyFont="1" applyFill="1" applyBorder="1" applyAlignment="1" applyProtection="1">
      <alignment horizontal="right" vertical="top"/>
      <protection hidden="1"/>
    </xf>
    <xf numFmtId="165" fontId="18" fillId="14" borderId="7" xfId="1" applyNumberFormat="1" applyFont="1" applyFill="1" applyBorder="1" applyAlignment="1" applyProtection="1">
      <alignment horizontal="right" vertical="top"/>
      <protection hidden="1"/>
    </xf>
    <xf numFmtId="165" fontId="18" fillId="3" borderId="7" xfId="1" applyNumberFormat="1" applyFont="1" applyFill="1" applyBorder="1" applyAlignment="1" applyProtection="1">
      <alignment horizontal="right" vertical="top"/>
      <protection hidden="1"/>
    </xf>
    <xf numFmtId="165" fontId="18" fillId="3" borderId="7" xfId="1" applyNumberFormat="1" applyFont="1" applyFill="1" applyBorder="1" applyAlignment="1" applyProtection="1">
      <alignment horizontal="right" vertical="top"/>
    </xf>
    <xf numFmtId="0" fontId="10" fillId="10" borderId="4" xfId="0" applyFont="1" applyFill="1" applyBorder="1" applyProtection="1">
      <protection locked="0"/>
    </xf>
    <xf numFmtId="0" fontId="0" fillId="9" borderId="0" xfId="0" applyFill="1"/>
    <xf numFmtId="0" fontId="23" fillId="9" borderId="0" xfId="0" applyFont="1" applyFill="1"/>
    <xf numFmtId="0" fontId="24" fillId="9" borderId="0" xfId="0" applyFont="1" applyFill="1"/>
    <xf numFmtId="4" fontId="9" fillId="3" borderId="0" xfId="0" applyNumberFormat="1" applyFont="1" applyFill="1"/>
    <xf numFmtId="4" fontId="9" fillId="3" borderId="2" xfId="0" applyNumberFormat="1" applyFont="1" applyFill="1" applyBorder="1"/>
    <xf numFmtId="0" fontId="7" fillId="9" borderId="0" xfId="2" applyFill="1" applyProtection="1">
      <protection locked="0"/>
    </xf>
    <xf numFmtId="0" fontId="7" fillId="9" borderId="0" xfId="2" applyFill="1"/>
    <xf numFmtId="0" fontId="5" fillId="9" borderId="0" xfId="4" applyFill="1"/>
    <xf numFmtId="0" fontId="8" fillId="9" borderId="0" xfId="4" applyFont="1" applyFill="1"/>
    <xf numFmtId="0" fontId="10" fillId="8" borderId="19" xfId="0" applyFont="1" applyFill="1" applyBorder="1" applyAlignment="1" applyProtection="1">
      <alignment horizontal="center" vertical="center" wrapText="1"/>
      <protection locked="0"/>
    </xf>
    <xf numFmtId="0" fontId="11" fillId="2" borderId="7" xfId="0" applyFont="1" applyFill="1" applyBorder="1" applyAlignment="1">
      <alignment horizontal="center"/>
    </xf>
    <xf numFmtId="3" fontId="10" fillId="6" borderId="7" xfId="0" applyNumberFormat="1" applyFont="1" applyFill="1" applyBorder="1" applyAlignment="1">
      <alignment horizontal="center"/>
    </xf>
    <xf numFmtId="3" fontId="10" fillId="6" borderId="0" xfId="0" applyNumberFormat="1" applyFont="1" applyFill="1" applyAlignment="1">
      <alignment horizontal="center"/>
    </xf>
    <xf numFmtId="0" fontId="10" fillId="6" borderId="7" xfId="0" applyFont="1" applyFill="1" applyBorder="1" applyAlignment="1">
      <alignment horizontal="center"/>
    </xf>
    <xf numFmtId="3" fontId="11" fillId="2" borderId="7" xfId="0" applyNumberFormat="1" applyFont="1" applyFill="1" applyBorder="1" applyAlignment="1" applyProtection="1">
      <alignment horizontal="center"/>
      <protection locked="0"/>
    </xf>
    <xf numFmtId="3" fontId="11" fillId="2" borderId="7" xfId="0" applyNumberFormat="1" applyFont="1" applyFill="1" applyBorder="1" applyAlignment="1">
      <alignment horizontal="center"/>
    </xf>
    <xf numFmtId="3" fontId="11" fillId="2" borderId="22" xfId="0" applyNumberFormat="1" applyFont="1" applyFill="1" applyBorder="1" applyAlignment="1" applyProtection="1">
      <alignment horizontal="center"/>
      <protection locked="0"/>
    </xf>
    <xf numFmtId="0" fontId="10" fillId="9" borderId="20" xfId="0" applyFont="1" applyFill="1" applyBorder="1" applyAlignment="1" applyProtection="1">
      <alignment horizontal="center"/>
      <protection locked="0"/>
    </xf>
    <xf numFmtId="0" fontId="11" fillId="9" borderId="20" xfId="0" applyFont="1" applyFill="1" applyBorder="1" applyAlignment="1" applyProtection="1">
      <alignment horizontal="center"/>
      <protection locked="0"/>
    </xf>
    <xf numFmtId="0" fontId="11" fillId="9" borderId="4" xfId="0" applyFont="1" applyFill="1" applyBorder="1" applyAlignment="1">
      <alignment horizontal="right"/>
    </xf>
    <xf numFmtId="0" fontId="11" fillId="9" borderId="21" xfId="0" applyFont="1" applyFill="1" applyBorder="1" applyAlignment="1">
      <alignment horizontal="right"/>
    </xf>
    <xf numFmtId="0" fontId="11" fillId="2" borderId="7" xfId="0" applyFont="1" applyFill="1" applyBorder="1" applyProtection="1">
      <protection locked="0"/>
    </xf>
    <xf numFmtId="0" fontId="11" fillId="2" borderId="7" xfId="0" applyFont="1" applyFill="1" applyBorder="1" applyAlignment="1" applyProtection="1">
      <alignment horizontal="center"/>
      <protection locked="0"/>
    </xf>
    <xf numFmtId="0" fontId="18" fillId="0" borderId="0" xfId="0" applyFont="1"/>
    <xf numFmtId="0" fontId="27" fillId="0" borderId="0" xfId="0" applyFont="1"/>
    <xf numFmtId="0" fontId="28" fillId="0" borderId="0" xfId="0" applyFont="1"/>
    <xf numFmtId="0" fontId="10" fillId="0" borderId="0" xfId="0" applyFont="1"/>
    <xf numFmtId="0" fontId="10" fillId="0" borderId="0" xfId="0" applyFont="1" applyProtection="1">
      <protection locked="0"/>
    </xf>
    <xf numFmtId="0" fontId="10" fillId="0" borderId="0" xfId="0" applyFont="1" applyAlignment="1">
      <alignment horizontal="left" indent="15"/>
    </xf>
    <xf numFmtId="49" fontId="29" fillId="17" borderId="18" xfId="4" applyNumberFormat="1" applyFont="1" applyFill="1" applyBorder="1" applyAlignment="1">
      <alignment horizontal="left" vertical="center" wrapText="1"/>
    </xf>
    <xf numFmtId="49" fontId="29" fillId="17" borderId="18" xfId="4" applyNumberFormat="1" applyFont="1" applyFill="1" applyBorder="1" applyAlignment="1">
      <alignment horizontal="center" vertical="center" wrapText="1"/>
    </xf>
    <xf numFmtId="49" fontId="29" fillId="17" borderId="17" xfId="4" applyNumberFormat="1" applyFont="1" applyFill="1" applyBorder="1" applyAlignment="1">
      <alignment horizontal="center" vertical="center" wrapText="1"/>
    </xf>
    <xf numFmtId="0" fontId="30" fillId="0" borderId="18" xfId="4" applyFont="1" applyBorder="1" applyAlignment="1">
      <alignment horizontal="center" vertical="center" wrapText="1"/>
    </xf>
    <xf numFmtId="0" fontId="5" fillId="0" borderId="0" xfId="4" applyAlignment="1">
      <alignment horizontal="center" vertical="center" wrapText="1"/>
    </xf>
    <xf numFmtId="15" fontId="31" fillId="0" borderId="18" xfId="4" applyNumberFormat="1" applyFont="1" applyBorder="1" applyAlignment="1">
      <alignment horizontal="left" vertical="center" wrapText="1"/>
    </xf>
    <xf numFmtId="49" fontId="31" fillId="0" borderId="18" xfId="4" applyNumberFormat="1" applyFont="1" applyBorder="1" applyAlignment="1">
      <alignment horizontal="left" vertical="center" wrapText="1"/>
    </xf>
    <xf numFmtId="49" fontId="31" fillId="0" borderId="18" xfId="4" applyNumberFormat="1" applyFont="1" applyBorder="1" applyAlignment="1">
      <alignment horizontal="center" vertical="center" wrapText="1"/>
    </xf>
    <xf numFmtId="43" fontId="31" fillId="0" borderId="17" xfId="5" applyFont="1" applyBorder="1" applyAlignment="1">
      <alignment horizontal="right" vertical="center" wrapText="1"/>
    </xf>
    <xf numFmtId="0" fontId="30" fillId="0" borderId="18" xfId="4" applyFont="1" applyBorder="1" applyAlignment="1">
      <alignment horizontal="left" vertical="center" wrapText="1"/>
    </xf>
    <xf numFmtId="0" fontId="5" fillId="0" borderId="0" xfId="4" applyAlignment="1">
      <alignment vertical="center" wrapText="1"/>
    </xf>
    <xf numFmtId="49" fontId="31" fillId="18" borderId="18" xfId="4" applyNumberFormat="1" applyFont="1" applyFill="1" applyBorder="1" applyAlignment="1">
      <alignment horizontal="left" vertical="center" wrapText="1"/>
    </xf>
    <xf numFmtId="49" fontId="31" fillId="18" borderId="18" xfId="4" applyNumberFormat="1" applyFont="1" applyFill="1" applyBorder="1" applyAlignment="1">
      <alignment horizontal="center" vertical="center" wrapText="1"/>
    </xf>
    <xf numFmtId="43" fontId="31" fillId="18" borderId="17" xfId="5" applyFont="1" applyFill="1" applyBorder="1" applyAlignment="1">
      <alignment horizontal="right" vertical="center" wrapText="1"/>
    </xf>
    <xf numFmtId="0" fontId="30" fillId="18" borderId="18" xfId="4" applyFont="1" applyFill="1" applyBorder="1" applyAlignment="1">
      <alignment vertical="center" wrapText="1"/>
    </xf>
    <xf numFmtId="15" fontId="31" fillId="19" borderId="18" xfId="4" applyNumberFormat="1" applyFont="1" applyFill="1" applyBorder="1" applyAlignment="1">
      <alignment horizontal="left" vertical="center" wrapText="1"/>
    </xf>
    <xf numFmtId="49" fontId="31" fillId="19" borderId="18" xfId="4" applyNumberFormat="1" applyFont="1" applyFill="1" applyBorder="1" applyAlignment="1">
      <alignment horizontal="left" vertical="center" wrapText="1"/>
    </xf>
    <xf numFmtId="49" fontId="31" fillId="19" borderId="18" xfId="4" applyNumberFormat="1" applyFont="1" applyFill="1" applyBorder="1" applyAlignment="1">
      <alignment horizontal="center" vertical="center" wrapText="1"/>
    </xf>
    <xf numFmtId="43" fontId="31" fillId="19" borderId="17" xfId="5" applyFont="1" applyFill="1" applyBorder="1" applyAlignment="1">
      <alignment horizontal="right" vertical="center" wrapText="1"/>
    </xf>
    <xf numFmtId="0" fontId="30" fillId="19" borderId="18" xfId="4" applyFont="1" applyFill="1" applyBorder="1" applyAlignment="1">
      <alignment vertical="center" wrapText="1"/>
    </xf>
    <xf numFmtId="15" fontId="31" fillId="13" borderId="18" xfId="4" applyNumberFormat="1" applyFont="1" applyFill="1" applyBorder="1" applyAlignment="1">
      <alignment horizontal="left" vertical="center" wrapText="1"/>
    </xf>
    <xf numFmtId="49" fontId="31" fillId="13" borderId="18" xfId="4" applyNumberFormat="1" applyFont="1" applyFill="1" applyBorder="1" applyAlignment="1">
      <alignment horizontal="left" vertical="center" wrapText="1"/>
    </xf>
    <xf numFmtId="49" fontId="31" fillId="13" borderId="18" xfId="4" applyNumberFormat="1" applyFont="1" applyFill="1" applyBorder="1" applyAlignment="1">
      <alignment horizontal="center" vertical="center" wrapText="1"/>
    </xf>
    <xf numFmtId="43" fontId="31" fillId="13" borderId="17" xfId="5" applyFont="1" applyFill="1" applyBorder="1" applyAlignment="1">
      <alignment horizontal="right" vertical="center" wrapText="1"/>
    </xf>
    <xf numFmtId="0" fontId="30" fillId="13" borderId="18" xfId="4" applyFont="1" applyFill="1" applyBorder="1" applyAlignment="1">
      <alignment horizontal="left" vertical="center" wrapText="1"/>
    </xf>
    <xf numFmtId="15" fontId="31" fillId="20" borderId="18" xfId="4" applyNumberFormat="1" applyFont="1" applyFill="1" applyBorder="1" applyAlignment="1">
      <alignment horizontal="left" vertical="center" wrapText="1"/>
    </xf>
    <xf numFmtId="49" fontId="31" fillId="20" borderId="18" xfId="4" applyNumberFormat="1" applyFont="1" applyFill="1" applyBorder="1" applyAlignment="1">
      <alignment horizontal="left" vertical="center" wrapText="1"/>
    </xf>
    <xf numFmtId="49" fontId="31" fillId="20" borderId="18" xfId="4" applyNumberFormat="1" applyFont="1" applyFill="1" applyBorder="1" applyAlignment="1">
      <alignment horizontal="center" vertical="center" wrapText="1"/>
    </xf>
    <xf numFmtId="43" fontId="31" fillId="20" borderId="17" xfId="5" applyFont="1" applyFill="1" applyBorder="1" applyAlignment="1">
      <alignment horizontal="right" vertical="center" wrapText="1"/>
    </xf>
    <xf numFmtId="0" fontId="30" fillId="20" borderId="18" xfId="4" applyFont="1" applyFill="1" applyBorder="1" applyAlignment="1">
      <alignment vertical="center" wrapText="1"/>
    </xf>
    <xf numFmtId="15" fontId="31" fillId="21" borderId="18" xfId="4" applyNumberFormat="1" applyFont="1" applyFill="1" applyBorder="1" applyAlignment="1">
      <alignment horizontal="left" vertical="center" wrapText="1"/>
    </xf>
    <xf numFmtId="49" fontId="31" fillId="21" borderId="18" xfId="4" applyNumberFormat="1" applyFont="1" applyFill="1" applyBorder="1" applyAlignment="1">
      <alignment horizontal="left" vertical="center" wrapText="1"/>
    </xf>
    <xf numFmtId="49" fontId="31" fillId="21" borderId="18" xfId="4" applyNumberFormat="1" applyFont="1" applyFill="1" applyBorder="1" applyAlignment="1">
      <alignment horizontal="center" vertical="center" wrapText="1"/>
    </xf>
    <xf numFmtId="43" fontId="31" fillId="21" borderId="17" xfId="5" applyFont="1" applyFill="1" applyBorder="1" applyAlignment="1">
      <alignment horizontal="right" vertical="center" wrapText="1"/>
    </xf>
    <xf numFmtId="0" fontId="30" fillId="21" borderId="18" xfId="4" applyFont="1" applyFill="1" applyBorder="1" applyAlignment="1">
      <alignment horizontal="left" vertical="center" wrapText="1"/>
    </xf>
    <xf numFmtId="15" fontId="31" fillId="22" borderId="18" xfId="4" applyNumberFormat="1" applyFont="1" applyFill="1" applyBorder="1" applyAlignment="1">
      <alignment horizontal="left" vertical="center" wrapText="1"/>
    </xf>
    <xf numFmtId="49" fontId="31" fillId="22" borderId="18" xfId="4" applyNumberFormat="1" applyFont="1" applyFill="1" applyBorder="1" applyAlignment="1">
      <alignment horizontal="left" vertical="center" wrapText="1"/>
    </xf>
    <xf numFmtId="49" fontId="31" fillId="22" borderId="18" xfId="4" applyNumberFormat="1" applyFont="1" applyFill="1" applyBorder="1" applyAlignment="1">
      <alignment horizontal="center" vertical="center" wrapText="1"/>
    </xf>
    <xf numFmtId="43" fontId="31" fillId="22" borderId="17" xfId="5" applyFont="1" applyFill="1" applyBorder="1" applyAlignment="1">
      <alignment horizontal="right" vertical="center" wrapText="1"/>
    </xf>
    <xf numFmtId="0" fontId="30" fillId="22" borderId="18" xfId="4" applyFont="1" applyFill="1" applyBorder="1" applyAlignment="1">
      <alignment horizontal="left" vertical="center" wrapText="1"/>
    </xf>
    <xf numFmtId="15" fontId="31" fillId="23" borderId="18" xfId="4" applyNumberFormat="1" applyFont="1" applyFill="1" applyBorder="1" applyAlignment="1">
      <alignment horizontal="left" vertical="center" wrapText="1"/>
    </xf>
    <xf numFmtId="49" fontId="31" fillId="23" borderId="18" xfId="4" applyNumberFormat="1" applyFont="1" applyFill="1" applyBorder="1" applyAlignment="1">
      <alignment horizontal="left" vertical="center" wrapText="1"/>
    </xf>
    <xf numFmtId="49" fontId="31" fillId="23" borderId="18" xfId="4" applyNumberFormat="1" applyFont="1" applyFill="1" applyBorder="1" applyAlignment="1">
      <alignment horizontal="center" vertical="center" wrapText="1"/>
    </xf>
    <xf numFmtId="43" fontId="31" fillId="23" borderId="17" xfId="5" applyFont="1" applyFill="1" applyBorder="1" applyAlignment="1">
      <alignment horizontal="right" vertical="center" wrapText="1"/>
    </xf>
    <xf numFmtId="0" fontId="30" fillId="23" borderId="18" xfId="4" applyFont="1" applyFill="1" applyBorder="1" applyAlignment="1">
      <alignment horizontal="left" vertical="center" wrapText="1"/>
    </xf>
    <xf numFmtId="0" fontId="30" fillId="0" borderId="18" xfId="4" applyFont="1" applyBorder="1" applyAlignment="1">
      <alignment vertical="center" wrapText="1"/>
    </xf>
    <xf numFmtId="15" fontId="31" fillId="24" borderId="18" xfId="4" applyNumberFormat="1" applyFont="1" applyFill="1" applyBorder="1" applyAlignment="1">
      <alignment horizontal="left" vertical="center" wrapText="1"/>
    </xf>
    <xf numFmtId="49" fontId="31" fillId="24" borderId="18" xfId="4" applyNumberFormat="1" applyFont="1" applyFill="1" applyBorder="1" applyAlignment="1">
      <alignment horizontal="left" vertical="center" wrapText="1"/>
    </xf>
    <xf numFmtId="49" fontId="31" fillId="24" borderId="18" xfId="4" applyNumberFormat="1" applyFont="1" applyFill="1" applyBorder="1" applyAlignment="1">
      <alignment horizontal="center" vertical="center" wrapText="1"/>
    </xf>
    <xf numFmtId="43" fontId="31" fillId="24" borderId="17" xfId="5" applyFont="1" applyFill="1" applyBorder="1" applyAlignment="1">
      <alignment horizontal="right" vertical="center" wrapText="1"/>
    </xf>
    <xf numFmtId="0" fontId="30" fillId="24" borderId="18" xfId="4" applyFont="1" applyFill="1" applyBorder="1" applyAlignment="1">
      <alignment vertical="center" wrapText="1"/>
    </xf>
    <xf numFmtId="0" fontId="30" fillId="24" borderId="18" xfId="4" applyFont="1" applyFill="1" applyBorder="1" applyAlignment="1">
      <alignment horizontal="left" vertical="center" wrapText="1"/>
    </xf>
    <xf numFmtId="0" fontId="30" fillId="0" borderId="18" xfId="4" applyFont="1" applyBorder="1"/>
    <xf numFmtId="15" fontId="31" fillId="25" borderId="18" xfId="4" applyNumberFormat="1" applyFont="1" applyFill="1" applyBorder="1" applyAlignment="1">
      <alignment horizontal="left" vertical="center" wrapText="1"/>
    </xf>
    <xf numFmtId="49" fontId="31" fillId="25" borderId="18" xfId="4" applyNumberFormat="1" applyFont="1" applyFill="1" applyBorder="1" applyAlignment="1">
      <alignment horizontal="left" vertical="center" wrapText="1"/>
    </xf>
    <xf numFmtId="49" fontId="31" fillId="25" borderId="18" xfId="4" applyNumberFormat="1" applyFont="1" applyFill="1" applyBorder="1" applyAlignment="1">
      <alignment horizontal="center" vertical="center" wrapText="1"/>
    </xf>
    <xf numFmtId="43" fontId="31" fillId="25" borderId="17" xfId="5" applyFont="1" applyFill="1" applyBorder="1" applyAlignment="1">
      <alignment horizontal="right" vertical="center" wrapText="1"/>
    </xf>
    <xf numFmtId="0" fontId="30" fillId="25" borderId="18" xfId="4" applyFont="1" applyFill="1" applyBorder="1" applyAlignment="1">
      <alignment vertical="center" wrapText="1"/>
    </xf>
    <xf numFmtId="49" fontId="31" fillId="26" borderId="18" xfId="4" applyNumberFormat="1" applyFont="1" applyFill="1" applyBorder="1" applyAlignment="1">
      <alignment horizontal="left" vertical="center" wrapText="1"/>
    </xf>
    <xf numFmtId="49" fontId="31" fillId="26" borderId="18" xfId="4" applyNumberFormat="1" applyFont="1" applyFill="1" applyBorder="1" applyAlignment="1">
      <alignment horizontal="center" vertical="center" wrapText="1"/>
    </xf>
    <xf numFmtId="43" fontId="31" fillId="26" borderId="17" xfId="5" applyFont="1" applyFill="1" applyBorder="1" applyAlignment="1">
      <alignment horizontal="right" vertical="center" wrapText="1"/>
    </xf>
    <xf numFmtId="0" fontId="30" fillId="26" borderId="18" xfId="4" applyFont="1" applyFill="1" applyBorder="1" applyAlignment="1">
      <alignment horizontal="left" vertical="center" wrapText="1"/>
    </xf>
    <xf numFmtId="15" fontId="31" fillId="27" borderId="18" xfId="4" applyNumberFormat="1" applyFont="1" applyFill="1" applyBorder="1" applyAlignment="1">
      <alignment horizontal="left" vertical="center" wrapText="1"/>
    </xf>
    <xf numFmtId="49" fontId="31" fillId="27" borderId="18" xfId="4" applyNumberFormat="1" applyFont="1" applyFill="1" applyBorder="1" applyAlignment="1">
      <alignment horizontal="left" vertical="center" wrapText="1"/>
    </xf>
    <xf numFmtId="49" fontId="31" fillId="27" borderId="18" xfId="4" applyNumberFormat="1" applyFont="1" applyFill="1" applyBorder="1" applyAlignment="1">
      <alignment horizontal="center" vertical="center" wrapText="1"/>
    </xf>
    <xf numFmtId="43" fontId="31" fillId="27" borderId="17" xfId="5" applyFont="1" applyFill="1" applyBorder="1" applyAlignment="1">
      <alignment horizontal="right" vertical="center" wrapText="1"/>
    </xf>
    <xf numFmtId="0" fontId="30" fillId="27" borderId="18" xfId="4" applyFont="1" applyFill="1" applyBorder="1" applyAlignment="1">
      <alignment horizontal="left" vertical="center" wrapText="1"/>
    </xf>
    <xf numFmtId="15" fontId="31" fillId="27" borderId="18" xfId="4" applyNumberFormat="1" applyFont="1" applyFill="1" applyBorder="1" applyAlignment="1">
      <alignment horizontal="center" vertical="center" wrapText="1"/>
    </xf>
    <xf numFmtId="49" fontId="31" fillId="28" borderId="18" xfId="4" applyNumberFormat="1" applyFont="1" applyFill="1" applyBorder="1" applyAlignment="1">
      <alignment horizontal="left" vertical="center" wrapText="1"/>
    </xf>
    <xf numFmtId="49" fontId="31" fillId="28" borderId="18" xfId="4" applyNumberFormat="1" applyFont="1" applyFill="1" applyBorder="1" applyAlignment="1">
      <alignment horizontal="center" vertical="center" wrapText="1"/>
    </xf>
    <xf numFmtId="43" fontId="31" fillId="28" borderId="17" xfId="5" applyFont="1" applyFill="1" applyBorder="1" applyAlignment="1">
      <alignment horizontal="right" vertical="center" wrapText="1"/>
    </xf>
    <xf numFmtId="0" fontId="30" fillId="28" borderId="18" xfId="4" applyFont="1" applyFill="1" applyBorder="1" applyAlignment="1">
      <alignment horizontal="left" vertical="center" wrapText="1"/>
    </xf>
    <xf numFmtId="15" fontId="31" fillId="29" borderId="18" xfId="4" applyNumberFormat="1" applyFont="1" applyFill="1" applyBorder="1" applyAlignment="1">
      <alignment horizontal="left" vertical="center" wrapText="1"/>
    </xf>
    <xf numFmtId="49" fontId="31" fillId="29" borderId="18" xfId="4" applyNumberFormat="1" applyFont="1" applyFill="1" applyBorder="1" applyAlignment="1">
      <alignment horizontal="left" vertical="center" wrapText="1"/>
    </xf>
    <xf numFmtId="49" fontId="31" fillId="29" borderId="18" xfId="4" applyNumberFormat="1" applyFont="1" applyFill="1" applyBorder="1" applyAlignment="1">
      <alignment horizontal="center" vertical="center" wrapText="1"/>
    </xf>
    <xf numFmtId="43" fontId="31" fillId="29" borderId="17" xfId="5" applyFont="1" applyFill="1" applyBorder="1" applyAlignment="1">
      <alignment horizontal="right" vertical="center" wrapText="1"/>
    </xf>
    <xf numFmtId="0" fontId="30" fillId="29" borderId="18" xfId="4" applyFont="1" applyFill="1" applyBorder="1" applyAlignment="1">
      <alignment horizontal="left" vertical="center" wrapText="1"/>
    </xf>
    <xf numFmtId="15" fontId="31" fillId="30" borderId="18" xfId="4" applyNumberFormat="1" applyFont="1" applyFill="1" applyBorder="1" applyAlignment="1">
      <alignment horizontal="left" vertical="center" wrapText="1"/>
    </xf>
    <xf numFmtId="49" fontId="31" fillId="30" borderId="18" xfId="4" applyNumberFormat="1" applyFont="1" applyFill="1" applyBorder="1" applyAlignment="1">
      <alignment horizontal="left" vertical="center" wrapText="1"/>
    </xf>
    <xf numFmtId="49" fontId="31" fillId="30" borderId="18" xfId="4" applyNumberFormat="1" applyFont="1" applyFill="1" applyBorder="1" applyAlignment="1">
      <alignment horizontal="center" vertical="center" wrapText="1"/>
    </xf>
    <xf numFmtId="43" fontId="31" fillId="30" borderId="17" xfId="5" applyFont="1" applyFill="1" applyBorder="1" applyAlignment="1">
      <alignment horizontal="right" vertical="center" wrapText="1"/>
    </xf>
    <xf numFmtId="0" fontId="30" fillId="30" borderId="18" xfId="4" applyFont="1" applyFill="1" applyBorder="1" applyAlignment="1">
      <alignment horizontal="left" vertical="center" wrapText="1"/>
    </xf>
    <xf numFmtId="49" fontId="32" fillId="30" borderId="18" xfId="4" applyNumberFormat="1" applyFont="1" applyFill="1" applyBorder="1" applyAlignment="1">
      <alignment horizontal="center" vertical="center" wrapText="1"/>
    </xf>
    <xf numFmtId="43" fontId="32" fillId="30" borderId="17" xfId="5" applyFont="1" applyFill="1" applyBorder="1" applyAlignment="1">
      <alignment horizontal="right" vertical="center" wrapText="1"/>
    </xf>
    <xf numFmtId="0" fontId="32" fillId="30" borderId="18" xfId="4" applyFont="1" applyFill="1" applyBorder="1" applyAlignment="1">
      <alignment horizontal="left" vertical="center" wrapText="1"/>
    </xf>
    <xf numFmtId="15" fontId="31" fillId="31" borderId="18" xfId="4" applyNumberFormat="1" applyFont="1" applyFill="1" applyBorder="1" applyAlignment="1">
      <alignment horizontal="left" vertical="center" wrapText="1"/>
    </xf>
    <xf numFmtId="49" fontId="31" fillId="31" borderId="18" xfId="4" applyNumberFormat="1" applyFont="1" applyFill="1" applyBorder="1" applyAlignment="1">
      <alignment horizontal="left" vertical="center" wrapText="1"/>
    </xf>
    <xf numFmtId="49" fontId="31" fillId="31" borderId="18" xfId="4" applyNumberFormat="1" applyFont="1" applyFill="1" applyBorder="1" applyAlignment="1">
      <alignment horizontal="center" vertical="center" wrapText="1"/>
    </xf>
    <xf numFmtId="43" fontId="31" fillId="31" borderId="17" xfId="5" applyFont="1" applyFill="1" applyBorder="1" applyAlignment="1">
      <alignment horizontal="right" vertical="center" wrapText="1"/>
    </xf>
    <xf numFmtId="0" fontId="30" fillId="31" borderId="18" xfId="4" applyFont="1" applyFill="1" applyBorder="1" applyAlignment="1">
      <alignment horizontal="left" vertical="center" wrapText="1"/>
    </xf>
    <xf numFmtId="15" fontId="31" fillId="16" borderId="18" xfId="4" applyNumberFormat="1" applyFont="1" applyFill="1" applyBorder="1" applyAlignment="1">
      <alignment horizontal="left" vertical="center" wrapText="1"/>
    </xf>
    <xf numFmtId="49" fontId="31" fillId="16" borderId="18" xfId="4" applyNumberFormat="1" applyFont="1" applyFill="1" applyBorder="1" applyAlignment="1">
      <alignment horizontal="left" vertical="center" wrapText="1"/>
    </xf>
    <xf numFmtId="49" fontId="31" fillId="16" borderId="18" xfId="4" applyNumberFormat="1" applyFont="1" applyFill="1" applyBorder="1" applyAlignment="1">
      <alignment horizontal="center" vertical="center" wrapText="1"/>
    </xf>
    <xf numFmtId="43" fontId="31" fillId="16" borderId="17" xfId="5" applyFont="1" applyFill="1" applyBorder="1" applyAlignment="1">
      <alignment horizontal="right" vertical="center" wrapText="1"/>
    </xf>
    <xf numFmtId="0" fontId="30" fillId="16" borderId="18" xfId="4" applyFont="1" applyFill="1" applyBorder="1" applyAlignment="1">
      <alignment vertical="center" wrapText="1"/>
    </xf>
    <xf numFmtId="0" fontId="30" fillId="16" borderId="18" xfId="4" applyFont="1" applyFill="1" applyBorder="1" applyAlignment="1">
      <alignment horizontal="left" vertical="center" wrapText="1"/>
    </xf>
    <xf numFmtId="49" fontId="32" fillId="31" borderId="18" xfId="4" applyNumberFormat="1" applyFont="1" applyFill="1" applyBorder="1" applyAlignment="1">
      <alignment horizontal="center" vertical="center" wrapText="1"/>
    </xf>
    <xf numFmtId="43" fontId="32" fillId="31" borderId="17" xfId="5" applyFont="1" applyFill="1" applyBorder="1" applyAlignment="1">
      <alignment horizontal="right" vertical="center" wrapText="1"/>
    </xf>
    <xf numFmtId="0" fontId="32" fillId="31" borderId="18" xfId="4" applyFont="1" applyFill="1" applyBorder="1" applyAlignment="1">
      <alignment horizontal="left" vertical="center" wrapText="1"/>
    </xf>
    <xf numFmtId="49" fontId="32" fillId="31" borderId="18" xfId="4" applyNumberFormat="1" applyFont="1" applyFill="1" applyBorder="1" applyAlignment="1">
      <alignment horizontal="left" vertical="center" wrapText="1"/>
    </xf>
    <xf numFmtId="15" fontId="31" fillId="32" borderId="18" xfId="4" applyNumberFormat="1" applyFont="1" applyFill="1" applyBorder="1" applyAlignment="1">
      <alignment horizontal="left" vertical="center" wrapText="1"/>
    </xf>
    <xf numFmtId="49" fontId="31" fillId="32" borderId="18" xfId="4" applyNumberFormat="1" applyFont="1" applyFill="1" applyBorder="1" applyAlignment="1">
      <alignment horizontal="left" vertical="center" wrapText="1"/>
    </xf>
    <xf numFmtId="49" fontId="31" fillId="32" borderId="18" xfId="4" applyNumberFormat="1" applyFont="1" applyFill="1" applyBorder="1" applyAlignment="1">
      <alignment horizontal="center" vertical="center" wrapText="1"/>
    </xf>
    <xf numFmtId="43" fontId="31" fillId="32" borderId="17" xfId="5" applyFont="1" applyFill="1" applyBorder="1" applyAlignment="1">
      <alignment horizontal="right" vertical="center" wrapText="1"/>
    </xf>
    <xf numFmtId="0" fontId="30" fillId="32" borderId="18" xfId="4" applyFont="1" applyFill="1" applyBorder="1" applyAlignment="1">
      <alignment vertical="center" wrapText="1"/>
    </xf>
    <xf numFmtId="15" fontId="31" fillId="33" borderId="18" xfId="4" applyNumberFormat="1" applyFont="1" applyFill="1" applyBorder="1" applyAlignment="1">
      <alignment horizontal="left" vertical="center" wrapText="1"/>
    </xf>
    <xf numFmtId="49" fontId="31" fillId="33" borderId="18" xfId="4" applyNumberFormat="1" applyFont="1" applyFill="1" applyBorder="1" applyAlignment="1">
      <alignment horizontal="left" vertical="center" wrapText="1"/>
    </xf>
    <xf numFmtId="49" fontId="31" fillId="33" borderId="18" xfId="4" applyNumberFormat="1" applyFont="1" applyFill="1" applyBorder="1" applyAlignment="1">
      <alignment horizontal="center" vertical="center" wrapText="1"/>
    </xf>
    <xf numFmtId="43" fontId="31" fillId="33" borderId="17" xfId="5" applyFont="1" applyFill="1" applyBorder="1" applyAlignment="1">
      <alignment horizontal="right" vertical="center" wrapText="1"/>
    </xf>
    <xf numFmtId="0" fontId="30" fillId="33" borderId="18" xfId="4" applyFont="1" applyFill="1" applyBorder="1" applyAlignment="1">
      <alignment vertical="center" wrapText="1"/>
    </xf>
    <xf numFmtId="15" fontId="31" fillId="34" borderId="18" xfId="4" applyNumberFormat="1" applyFont="1" applyFill="1" applyBorder="1" applyAlignment="1">
      <alignment horizontal="left" vertical="center" wrapText="1"/>
    </xf>
    <xf numFmtId="49" fontId="31" fillId="34" borderId="18" xfId="4" applyNumberFormat="1" applyFont="1" applyFill="1" applyBorder="1" applyAlignment="1">
      <alignment horizontal="left" vertical="center" wrapText="1"/>
    </xf>
    <xf numFmtId="49" fontId="31" fillId="34" borderId="18" xfId="4" applyNumberFormat="1" applyFont="1" applyFill="1" applyBorder="1" applyAlignment="1">
      <alignment horizontal="center" vertical="center" wrapText="1"/>
    </xf>
    <xf numFmtId="43" fontId="31" fillId="34" borderId="17" xfId="5" applyFont="1" applyFill="1" applyBorder="1" applyAlignment="1">
      <alignment horizontal="right" vertical="center" wrapText="1"/>
    </xf>
    <xf numFmtId="0" fontId="30" fillId="34" borderId="18" xfId="4" applyFont="1" applyFill="1" applyBorder="1" applyAlignment="1">
      <alignment horizontal="left" vertical="center" wrapText="1"/>
    </xf>
    <xf numFmtId="15" fontId="31" fillId="35" borderId="18" xfId="4" applyNumberFormat="1" applyFont="1" applyFill="1" applyBorder="1" applyAlignment="1">
      <alignment horizontal="left" vertical="center" wrapText="1"/>
    </xf>
    <xf numFmtId="49" fontId="31" fillId="35" borderId="18" xfId="4" applyNumberFormat="1" applyFont="1" applyFill="1" applyBorder="1" applyAlignment="1">
      <alignment horizontal="left" vertical="center" wrapText="1"/>
    </xf>
    <xf numFmtId="49" fontId="31" fillId="35" borderId="18" xfId="4" applyNumberFormat="1" applyFont="1" applyFill="1" applyBorder="1" applyAlignment="1">
      <alignment horizontal="center" vertical="center" wrapText="1"/>
    </xf>
    <xf numFmtId="43" fontId="31" fillId="35" borderId="17" xfId="5" applyFont="1" applyFill="1" applyBorder="1" applyAlignment="1">
      <alignment horizontal="right" vertical="center" wrapText="1"/>
    </xf>
    <xf numFmtId="0" fontId="30" fillId="35" borderId="18" xfId="4" applyFont="1" applyFill="1" applyBorder="1" applyAlignment="1">
      <alignment vertical="center" wrapText="1"/>
    </xf>
    <xf numFmtId="0" fontId="30" fillId="36" borderId="18" xfId="4" applyFont="1" applyFill="1" applyBorder="1" applyAlignment="1">
      <alignment horizontal="left"/>
    </xf>
    <xf numFmtId="49" fontId="31" fillId="36" borderId="18" xfId="4" applyNumberFormat="1" applyFont="1" applyFill="1" applyBorder="1" applyAlignment="1">
      <alignment horizontal="left" vertical="center" wrapText="1"/>
    </xf>
    <xf numFmtId="49" fontId="31" fillId="36" borderId="18" xfId="4" applyNumberFormat="1" applyFont="1" applyFill="1" applyBorder="1" applyAlignment="1">
      <alignment horizontal="center" vertical="center" wrapText="1"/>
    </xf>
    <xf numFmtId="43" fontId="31" fillId="36" borderId="17" xfId="5" applyFont="1" applyFill="1" applyBorder="1" applyAlignment="1">
      <alignment horizontal="right" vertical="center" wrapText="1"/>
    </xf>
    <xf numFmtId="0" fontId="30" fillId="36" borderId="18" xfId="4" applyFont="1" applyFill="1" applyBorder="1" applyAlignment="1">
      <alignment vertical="center" wrapText="1"/>
    </xf>
    <xf numFmtId="15" fontId="31" fillId="37" borderId="18" xfId="4" applyNumberFormat="1" applyFont="1" applyFill="1" applyBorder="1" applyAlignment="1">
      <alignment horizontal="left" vertical="center" wrapText="1"/>
    </xf>
    <xf numFmtId="49" fontId="31" fillId="37" borderId="18" xfId="4" applyNumberFormat="1" applyFont="1" applyFill="1" applyBorder="1" applyAlignment="1">
      <alignment horizontal="left" vertical="center" wrapText="1"/>
    </xf>
    <xf numFmtId="49" fontId="31" fillId="37" borderId="18" xfId="4" applyNumberFormat="1" applyFont="1" applyFill="1" applyBorder="1" applyAlignment="1">
      <alignment horizontal="center" vertical="center" wrapText="1"/>
    </xf>
    <xf numFmtId="43" fontId="31" fillId="37" borderId="17" xfId="5" applyFont="1" applyFill="1" applyBorder="1" applyAlignment="1">
      <alignment horizontal="right" vertical="center" wrapText="1"/>
    </xf>
    <xf numFmtId="0" fontId="30" fillId="37" borderId="18" xfId="4" applyFont="1" applyFill="1" applyBorder="1" applyAlignment="1">
      <alignment vertical="center" wrapText="1"/>
    </xf>
    <xf numFmtId="49"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center" vertical="center" wrapText="1"/>
    </xf>
    <xf numFmtId="43" fontId="32" fillId="37" borderId="17" xfId="5" applyFont="1" applyFill="1" applyBorder="1" applyAlignment="1">
      <alignment horizontal="right" vertical="center" wrapText="1"/>
    </xf>
    <xf numFmtId="0" fontId="30" fillId="37" borderId="18" xfId="4" applyFont="1" applyFill="1" applyBorder="1" applyAlignment="1">
      <alignment horizontal="left" vertical="center" wrapText="1"/>
    </xf>
    <xf numFmtId="0" fontId="30" fillId="38" borderId="18" xfId="4" applyFont="1" applyFill="1" applyBorder="1" applyAlignment="1">
      <alignment wrapText="1"/>
    </xf>
    <xf numFmtId="49" fontId="31" fillId="38" borderId="18" xfId="4" applyNumberFormat="1" applyFont="1" applyFill="1" applyBorder="1" applyAlignment="1">
      <alignment horizontal="left" vertical="center" wrapText="1"/>
    </xf>
    <xf numFmtId="49" fontId="31" fillId="38" borderId="18" xfId="4" applyNumberFormat="1" applyFont="1" applyFill="1" applyBorder="1" applyAlignment="1">
      <alignment horizontal="center" vertical="center" wrapText="1"/>
    </xf>
    <xf numFmtId="43" fontId="31" fillId="38" borderId="17" xfId="5" applyFont="1" applyFill="1" applyBorder="1" applyAlignment="1">
      <alignment horizontal="right" vertical="center" wrapText="1"/>
    </xf>
    <xf numFmtId="0" fontId="30" fillId="38" borderId="18" xfId="4" applyFont="1" applyFill="1" applyBorder="1" applyAlignment="1">
      <alignment horizontal="left" vertical="center" wrapText="1"/>
    </xf>
    <xf numFmtId="0" fontId="30" fillId="39" borderId="18" xfId="4" applyFont="1" applyFill="1" applyBorder="1" applyAlignment="1">
      <alignment horizontal="left"/>
    </xf>
    <xf numFmtId="49" fontId="31" fillId="39" borderId="18" xfId="4" applyNumberFormat="1" applyFont="1" applyFill="1" applyBorder="1" applyAlignment="1">
      <alignment horizontal="left" vertical="center" wrapText="1"/>
    </xf>
    <xf numFmtId="49" fontId="31" fillId="39" borderId="18" xfId="4" applyNumberFormat="1" applyFont="1" applyFill="1" applyBorder="1" applyAlignment="1">
      <alignment horizontal="center" vertical="center" wrapText="1"/>
    </xf>
    <xf numFmtId="43" fontId="31" fillId="39" borderId="17" xfId="5" applyFont="1" applyFill="1" applyBorder="1" applyAlignment="1">
      <alignment horizontal="right" vertical="center" wrapText="1"/>
    </xf>
    <xf numFmtId="0" fontId="30" fillId="39" borderId="18" xfId="4" applyFont="1" applyFill="1" applyBorder="1" applyAlignment="1">
      <alignment vertical="center" wrapText="1"/>
    </xf>
    <xf numFmtId="15" fontId="31" fillId="40" borderId="18" xfId="4" applyNumberFormat="1" applyFont="1" applyFill="1" applyBorder="1" applyAlignment="1">
      <alignment horizontal="left" vertical="center" wrapText="1"/>
    </xf>
    <xf numFmtId="49" fontId="31" fillId="40" borderId="18" xfId="4" applyNumberFormat="1" applyFont="1" applyFill="1" applyBorder="1" applyAlignment="1">
      <alignment horizontal="left" vertical="center" wrapText="1"/>
    </xf>
    <xf numFmtId="49" fontId="31" fillId="40" borderId="18" xfId="4" applyNumberFormat="1" applyFont="1" applyFill="1" applyBorder="1" applyAlignment="1">
      <alignment horizontal="center" vertical="center" wrapText="1"/>
    </xf>
    <xf numFmtId="43" fontId="31" fillId="40" borderId="17" xfId="5" applyFont="1" applyFill="1" applyBorder="1" applyAlignment="1">
      <alignment horizontal="right" vertical="center" wrapText="1"/>
    </xf>
    <xf numFmtId="0" fontId="30" fillId="40" borderId="18" xfId="4" applyFont="1" applyFill="1" applyBorder="1" applyAlignment="1">
      <alignment vertical="center" wrapText="1"/>
    </xf>
    <xf numFmtId="49" fontId="31" fillId="40" borderId="17" xfId="4" applyNumberFormat="1" applyFont="1" applyFill="1" applyBorder="1" applyAlignment="1">
      <alignment horizontal="right" vertical="center" wrapText="1"/>
    </xf>
    <xf numFmtId="43" fontId="31" fillId="40" borderId="18" xfId="5" applyFont="1" applyFill="1" applyBorder="1" applyAlignment="1">
      <alignment horizontal="left" vertical="center" wrapText="1"/>
    </xf>
    <xf numFmtId="0" fontId="30" fillId="40" borderId="17" xfId="4" applyFont="1" applyFill="1" applyBorder="1" applyAlignment="1">
      <alignment vertical="center" wrapText="1"/>
    </xf>
    <xf numFmtId="15" fontId="31" fillId="6" borderId="18" xfId="4" applyNumberFormat="1" applyFont="1" applyFill="1" applyBorder="1" applyAlignment="1">
      <alignment horizontal="left" vertical="center" wrapText="1"/>
    </xf>
    <xf numFmtId="49" fontId="31" fillId="6" borderId="18" xfId="4" applyNumberFormat="1" applyFont="1" applyFill="1" applyBorder="1" applyAlignment="1">
      <alignment horizontal="left" vertical="center" wrapText="1"/>
    </xf>
    <xf numFmtId="49" fontId="31" fillId="6" borderId="18" xfId="4" applyNumberFormat="1" applyFont="1" applyFill="1" applyBorder="1" applyAlignment="1">
      <alignment horizontal="center" vertical="center" wrapText="1"/>
    </xf>
    <xf numFmtId="43" fontId="31" fillId="6" borderId="17" xfId="5" applyFont="1" applyFill="1" applyBorder="1" applyAlignment="1">
      <alignment horizontal="right" vertical="center" wrapText="1"/>
    </xf>
    <xf numFmtId="0" fontId="30" fillId="6" borderId="18" xfId="4" applyFont="1" applyFill="1" applyBorder="1" applyAlignment="1">
      <alignment vertical="center" wrapText="1"/>
    </xf>
    <xf numFmtId="49" fontId="31" fillId="6" borderId="23" xfId="4" applyNumberFormat="1" applyFont="1" applyFill="1" applyBorder="1" applyAlignment="1">
      <alignment horizontal="left" vertical="center" wrapText="1"/>
    </xf>
    <xf numFmtId="49" fontId="31" fillId="6" borderId="23" xfId="4" applyNumberFormat="1" applyFont="1" applyFill="1" applyBorder="1" applyAlignment="1">
      <alignment horizontal="center" vertical="center" wrapText="1"/>
    </xf>
    <xf numFmtId="43" fontId="31" fillId="6" borderId="24" xfId="5" applyFont="1" applyFill="1" applyBorder="1" applyAlignment="1">
      <alignment horizontal="right" vertical="center" wrapText="1"/>
    </xf>
    <xf numFmtId="0" fontId="25" fillId="0" borderId="0" xfId="6" applyFont="1"/>
    <xf numFmtId="0" fontId="3" fillId="0" borderId="0" xfId="6"/>
    <xf numFmtId="0" fontId="30" fillId="0" borderId="0" xfId="4" applyFont="1" applyAlignment="1">
      <alignment vertical="center" wrapText="1"/>
    </xf>
    <xf numFmtId="0" fontId="3" fillId="0" borderId="0" xfId="6" applyAlignment="1">
      <alignment horizontal="left"/>
    </xf>
    <xf numFmtId="0" fontId="30" fillId="0" borderId="0" xfId="4" applyFont="1" applyAlignment="1">
      <alignment horizontal="center" vertical="center" wrapText="1"/>
    </xf>
    <xf numFmtId="0" fontId="30" fillId="0" borderId="0" xfId="4" applyFont="1" applyAlignment="1">
      <alignment horizontal="left" vertical="center" wrapText="1"/>
    </xf>
    <xf numFmtId="0" fontId="33" fillId="9" borderId="0" xfId="6" applyFont="1" applyFill="1"/>
    <xf numFmtId="0" fontId="34" fillId="9" borderId="0" xfId="6" applyFont="1" applyFill="1"/>
    <xf numFmtId="49" fontId="33" fillId="9" borderId="0" xfId="6" applyNumberFormat="1" applyFont="1" applyFill="1"/>
    <xf numFmtId="0" fontId="24" fillId="9" borderId="0" xfId="6" applyFont="1" applyFill="1"/>
    <xf numFmtId="0" fontId="35" fillId="9" borderId="0" xfId="6" applyFont="1" applyFill="1"/>
    <xf numFmtId="0" fontId="26" fillId="9" borderId="0" xfId="6" applyFont="1" applyFill="1"/>
    <xf numFmtId="1" fontId="11" fillId="3" borderId="7" xfId="0" applyNumberFormat="1" applyFont="1" applyFill="1" applyBorder="1" applyAlignment="1">
      <alignment horizontal="center"/>
    </xf>
    <xf numFmtId="0" fontId="26" fillId="9" borderId="0" xfId="0" applyFont="1" applyFill="1"/>
    <xf numFmtId="0" fontId="36" fillId="41" borderId="18" xfId="0" applyFont="1" applyFill="1" applyBorder="1" applyAlignment="1">
      <alignment horizontal="left" vertical="center" wrapText="1"/>
    </xf>
    <xf numFmtId="0" fontId="36" fillId="41" borderId="18" xfId="0" applyFont="1" applyFill="1" applyBorder="1" applyAlignment="1">
      <alignment horizontal="center" vertical="center"/>
    </xf>
    <xf numFmtId="0" fontId="37" fillId="41" borderId="18" xfId="0" applyFont="1" applyFill="1" applyBorder="1" applyAlignment="1">
      <alignment horizontal="center" vertical="center"/>
    </xf>
    <xf numFmtId="0" fontId="36" fillId="41" borderId="18" xfId="0" applyFont="1" applyFill="1" applyBorder="1"/>
    <xf numFmtId="0" fontId="36" fillId="9" borderId="18" xfId="0" applyFont="1" applyFill="1" applyBorder="1" applyAlignment="1">
      <alignment horizontal="left" vertical="center" wrapText="1"/>
    </xf>
    <xf numFmtId="0" fontId="36" fillId="9" borderId="18" xfId="0" applyFont="1" applyFill="1" applyBorder="1" applyAlignment="1">
      <alignment horizontal="center" vertical="center"/>
    </xf>
    <xf numFmtId="0" fontId="36" fillId="9" borderId="18" xfId="0" applyFont="1" applyFill="1" applyBorder="1"/>
    <xf numFmtId="0" fontId="36" fillId="9" borderId="18" xfId="0" applyFont="1" applyFill="1" applyBorder="1" applyAlignment="1">
      <alignment horizontal="left" vertical="top" wrapText="1"/>
    </xf>
    <xf numFmtId="0" fontId="36" fillId="41" borderId="18" xfId="0" applyFont="1" applyFill="1" applyBorder="1" applyAlignment="1">
      <alignment horizontal="left" vertical="top" wrapText="1"/>
    </xf>
    <xf numFmtId="0" fontId="11" fillId="41" borderId="18" xfId="0" applyFont="1" applyFill="1" applyBorder="1" applyAlignment="1">
      <alignment horizontal="left" vertical="center" wrapText="1"/>
    </xf>
    <xf numFmtId="0" fontId="11" fillId="9" borderId="18" xfId="0" applyFont="1" applyFill="1" applyBorder="1" applyAlignment="1">
      <alignment horizontal="left" vertical="center" wrapText="1"/>
    </xf>
    <xf numFmtId="0" fontId="11" fillId="41" borderId="18" xfId="0" applyFont="1" applyFill="1" applyBorder="1" applyAlignment="1">
      <alignment horizontal="center" vertical="center"/>
    </xf>
    <xf numFmtId="0" fontId="11" fillId="9" borderId="18" xfId="0" applyFont="1" applyFill="1" applyBorder="1" applyAlignment="1">
      <alignment horizontal="center" vertical="center"/>
    </xf>
    <xf numFmtId="0" fontId="25" fillId="0" borderId="18" xfId="0" applyFont="1" applyBorder="1"/>
    <xf numFmtId="0" fontId="38" fillId="0" borderId="18" xfId="0" applyFont="1" applyBorder="1"/>
    <xf numFmtId="0" fontId="38" fillId="0" borderId="18" xfId="0" applyFont="1" applyBorder="1" applyAlignment="1">
      <alignment horizontal="center" vertical="center"/>
    </xf>
    <xf numFmtId="0" fontId="38" fillId="0" borderId="18" xfId="0" applyFont="1" applyBorder="1" applyAlignment="1">
      <alignment horizontal="left" vertical="center" wrapText="1"/>
    </xf>
    <xf numFmtId="0" fontId="35" fillId="9" borderId="0" xfId="0" applyFont="1" applyFill="1"/>
    <xf numFmtId="0" fontId="33" fillId="9" borderId="0" xfId="0" applyFont="1" applyFill="1"/>
    <xf numFmtId="0" fontId="34" fillId="9" borderId="0" xfId="0" applyFont="1" applyFill="1"/>
    <xf numFmtId="0" fontId="10" fillId="9" borderId="0" xfId="0" applyFont="1" applyFill="1" applyAlignment="1">
      <alignment horizontal="justify" vertical="top" wrapText="1"/>
    </xf>
    <xf numFmtId="0" fontId="27" fillId="9" borderId="0" xfId="0" applyFont="1" applyFill="1" applyAlignment="1">
      <alignment vertical="top" wrapText="1"/>
    </xf>
    <xf numFmtId="4" fontId="27" fillId="9" borderId="0" xfId="0" applyNumberFormat="1" applyFont="1" applyFill="1" applyAlignment="1">
      <alignment vertical="top" wrapText="1"/>
    </xf>
    <xf numFmtId="0" fontId="39" fillId="9" borderId="0" xfId="0" applyFont="1" applyFill="1"/>
    <xf numFmtId="0" fontId="39" fillId="9" borderId="0" xfId="0" applyFont="1" applyFill="1" applyAlignment="1">
      <alignment horizontal="center" vertical="center"/>
    </xf>
    <xf numFmtId="0" fontId="39" fillId="9" borderId="0" xfId="0" applyFont="1" applyFill="1" applyAlignment="1">
      <alignment horizontal="left" vertical="center"/>
    </xf>
    <xf numFmtId="0" fontId="35" fillId="9" borderId="0" xfId="0" applyFont="1" applyFill="1" applyAlignment="1">
      <alignment horizontal="left" vertical="center"/>
    </xf>
    <xf numFmtId="0" fontId="39" fillId="9" borderId="0" xfId="0" applyFont="1" applyFill="1" applyAlignment="1">
      <alignment horizontal="lef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3" fontId="11" fillId="0" borderId="18" xfId="0" applyNumberFormat="1" applyFont="1" applyBorder="1" applyAlignment="1" applyProtection="1">
      <alignment horizontal="right" vertical="top"/>
      <protection locked="0"/>
    </xf>
    <xf numFmtId="0" fontId="11" fillId="0" borderId="18" xfId="0" applyFont="1" applyBorder="1" applyAlignment="1" applyProtection="1">
      <alignment vertical="top"/>
      <protection locked="0"/>
    </xf>
    <xf numFmtId="4" fontId="11" fillId="0" borderId="18" xfId="0" applyNumberFormat="1" applyFont="1" applyBorder="1" applyAlignment="1">
      <alignment vertical="top"/>
    </xf>
    <xf numFmtId="4" fontId="11" fillId="0" borderId="18" xfId="0" applyNumberFormat="1" applyFont="1" applyBorder="1" applyAlignment="1">
      <alignment horizontal="right" vertical="top"/>
    </xf>
    <xf numFmtId="4" fontId="11" fillId="0" borderId="18" xfId="0" applyNumberFormat="1" applyFont="1" applyBorder="1" applyAlignment="1" applyProtection="1">
      <alignment horizontal="center" vertical="top"/>
      <protection locked="0"/>
    </xf>
    <xf numFmtId="4" fontId="39" fillId="9" borderId="0" xfId="0" applyNumberFormat="1" applyFont="1" applyFill="1"/>
    <xf numFmtId="0" fontId="39" fillId="0" borderId="0" xfId="0" applyFont="1"/>
    <xf numFmtId="4" fontId="39" fillId="0" borderId="0" xfId="0" applyNumberFormat="1" applyFont="1"/>
    <xf numFmtId="0" fontId="10" fillId="4" borderId="0" xfId="6" applyFont="1" applyFill="1" applyAlignment="1">
      <alignment horizontal="left"/>
    </xf>
    <xf numFmtId="0" fontId="40" fillId="9" borderId="0" xfId="6" applyFont="1" applyFill="1"/>
    <xf numFmtId="0" fontId="40" fillId="9" borderId="0" xfId="0" applyFont="1" applyFill="1"/>
    <xf numFmtId="0" fontId="41" fillId="9" borderId="0" xfId="0" applyFont="1" applyFill="1"/>
    <xf numFmtId="0" fontId="10" fillId="11" borderId="18" xfId="0" applyFont="1" applyFill="1" applyBorder="1" applyAlignment="1">
      <alignment horizontal="center" vertical="center" wrapText="1"/>
    </xf>
    <xf numFmtId="0" fontId="10" fillId="8" borderId="0" xfId="6" applyFont="1" applyFill="1" applyAlignment="1">
      <alignment horizontal="left"/>
    </xf>
    <xf numFmtId="0" fontId="10" fillId="11" borderId="18" xfId="0" applyFont="1" applyFill="1" applyBorder="1" applyAlignment="1">
      <alignment vertical="center" wrapText="1"/>
    </xf>
    <xf numFmtId="4" fontId="10" fillId="11" borderId="18" xfId="0" applyNumberFormat="1" applyFont="1" applyFill="1" applyBorder="1" applyAlignment="1">
      <alignment vertical="center" wrapText="1"/>
    </xf>
    <xf numFmtId="0" fontId="10" fillId="4" borderId="0" xfId="0" applyFont="1" applyFill="1" applyAlignment="1">
      <alignment horizontal="justify" vertical="top" wrapText="1"/>
    </xf>
    <xf numFmtId="0" fontId="36" fillId="9" borderId="0" xfId="0" applyFont="1" applyFill="1"/>
    <xf numFmtId="0" fontId="11" fillId="9" borderId="0" xfId="0" applyFont="1" applyFill="1"/>
    <xf numFmtId="0" fontId="10" fillId="11" borderId="5" xfId="3" applyFont="1" applyFill="1" applyBorder="1" applyAlignment="1">
      <alignment horizontal="center" textRotation="90" wrapText="1"/>
    </xf>
    <xf numFmtId="0" fontId="10" fillId="11" borderId="5" xfId="3" applyFont="1" applyFill="1" applyBorder="1" applyAlignment="1">
      <alignment horizontal="center" vertical="center" wrapText="1"/>
    </xf>
    <xf numFmtId="0" fontId="12" fillId="6" borderId="6" xfId="3" applyFont="1" applyFill="1" applyBorder="1" applyAlignment="1">
      <alignment horizontal="left" vertical="top" wrapText="1"/>
    </xf>
    <xf numFmtId="0" fontId="12" fillId="6" borderId="6" xfId="3" applyFont="1" applyFill="1" applyBorder="1" applyAlignment="1">
      <alignment horizontal="center" vertical="top" wrapText="1"/>
    </xf>
    <xf numFmtId="0" fontId="12" fillId="6" borderId="6" xfId="3" applyFont="1" applyFill="1" applyBorder="1" applyAlignment="1">
      <alignment vertical="top" wrapText="1"/>
    </xf>
    <xf numFmtId="0" fontId="12" fillId="2" borderId="7" xfId="3" applyFont="1" applyFill="1" applyBorder="1" applyAlignment="1">
      <alignment horizontal="left" vertical="top" wrapText="1"/>
    </xf>
    <xf numFmtId="0" fontId="12" fillId="2" borderId="7" xfId="3" applyFont="1" applyFill="1" applyBorder="1" applyAlignment="1">
      <alignment horizontal="center" vertical="top" wrapText="1"/>
    </xf>
    <xf numFmtId="0" fontId="12" fillId="9" borderId="7" xfId="3" applyFont="1" applyFill="1" applyBorder="1" applyAlignment="1">
      <alignment vertical="top" wrapText="1"/>
    </xf>
    <xf numFmtId="0" fontId="13" fillId="2" borderId="7" xfId="3" applyFont="1" applyFill="1" applyBorder="1" applyAlignment="1">
      <alignment horizontal="left" vertical="top" wrapText="1"/>
    </xf>
    <xf numFmtId="0" fontId="13" fillId="2" borderId="7" xfId="3" applyFont="1" applyFill="1" applyBorder="1" applyAlignment="1">
      <alignment horizontal="center" vertical="top" wrapText="1"/>
    </xf>
    <xf numFmtId="0" fontId="13" fillId="9" borderId="7" xfId="3" applyFont="1" applyFill="1" applyBorder="1" applyAlignment="1">
      <alignment vertical="top" wrapText="1"/>
    </xf>
    <xf numFmtId="0" fontId="12" fillId="6" borderId="7" xfId="3" applyFont="1" applyFill="1" applyBorder="1" applyAlignment="1">
      <alignment horizontal="left" vertical="top" wrapText="1"/>
    </xf>
    <xf numFmtId="0" fontId="12" fillId="6" borderId="7" xfId="3" applyFont="1" applyFill="1" applyBorder="1" applyAlignment="1">
      <alignment horizontal="center" vertical="top" wrapText="1"/>
    </xf>
    <xf numFmtId="0" fontId="12" fillId="6" borderId="7" xfId="3" applyFont="1" applyFill="1" applyBorder="1" applyAlignment="1">
      <alignment vertical="top" wrapText="1"/>
    </xf>
    <xf numFmtId="0" fontId="12" fillId="2" borderId="7" xfId="3" applyFont="1" applyFill="1" applyBorder="1" applyAlignment="1">
      <alignment vertical="top" wrapText="1"/>
    </xf>
    <xf numFmtId="0" fontId="13" fillId="9" borderId="7" xfId="3" applyFont="1" applyFill="1" applyBorder="1" applyAlignment="1">
      <alignment wrapText="1"/>
    </xf>
    <xf numFmtId="0" fontId="13" fillId="2" borderId="11" xfId="3" applyFont="1" applyFill="1" applyBorder="1" applyAlignment="1">
      <alignment horizontal="center" vertical="top" wrapText="1"/>
    </xf>
    <xf numFmtId="0" fontId="13" fillId="2" borderId="7" xfId="3" applyFont="1" applyFill="1" applyBorder="1" applyAlignment="1">
      <alignment vertical="top" wrapText="1"/>
    </xf>
    <xf numFmtId="0" fontId="11" fillId="11" borderId="5" xfId="3" applyFont="1" applyFill="1" applyBorder="1" applyAlignment="1">
      <alignment vertical="top" wrapText="1"/>
    </xf>
    <xf numFmtId="0" fontId="10" fillId="11" borderId="5" xfId="3" applyFont="1" applyFill="1" applyBorder="1" applyAlignment="1">
      <alignment vertical="top" wrapText="1"/>
    </xf>
    <xf numFmtId="0" fontId="10" fillId="11" borderId="5" xfId="3" applyFont="1" applyFill="1" applyBorder="1" applyAlignment="1">
      <alignment horizontal="center" vertical="center"/>
    </xf>
    <xf numFmtId="4" fontId="12" fillId="6" borderId="6" xfId="3" applyNumberFormat="1" applyFont="1" applyFill="1" applyBorder="1" applyAlignment="1">
      <alignment vertical="top" wrapText="1"/>
    </xf>
    <xf numFmtId="4" fontId="12" fillId="6" borderId="6" xfId="3" applyNumberFormat="1" applyFont="1" applyFill="1" applyBorder="1" applyAlignment="1">
      <alignment horizontal="right" vertical="top" wrapText="1"/>
    </xf>
    <xf numFmtId="4" fontId="12" fillId="2" borderId="7" xfId="3" applyNumberFormat="1" applyFont="1" applyFill="1" applyBorder="1" applyAlignment="1">
      <alignment vertical="top" wrapText="1"/>
    </xf>
    <xf numFmtId="4" fontId="12" fillId="3" borderId="7" xfId="3" applyNumberFormat="1" applyFont="1" applyFill="1" applyBorder="1" applyAlignment="1">
      <alignment horizontal="right" vertical="top" wrapText="1"/>
    </xf>
    <xf numFmtId="4" fontId="13" fillId="2" borderId="7" xfId="3" applyNumberFormat="1" applyFont="1" applyFill="1" applyBorder="1" applyAlignment="1" applyProtection="1">
      <alignment vertical="top" wrapText="1"/>
      <protection locked="0"/>
    </xf>
    <xf numFmtId="4" fontId="13" fillId="3" borderId="7" xfId="3" applyNumberFormat="1" applyFont="1" applyFill="1" applyBorder="1" applyAlignment="1">
      <alignment horizontal="right" vertical="top" wrapText="1"/>
    </xf>
    <xf numFmtId="4" fontId="12" fillId="6" borderId="7" xfId="3" applyNumberFormat="1" applyFont="1" applyFill="1" applyBorder="1" applyAlignment="1">
      <alignment vertical="top" wrapText="1"/>
    </xf>
    <xf numFmtId="4" fontId="12" fillId="3" borderId="7" xfId="3" applyNumberFormat="1" applyFont="1" applyFill="1" applyBorder="1" applyAlignment="1">
      <alignment vertical="top" wrapText="1"/>
    </xf>
    <xf numFmtId="4" fontId="12" fillId="2" borderId="12" xfId="3" applyNumberFormat="1" applyFont="1" applyFill="1" applyBorder="1" applyAlignment="1">
      <alignment vertical="top" wrapText="1"/>
    </xf>
    <xf numFmtId="4" fontId="10" fillId="11" borderId="5" xfId="3" applyNumberFormat="1" applyFont="1" applyFill="1" applyBorder="1" applyAlignment="1">
      <alignment vertical="top" wrapText="1"/>
    </xf>
    <xf numFmtId="0" fontId="21" fillId="13" borderId="6" xfId="3" applyFont="1" applyFill="1" applyBorder="1" applyAlignment="1">
      <alignment vertical="top"/>
    </xf>
    <xf numFmtId="0" fontId="18" fillId="13" borderId="6" xfId="3" applyFont="1" applyFill="1" applyBorder="1" applyAlignment="1">
      <alignment horizontal="center" vertical="top"/>
    </xf>
    <xf numFmtId="0" fontId="18" fillId="13" borderId="6" xfId="3" applyFont="1" applyFill="1" applyBorder="1" applyAlignment="1">
      <alignment vertical="top"/>
    </xf>
    <xf numFmtId="0" fontId="21" fillId="15" borderId="7" xfId="3" applyFont="1" applyFill="1" applyBorder="1"/>
    <xf numFmtId="0" fontId="18" fillId="15" borderId="7" xfId="3" applyFont="1" applyFill="1" applyBorder="1" applyAlignment="1">
      <alignment horizontal="center"/>
    </xf>
    <xf numFmtId="0" fontId="18" fillId="15" borderId="7" xfId="3" applyFont="1" applyFill="1" applyBorder="1" applyAlignment="1">
      <alignment horizontal="center" vertical="top"/>
    </xf>
    <xf numFmtId="0" fontId="18" fillId="15" borderId="7" xfId="4" applyFont="1" applyFill="1" applyBorder="1"/>
    <xf numFmtId="0" fontId="21" fillId="14" borderId="7" xfId="3" applyFont="1" applyFill="1" applyBorder="1" applyAlignment="1">
      <alignment vertical="top"/>
    </xf>
    <xf numFmtId="0" fontId="18" fillId="14" borderId="7" xfId="3" applyFont="1" applyFill="1" applyBorder="1" applyAlignment="1">
      <alignment horizontal="center" vertical="top"/>
    </xf>
    <xf numFmtId="0" fontId="18" fillId="14" borderId="7" xfId="4" applyFont="1" applyFill="1" applyBorder="1" applyAlignment="1">
      <alignment vertical="top"/>
    </xf>
    <xf numFmtId="0" fontId="21" fillId="9" borderId="7" xfId="3" applyFont="1" applyFill="1" applyBorder="1" applyAlignment="1">
      <alignment vertical="top"/>
    </xf>
    <xf numFmtId="0" fontId="18" fillId="9" borderId="7" xfId="3" applyFont="1" applyFill="1" applyBorder="1" applyAlignment="1">
      <alignment horizontal="center" vertical="top"/>
    </xf>
    <xf numFmtId="0" fontId="18" fillId="9" borderId="7" xfId="4" applyFont="1" applyFill="1" applyBorder="1" applyAlignment="1">
      <alignment vertical="top"/>
    </xf>
    <xf numFmtId="0" fontId="20" fillId="9" borderId="7" xfId="3" applyFont="1" applyFill="1" applyBorder="1" applyAlignment="1">
      <alignment vertical="top"/>
    </xf>
    <xf numFmtId="0" fontId="19" fillId="9" borderId="7" xfId="3" applyFont="1" applyFill="1" applyBorder="1" applyAlignment="1">
      <alignment horizontal="center" vertical="top"/>
    </xf>
    <xf numFmtId="0" fontId="19" fillId="9" borderId="7" xfId="3" applyFont="1" applyFill="1" applyBorder="1" applyAlignment="1">
      <alignment vertical="top"/>
    </xf>
    <xf numFmtId="0" fontId="19" fillId="9" borderId="7" xfId="4" applyFont="1" applyFill="1" applyBorder="1" applyAlignment="1">
      <alignment vertical="top"/>
    </xf>
    <xf numFmtId="0" fontId="19" fillId="9" borderId="7" xfId="4" applyFont="1" applyFill="1" applyBorder="1" applyAlignment="1" applyProtection="1">
      <alignment vertical="top"/>
      <protection locked="0"/>
    </xf>
    <xf numFmtId="0" fontId="19" fillId="9" borderId="7" xfId="4" applyFont="1" applyFill="1" applyBorder="1" applyAlignment="1">
      <alignment vertical="top" wrapText="1"/>
    </xf>
    <xf numFmtId="0" fontId="18" fillId="9" borderId="7" xfId="3" applyFont="1" applyFill="1" applyBorder="1" applyAlignment="1">
      <alignment vertical="top"/>
    </xf>
    <xf numFmtId="0" fontId="20" fillId="9" borderId="7" xfId="3" applyFont="1" applyFill="1" applyBorder="1"/>
    <xf numFmtId="0" fontId="19" fillId="9" borderId="7" xfId="4" applyFont="1" applyFill="1" applyBorder="1"/>
    <xf numFmtId="0" fontId="21" fillId="9" borderId="7" xfId="3" applyFont="1" applyFill="1" applyBorder="1"/>
    <xf numFmtId="0" fontId="18" fillId="9" borderId="7" xfId="4" applyFont="1" applyFill="1" applyBorder="1"/>
    <xf numFmtId="0" fontId="19" fillId="9" borderId="7" xfId="4" applyFont="1" applyFill="1" applyBorder="1" applyAlignment="1">
      <alignment wrapText="1"/>
    </xf>
    <xf numFmtId="0" fontId="19" fillId="9" borderId="7" xfId="3" applyFont="1" applyFill="1" applyBorder="1" applyAlignment="1">
      <alignment vertical="top" wrapText="1"/>
    </xf>
    <xf numFmtId="0" fontId="19" fillId="9" borderId="7" xfId="3" applyFont="1" applyFill="1" applyBorder="1" applyAlignment="1">
      <alignment horizontal="center" vertical="top" wrapText="1"/>
    </xf>
    <xf numFmtId="0" fontId="18" fillId="9" borderId="7" xfId="4" applyFont="1" applyFill="1" applyBorder="1" applyAlignment="1">
      <alignment vertical="top" wrapText="1"/>
    </xf>
    <xf numFmtId="0" fontId="20" fillId="9" borderId="15" xfId="3" applyFont="1" applyFill="1" applyBorder="1" applyAlignment="1">
      <alignment vertical="top"/>
    </xf>
    <xf numFmtId="0" fontId="19" fillId="9" borderId="15" xfId="3" applyFont="1" applyFill="1" applyBorder="1" applyAlignment="1">
      <alignment horizontal="center" vertical="top"/>
    </xf>
    <xf numFmtId="0" fontId="19" fillId="9" borderId="15" xfId="4" applyFont="1" applyFill="1" applyBorder="1" applyAlignment="1">
      <alignment vertical="top" wrapText="1"/>
    </xf>
    <xf numFmtId="165" fontId="19" fillId="9" borderId="7" xfId="1" applyNumberFormat="1" applyFont="1" applyFill="1" applyBorder="1" applyAlignment="1" applyProtection="1">
      <alignment vertical="top"/>
    </xf>
    <xf numFmtId="165" fontId="19" fillId="9" borderId="7" xfId="1" applyNumberFormat="1" applyFont="1" applyFill="1" applyBorder="1" applyAlignment="1" applyProtection="1">
      <alignment vertical="top"/>
      <protection hidden="1"/>
    </xf>
    <xf numFmtId="165" fontId="19" fillId="3" borderId="7" xfId="1" applyNumberFormat="1" applyFont="1" applyFill="1" applyBorder="1" applyAlignment="1" applyProtection="1">
      <alignment horizontal="right" vertical="top"/>
      <protection hidden="1"/>
    </xf>
    <xf numFmtId="165" fontId="19" fillId="3" borderId="7" xfId="1" applyNumberFormat="1" applyFont="1" applyFill="1" applyBorder="1" applyAlignment="1" applyProtection="1">
      <alignment horizontal="right" vertical="top"/>
    </xf>
    <xf numFmtId="165" fontId="19" fillId="9" borderId="15" xfId="1" applyNumberFormat="1" applyFont="1" applyFill="1" applyBorder="1" applyAlignment="1" applyProtection="1">
      <alignment vertical="center"/>
      <protection hidden="1"/>
    </xf>
    <xf numFmtId="165" fontId="19" fillId="3" borderId="15" xfId="1" applyNumberFormat="1" applyFont="1" applyFill="1" applyBorder="1" applyAlignment="1" applyProtection="1">
      <alignment horizontal="right" vertical="center"/>
      <protection hidden="1"/>
    </xf>
    <xf numFmtId="165" fontId="18" fillId="14" borderId="7" xfId="1" applyNumberFormat="1" applyFont="1" applyFill="1" applyBorder="1" applyAlignment="1" applyProtection="1">
      <alignment vertical="top"/>
    </xf>
    <xf numFmtId="0" fontId="20" fillId="9" borderId="15" xfId="4" applyFont="1" applyFill="1" applyBorder="1" applyProtection="1">
      <protection locked="0"/>
    </xf>
    <xf numFmtId="165" fontId="19" fillId="9" borderId="15" xfId="1" applyNumberFormat="1" applyFont="1" applyFill="1" applyBorder="1" applyAlignment="1" applyProtection="1">
      <alignment vertical="top"/>
    </xf>
    <xf numFmtId="165" fontId="19" fillId="3" borderId="15" xfId="1" applyNumberFormat="1" applyFont="1" applyFill="1" applyBorder="1" applyAlignment="1" applyProtection="1">
      <alignment horizontal="right" vertical="top"/>
    </xf>
    <xf numFmtId="3" fontId="27" fillId="0" borderId="0" xfId="0" applyNumberFormat="1" applyFont="1"/>
    <xf numFmtId="165" fontId="19" fillId="0" borderId="7" xfId="1" applyNumberFormat="1" applyFont="1" applyFill="1" applyBorder="1" applyAlignment="1" applyProtection="1">
      <alignment vertical="top"/>
      <protection locked="0"/>
    </xf>
    <xf numFmtId="0" fontId="19" fillId="0" borderId="7" xfId="4" applyFont="1" applyFill="1" applyBorder="1" applyAlignment="1">
      <alignment vertical="top"/>
    </xf>
    <xf numFmtId="165" fontId="18" fillId="0" borderId="7" xfId="1" applyNumberFormat="1" applyFont="1" applyFill="1" applyBorder="1" applyAlignment="1" applyProtection="1">
      <alignment vertical="top"/>
    </xf>
    <xf numFmtId="165" fontId="18" fillId="0" borderId="7" xfId="1" applyNumberFormat="1" applyFont="1" applyFill="1" applyBorder="1" applyAlignment="1" applyProtection="1">
      <alignment vertical="top"/>
      <protection hidden="1"/>
    </xf>
    <xf numFmtId="165" fontId="19" fillId="0" borderId="7" xfId="7" applyNumberFormat="1" applyFont="1" applyFill="1" applyBorder="1" applyAlignment="1" applyProtection="1">
      <alignment vertical="top"/>
      <protection locked="0"/>
    </xf>
    <xf numFmtId="0" fontId="19" fillId="9" borderId="7" xfId="4" applyFont="1" applyFill="1" applyBorder="1" applyAlignment="1">
      <alignment vertical="center" wrapText="1"/>
    </xf>
    <xf numFmtId="0" fontId="19" fillId="0" borderId="7" xfId="3" applyFont="1" applyFill="1" applyBorder="1" applyAlignment="1">
      <alignment vertical="top" wrapText="1"/>
    </xf>
    <xf numFmtId="165" fontId="5" fillId="9" borderId="0" xfId="4" applyNumberFormat="1" applyFill="1"/>
    <xf numFmtId="4" fontId="7" fillId="9" borderId="0" xfId="2" applyNumberFormat="1" applyFill="1" applyProtection="1">
      <protection locked="0"/>
    </xf>
    <xf numFmtId="4" fontId="5" fillId="9" borderId="0" xfId="4" applyNumberFormat="1" applyFill="1"/>
    <xf numFmtId="165" fontId="19" fillId="0" borderId="7" xfId="1" applyNumberFormat="1" applyFont="1" applyFill="1" applyBorder="1" applyAlignment="1" applyProtection="1">
      <alignment vertical="top"/>
      <protection hidden="1"/>
    </xf>
    <xf numFmtId="165" fontId="19" fillId="0" borderId="7" xfId="1" applyNumberFormat="1" applyFont="1" applyFill="1" applyBorder="1" applyAlignment="1" applyProtection="1">
      <alignment vertical="top"/>
    </xf>
    <xf numFmtId="165" fontId="19" fillId="9" borderId="7" xfId="8" applyNumberFormat="1" applyFont="1" applyFill="1" applyBorder="1" applyAlignment="1" applyProtection="1">
      <alignment vertical="top"/>
      <protection locked="0"/>
    </xf>
    <xf numFmtId="165" fontId="19" fillId="9" borderId="7" xfId="9" applyNumberFormat="1" applyFont="1" applyFill="1" applyBorder="1" applyAlignment="1" applyProtection="1">
      <alignment vertical="top"/>
      <protection locked="0"/>
    </xf>
    <xf numFmtId="165" fontId="19" fillId="0" borderId="7" xfId="8" applyNumberFormat="1" applyFont="1" applyFill="1" applyBorder="1" applyAlignment="1" applyProtection="1">
      <alignment vertical="top"/>
      <protection locked="0"/>
    </xf>
    <xf numFmtId="165" fontId="19" fillId="0" borderId="7" xfId="9" applyNumberFormat="1" applyFont="1" applyFill="1" applyBorder="1" applyAlignment="1" applyProtection="1">
      <alignment vertical="top"/>
      <protection locked="0"/>
    </xf>
    <xf numFmtId="43" fontId="20" fillId="9" borderId="15" xfId="5" applyFont="1" applyFill="1" applyBorder="1" applyProtection="1">
      <protection locked="0"/>
    </xf>
    <xf numFmtId="165" fontId="18" fillId="9" borderId="0" xfId="1" applyNumberFormat="1" applyFont="1" applyFill="1" applyBorder="1" applyAlignment="1" applyProtection="1">
      <alignment vertical="top"/>
      <protection hidden="1"/>
    </xf>
    <xf numFmtId="0" fontId="5" fillId="9" borderId="0" xfId="4" applyFill="1" applyBorder="1"/>
    <xf numFmtId="165" fontId="19" fillId="0" borderId="0" xfId="1" applyNumberFormat="1" applyFont="1" applyFill="1" applyBorder="1" applyAlignment="1" applyProtection="1">
      <alignment vertical="top"/>
    </xf>
    <xf numFmtId="165" fontId="19" fillId="9" borderId="0" xfId="1" applyNumberFormat="1" applyFont="1" applyFill="1" applyBorder="1" applyAlignment="1" applyProtection="1">
      <alignment vertical="top"/>
    </xf>
    <xf numFmtId="165" fontId="19" fillId="0" borderId="0" xfId="1" applyNumberFormat="1" applyFont="1" applyFill="1" applyBorder="1" applyAlignment="1" applyProtection="1">
      <alignment vertical="top"/>
      <protection hidden="1"/>
    </xf>
    <xf numFmtId="165" fontId="18" fillId="0" borderId="0" xfId="1" applyNumberFormat="1" applyFont="1" applyFill="1" applyBorder="1" applyAlignment="1" applyProtection="1">
      <alignment vertical="top"/>
    </xf>
    <xf numFmtId="165" fontId="18" fillId="0" borderId="0" xfId="1" applyNumberFormat="1" applyFont="1" applyFill="1" applyBorder="1" applyAlignment="1" applyProtection="1">
      <alignment vertical="top"/>
      <protection hidden="1"/>
    </xf>
    <xf numFmtId="165" fontId="5" fillId="9" borderId="0" xfId="4" applyNumberFormat="1" applyFill="1" applyBorder="1"/>
    <xf numFmtId="165" fontId="19" fillId="0" borderId="0" xfId="1" applyNumberFormat="1" applyFont="1" applyFill="1" applyBorder="1" applyAlignment="1" applyProtection="1">
      <alignment vertical="center"/>
      <protection hidden="1"/>
    </xf>
    <xf numFmtId="0" fontId="5" fillId="0" borderId="0" xfId="4" applyFill="1"/>
    <xf numFmtId="0" fontId="10" fillId="11" borderId="13"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10" borderId="0" xfId="0" applyFont="1" applyFill="1" applyAlignment="1" applyProtection="1">
      <alignment horizontal="center"/>
      <protection locked="0"/>
    </xf>
    <xf numFmtId="0" fontId="10" fillId="10" borderId="3" xfId="0" applyFont="1" applyFill="1" applyBorder="1" applyAlignment="1" applyProtection="1">
      <alignment horizontal="center"/>
      <protection locked="0"/>
    </xf>
    <xf numFmtId="0" fontId="10" fillId="4" borderId="0" xfId="0" applyFont="1" applyFill="1" applyAlignment="1" applyProtection="1">
      <alignment horizontal="center"/>
      <protection locked="0"/>
    </xf>
    <xf numFmtId="0" fontId="10" fillId="4" borderId="3" xfId="0" applyFont="1" applyFill="1" applyBorder="1" applyAlignment="1" applyProtection="1">
      <alignment horizontal="center"/>
      <protection locked="0"/>
    </xf>
    <xf numFmtId="0" fontId="10" fillId="11" borderId="13"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13" xfId="0" applyFont="1" applyFill="1" applyBorder="1" applyAlignment="1">
      <alignment horizontal="center"/>
    </xf>
    <xf numFmtId="0" fontId="10" fillId="8" borderId="0" xfId="6" applyFont="1" applyFill="1" applyAlignment="1">
      <alignment horizontal="left"/>
    </xf>
    <xf numFmtId="0" fontId="18" fillId="0" borderId="0" xfId="6" applyFont="1" applyAlignment="1">
      <alignment horizontal="center"/>
    </xf>
    <xf numFmtId="0" fontId="27" fillId="0" borderId="0" xfId="6" applyFont="1" applyAlignment="1">
      <alignment horizontal="center"/>
    </xf>
    <xf numFmtId="0" fontId="28" fillId="0" borderId="0" xfId="6" applyFont="1" applyAlignment="1">
      <alignment horizontal="center"/>
    </xf>
    <xf numFmtId="0" fontId="10" fillId="0" borderId="0" xfId="6" applyFont="1" applyAlignment="1">
      <alignment horizontal="center"/>
    </xf>
    <xf numFmtId="0" fontId="10" fillId="4" borderId="0" xfId="6" applyFont="1" applyFill="1" applyAlignment="1">
      <alignment horizontal="left"/>
    </xf>
    <xf numFmtId="0" fontId="10" fillId="4" borderId="2" xfId="0" applyFont="1" applyFill="1" applyBorder="1" applyAlignment="1">
      <alignment horizontal="left" vertical="top" wrapText="1"/>
    </xf>
    <xf numFmtId="0" fontId="36" fillId="9" borderId="0" xfId="0" applyFont="1" applyFill="1" applyAlignment="1">
      <alignment horizontal="center"/>
    </xf>
    <xf numFmtId="0" fontId="27" fillId="9" borderId="0" xfId="6" applyFont="1" applyFill="1" applyAlignment="1">
      <alignment horizontal="center"/>
    </xf>
    <xf numFmtId="0" fontId="28" fillId="9" borderId="0" xfId="6" applyFont="1" applyFill="1" applyAlignment="1">
      <alignment horizontal="center"/>
    </xf>
    <xf numFmtId="0" fontId="10" fillId="9" borderId="0" xfId="6" applyFont="1" applyFill="1" applyAlignment="1">
      <alignment horizontal="center"/>
    </xf>
    <xf numFmtId="0" fontId="10" fillId="10" borderId="14" xfId="0" applyFont="1" applyFill="1" applyBorder="1" applyAlignment="1">
      <alignment horizontal="left"/>
    </xf>
    <xf numFmtId="0" fontId="18" fillId="0" borderId="4" xfId="0" applyFont="1" applyBorder="1" applyAlignment="1">
      <alignment horizontal="center"/>
    </xf>
    <xf numFmtId="0" fontId="18" fillId="0" borderId="0" xfId="0" applyFont="1" applyAlignment="1">
      <alignment horizontal="center"/>
    </xf>
    <xf numFmtId="0" fontId="27" fillId="0" borderId="4" xfId="0" applyFont="1" applyBorder="1" applyAlignment="1">
      <alignment horizontal="center"/>
    </xf>
    <xf numFmtId="0" fontId="27" fillId="0" borderId="0" xfId="0" applyFont="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10" fillId="0" borderId="11" xfId="0" applyFont="1" applyBorder="1" applyAlignment="1">
      <alignment horizontal="center"/>
    </xf>
    <xf numFmtId="0" fontId="10" fillId="0" borderId="0" xfId="0" applyFont="1" applyAlignment="1">
      <alignment horizontal="center"/>
    </xf>
    <xf numFmtId="0" fontId="10" fillId="4" borderId="0" xfId="0" applyFont="1" applyFill="1" applyAlignment="1">
      <alignment horizontal="left"/>
    </xf>
    <xf numFmtId="0" fontId="18" fillId="0" borderId="9" xfId="0" applyFont="1" applyBorder="1" applyAlignment="1">
      <alignment horizontal="center"/>
    </xf>
    <xf numFmtId="0" fontId="18" fillId="0" borderId="10" xfId="0" applyFont="1" applyBorder="1" applyAlignment="1">
      <alignment horizontal="center"/>
    </xf>
    <xf numFmtId="0" fontId="18" fillId="0" borderId="16" xfId="0" applyFont="1" applyBorder="1" applyAlignment="1">
      <alignment horizontal="center"/>
    </xf>
    <xf numFmtId="0" fontId="27" fillId="0" borderId="11" xfId="0" applyFont="1" applyBorder="1" applyAlignment="1">
      <alignment horizontal="center"/>
    </xf>
    <xf numFmtId="0" fontId="27" fillId="0" borderId="12"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10" fillId="0" borderId="12" xfId="0" applyFont="1" applyBorder="1" applyAlignment="1">
      <alignment horizontal="center"/>
    </xf>
    <xf numFmtId="0" fontId="10" fillId="4" borderId="12" xfId="0" applyFont="1" applyFill="1" applyBorder="1" applyAlignment="1">
      <alignment horizontal="left"/>
    </xf>
    <xf numFmtId="0" fontId="10" fillId="10" borderId="0" xfId="0" applyFont="1" applyFill="1" applyAlignment="1">
      <alignment horizontal="left"/>
    </xf>
    <xf numFmtId="0" fontId="10" fillId="10" borderId="12" xfId="0" applyFont="1" applyFill="1" applyBorder="1" applyAlignment="1">
      <alignment horizontal="left"/>
    </xf>
    <xf numFmtId="0" fontId="15" fillId="11" borderId="5" xfId="0" applyFont="1" applyFill="1" applyBorder="1" applyAlignment="1">
      <alignment horizontal="center" vertical="center" wrapText="1"/>
    </xf>
    <xf numFmtId="0" fontId="22" fillId="11" borderId="6" xfId="3" applyFont="1" applyFill="1" applyBorder="1" applyAlignment="1">
      <alignment horizontal="center" vertical="center"/>
    </xf>
    <xf numFmtId="0" fontId="22" fillId="11" borderId="13" xfId="3" applyFont="1" applyFill="1" applyBorder="1" applyAlignment="1">
      <alignment horizontal="center" vertical="center"/>
    </xf>
    <xf numFmtId="0" fontId="22" fillId="11" borderId="6" xfId="3" applyFont="1" applyFill="1" applyBorder="1" applyAlignment="1">
      <alignment horizontal="center" vertical="center" wrapText="1"/>
    </xf>
    <xf numFmtId="0" fontId="22" fillId="11" borderId="13" xfId="3" applyFont="1" applyFill="1" applyBorder="1" applyAlignment="1">
      <alignment horizontal="center" vertical="center" wrapText="1"/>
    </xf>
    <xf numFmtId="0" fontId="15" fillId="11" borderId="5" xfId="0" applyFont="1" applyFill="1" applyBorder="1" applyAlignment="1">
      <alignment horizontal="center" vertical="center"/>
    </xf>
    <xf numFmtId="0" fontId="22" fillId="11" borderId="5" xfId="3" applyFont="1" applyFill="1" applyBorder="1" applyAlignment="1">
      <alignment horizontal="center" vertical="center"/>
    </xf>
    <xf numFmtId="0" fontId="22" fillId="11" borderId="5" xfId="3" applyFont="1" applyFill="1" applyBorder="1" applyAlignment="1">
      <alignment horizontal="center" textRotation="90"/>
    </xf>
  </cellXfs>
  <cellStyles count="10">
    <cellStyle name="Millares 2" xfId="1"/>
    <cellStyle name="Millares 2 2" xfId="7"/>
    <cellStyle name="Millares 2 2 2" xfId="8"/>
    <cellStyle name="Millares 2 3" xfId="9"/>
    <cellStyle name="Millares 3" xfId="5"/>
    <cellStyle name="Normal" xfId="0" builtinId="0"/>
    <cellStyle name="Normal 2" xfId="2"/>
    <cellStyle name="Normal 2 2" xfId="3"/>
    <cellStyle name="Normal 3" xfId="4"/>
    <cellStyle name="Normal 4" xfId="6"/>
  </cellStyles>
  <dxfs count="29">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2028825</xdr:colOff>
      <xdr:row>5</xdr:row>
      <xdr:rowOff>28748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819275" cy="87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1</xdr:col>
      <xdr:colOff>533400</xdr:colOff>
      <xdr:row>4</xdr:row>
      <xdr:rowOff>157162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2</xdr:col>
      <xdr:colOff>647700</xdr:colOff>
      <xdr:row>284</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4"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6"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7"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8"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9"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0</xdr:rowOff>
    </xdr:from>
    <xdr:ext cx="752475" cy="0"/>
    <xdr:pic>
      <xdr:nvPicPr>
        <xdr:cNvPr id="10"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233</xdr:row>
      <xdr:rowOff>9525</xdr:rowOff>
    </xdr:from>
    <xdr:ext cx="752475" cy="0"/>
    <xdr:pic>
      <xdr:nvPicPr>
        <xdr:cNvPr id="11"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234</xdr:row>
      <xdr:rowOff>9525</xdr:rowOff>
    </xdr:from>
    <xdr:ext cx="752475" cy="0"/>
    <xdr:pic>
      <xdr:nvPicPr>
        <xdr:cNvPr id="12"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283</xdr:row>
      <xdr:rowOff>9525</xdr:rowOff>
    </xdr:from>
    <xdr:ext cx="752475" cy="0"/>
    <xdr:pic>
      <xdr:nvPicPr>
        <xdr:cNvPr id="13" name="2 Imagen">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39578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321468</xdr:colOff>
      <xdr:row>0</xdr:row>
      <xdr:rowOff>47625</xdr:rowOff>
    </xdr:from>
    <xdr:to>
      <xdr:col>5</xdr:col>
      <xdr:colOff>390524</xdr:colOff>
      <xdr:row>4</xdr:row>
      <xdr:rowOff>114473</xdr:rowOff>
    </xdr:to>
    <xdr:pic>
      <xdr:nvPicPr>
        <xdr:cNvPr id="19"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1468" y="47625"/>
          <a:ext cx="1812131" cy="866948"/>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0" name="Text Box 3">
          <a:extLst>
            <a:ext uri="{FF2B5EF4-FFF2-40B4-BE49-F238E27FC236}">
              <a16:creationId xmlns:a16="http://schemas.microsoft.com/office/drawing/2014/main"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1" name="Text Box 3">
          <a:extLst>
            <a:ext uri="{FF2B5EF4-FFF2-40B4-BE49-F238E27FC236}">
              <a16:creationId xmlns:a16="http://schemas.microsoft.com/office/drawing/2014/main"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2" name="Text Box 3">
          <a:extLst>
            <a:ext uri="{FF2B5EF4-FFF2-40B4-BE49-F238E27FC236}">
              <a16:creationId xmlns:a16="http://schemas.microsoft.com/office/drawing/2014/main"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4" name="Text Box 6">
          <a:extLst>
            <a:ext uri="{FF2B5EF4-FFF2-40B4-BE49-F238E27FC236}">
              <a16:creationId xmlns:a16="http://schemas.microsoft.com/office/drawing/2014/main"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5" name="Text Box 3">
          <a:extLst>
            <a:ext uri="{FF2B5EF4-FFF2-40B4-BE49-F238E27FC236}">
              <a16:creationId xmlns:a16="http://schemas.microsoft.com/office/drawing/2014/main"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6" name="Text Box 6">
          <a:extLst>
            <a:ext uri="{FF2B5EF4-FFF2-40B4-BE49-F238E27FC236}">
              <a16:creationId xmlns:a16="http://schemas.microsoft.com/office/drawing/2014/main"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7" name="Text Box 3">
          <a:extLst>
            <a:ext uri="{FF2B5EF4-FFF2-40B4-BE49-F238E27FC236}">
              <a16:creationId xmlns:a16="http://schemas.microsoft.com/office/drawing/2014/main"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8" name="Text Box 6">
          <a:extLst>
            <a:ext uri="{FF2B5EF4-FFF2-40B4-BE49-F238E27FC236}">
              <a16:creationId xmlns:a16="http://schemas.microsoft.com/office/drawing/2014/main"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9" name="Text Box 3">
          <a:extLst>
            <a:ext uri="{FF2B5EF4-FFF2-40B4-BE49-F238E27FC236}">
              <a16:creationId xmlns:a16="http://schemas.microsoft.com/office/drawing/2014/main"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0" name="Text Box 6">
          <a:extLst>
            <a:ext uri="{FF2B5EF4-FFF2-40B4-BE49-F238E27FC236}">
              <a16:creationId xmlns:a16="http://schemas.microsoft.com/office/drawing/2014/main"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31" name="Text Box 3">
          <a:extLst>
            <a:ext uri="{FF2B5EF4-FFF2-40B4-BE49-F238E27FC236}">
              <a16:creationId xmlns:a16="http://schemas.microsoft.com/office/drawing/2014/main"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20Inspiron\Desktop\POA\POA2018\Matriz%20Presupuesto%20PO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ll%20Inspiron\Downloads\Form.%20Presupuesto%20Gerencia%20Area,%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ns2\Desktop\Carpeta%20Taller%20POA%202019%20SRS-GAS-CEAS\Matriz%20POA%202019%20SRS-S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_PPGR13"/>
      <sheetName val="Formulario_PPGR23"/>
      <sheetName val="Formulario_PPGR33"/>
      <sheetName val="Formulario_PPGR43"/>
      <sheetName val="Formulario_PPGR53"/>
      <sheetName val="Formulario_PPGR63"/>
      <sheetName val="Formulario_PPGR73"/>
      <sheetName val="Formulario_PPGR83"/>
      <sheetName val="Prov"/>
      <sheetName val="Insumos"/>
      <sheetName val="LSIns"/>
      <sheetName val="Obj"/>
      <sheetName val="Catalogo"/>
      <sheetName val="Matriz_Presupuesto_POA3"/>
      <sheetName val="PPNE2"/>
      <sheetName val="Matriz_Presupuesto_POA_xlsm3"/>
      <sheetName val="Matriz%20Presupuesto%20POA_xls3"/>
      <sheetName val="Prioridades_Directivas3"/>
      <sheetName val="CATÁLOGO"/>
      <sheetName val="Sheet1"/>
      <sheetName val="Datos_Estandar3"/>
      <sheetName val="Formulario_PPGR1"/>
      <sheetName val="Formulario_PPGR2"/>
      <sheetName val="Formulario_PPGR3"/>
      <sheetName val="Formulario_PPGR4"/>
      <sheetName val="Formulario_PPGR5"/>
      <sheetName val="Formulario_PPGR6"/>
      <sheetName val="Formulario_PPGR7"/>
      <sheetName val="Formulario_PPGR8"/>
      <sheetName val="Matriz_Presupuesto_POA"/>
      <sheetName val="Matriz_Presupuesto_POA_xlsm"/>
      <sheetName val="Matriz%20Presupuesto%20POA_xlsm"/>
      <sheetName val="Prioridades_Directivas"/>
      <sheetName val="Datos_Estandar"/>
      <sheetName val="Formulario_PPGR11"/>
      <sheetName val="Formulario_PPGR21"/>
      <sheetName val="Formulario_PPGR31"/>
      <sheetName val="Formulario_PPGR41"/>
      <sheetName val="Formulario_PPGR51"/>
      <sheetName val="Formulario_PPGR61"/>
      <sheetName val="Formulario_PPGR71"/>
      <sheetName val="Formulario_PPGR81"/>
      <sheetName val="Matriz_Presupuesto_POA1"/>
      <sheetName val="Matriz_Presupuesto_POA_xlsm1"/>
      <sheetName val="Matriz%20Presupuesto%20POA_xls1"/>
      <sheetName val="Prioridades_Directivas1"/>
      <sheetName val="Datos_Estandar1"/>
      <sheetName val="Formulario_PPGR12"/>
      <sheetName val="Formulario_PPGR22"/>
      <sheetName val="Formulario_PPGR32"/>
      <sheetName val="Formulario_PPGR42"/>
      <sheetName val="Formulario_PPGR52"/>
      <sheetName val="Formulario_PPGR62"/>
      <sheetName val="Formulario_PPGR72"/>
      <sheetName val="Formulario_PPGR82"/>
      <sheetName val="Matriz_Presupuesto_POA2"/>
      <sheetName val="Matriz_Presupuesto_POA_xlsm2"/>
      <sheetName val="Matriz%20Presupuesto%20POA_xls2"/>
      <sheetName val="Prioridades_Directivas2"/>
      <sheetName val="Datos_Estandar2"/>
      <sheetName val="Formulario_PPGR14"/>
      <sheetName val="Formulario_PPGR24"/>
      <sheetName val="Formulario_PPGR34"/>
      <sheetName val="Formulario_PPGR44"/>
      <sheetName val="Formulario_PPGR54"/>
      <sheetName val="Formulario_PPGR64"/>
      <sheetName val="Formulario_PPGR74"/>
      <sheetName val="Formulario_PPGR84"/>
      <sheetName val="Matriz_Presupuesto_POA4"/>
      <sheetName val="Matriz_Presupuesto_POA_xlsm4"/>
      <sheetName val="Matriz%20Presupuesto%20POA_xls4"/>
      <sheetName val="Prioridades_Directivas4"/>
      <sheetName val="Formulario PPGR1"/>
      <sheetName val="Formulario PPGR2"/>
      <sheetName val="Formulario PPGR3"/>
      <sheetName val="Formulario PPGR4"/>
      <sheetName val="Formulario PPGR5"/>
      <sheetName val="Formulario PPGR6"/>
      <sheetName val="Formulario PPGR7"/>
      <sheetName val="Formulario PPGR8"/>
      <sheetName val="Matriz Presupuesto POA"/>
      <sheetName val="Matriz Presupuesto POA.xlsm"/>
      <sheetName val="Matriz%20Presupuesto%20POA.xlsm"/>
      <sheetName val="Prioridades Directivas"/>
      <sheetName val="Formulario_PPGR15"/>
      <sheetName val="Formulario_PPGR25"/>
      <sheetName val="Formulario_PPGR35"/>
      <sheetName val="Formulario_PPGR45"/>
      <sheetName val="Formulario_PPGR55"/>
      <sheetName val="Formulario_PPGR65"/>
      <sheetName val="Formulario_PPGR75"/>
      <sheetName val="Formulario_PPGR85"/>
      <sheetName val="Matriz_Presupuesto_POA5"/>
      <sheetName val="Matriz_Presupuesto_POA_xlsm5"/>
      <sheetName val="Matriz%20Presupuesto%20POA_xls5"/>
      <sheetName val="Prioridades_Directivas5"/>
    </sheetNames>
    <sheetDataSet>
      <sheetData sheetId="0"/>
      <sheetData sheetId="1"/>
      <sheetData sheetId="2"/>
      <sheetData sheetId="3"/>
      <sheetData sheetId="4"/>
      <sheetData sheetId="5"/>
      <sheetData sheetId="6"/>
      <sheetData sheetId="7"/>
      <sheetData sheetId="8">
        <row r="2">
          <cell r="F2" t="str">
            <v>DISTRITO NACIONAL</v>
          </cell>
        </row>
        <row r="3">
          <cell r="F3" t="str">
            <v>MONTE PLATA</v>
          </cell>
        </row>
        <row r="4">
          <cell r="F4" t="str">
            <v>SANTO DOMINGO</v>
          </cell>
        </row>
        <row r="5">
          <cell r="F5" t="str">
            <v>PERAVIA</v>
          </cell>
        </row>
        <row r="6">
          <cell r="F6" t="str">
            <v>SAN CRISTÓBAL</v>
          </cell>
        </row>
        <row r="7">
          <cell r="F7" t="str">
            <v>SAN JOSÉ DE OCOA</v>
          </cell>
        </row>
        <row r="8">
          <cell r="F8" t="str">
            <v>ESPAILLAT</v>
          </cell>
        </row>
        <row r="9">
          <cell r="F9" t="str">
            <v>PUERTO PLATA</v>
          </cell>
        </row>
        <row r="10">
          <cell r="F10" t="str">
            <v>SANTIAGO</v>
          </cell>
        </row>
        <row r="11">
          <cell r="F11" t="str">
            <v>DUARTE</v>
          </cell>
        </row>
        <row r="12">
          <cell r="F12" t="str">
            <v>HERMANAS MIRABAL</v>
          </cell>
        </row>
        <row r="13">
          <cell r="F13" t="str">
            <v>MARÍA TRINIDAD SÁNCHEZ</v>
          </cell>
        </row>
        <row r="14">
          <cell r="F14" t="str">
            <v>SAMANÁ</v>
          </cell>
        </row>
        <row r="15">
          <cell r="F15" t="str">
            <v>BAHORUCO</v>
          </cell>
        </row>
        <row r="16">
          <cell r="F16" t="str">
            <v>BARAHONA</v>
          </cell>
        </row>
        <row r="17">
          <cell r="F17" t="str">
            <v>INDEPENDENCIA</v>
          </cell>
        </row>
        <row r="18">
          <cell r="F18" t="str">
            <v>PEDERNALES</v>
          </cell>
        </row>
        <row r="19">
          <cell r="F19" t="str">
            <v>EL SEIBO</v>
          </cell>
        </row>
        <row r="20">
          <cell r="F20" t="str">
            <v>HATO MAYOR</v>
          </cell>
        </row>
        <row r="21">
          <cell r="F21" t="str">
            <v>LA ALTAGRACIA</v>
          </cell>
        </row>
        <row r="22">
          <cell r="F22" t="str">
            <v>LA ROMANA</v>
          </cell>
        </row>
        <row r="23">
          <cell r="F23" t="str">
            <v>SAN PEDRO DE MACORÍS</v>
          </cell>
        </row>
        <row r="24">
          <cell r="F24" t="str">
            <v>AZUA</v>
          </cell>
        </row>
        <row r="25">
          <cell r="F25" t="str">
            <v>ELÍAS PIÑA</v>
          </cell>
        </row>
        <row r="26">
          <cell r="F26" t="str">
            <v>SAN JUAN</v>
          </cell>
        </row>
        <row r="27">
          <cell r="F27" t="str">
            <v>DAJABÓN</v>
          </cell>
        </row>
        <row r="28">
          <cell r="F28" t="str">
            <v>MONTECRISTI</v>
          </cell>
        </row>
        <row r="29">
          <cell r="F29" t="str">
            <v>SANTIAGO RODRÍGUEZ</v>
          </cell>
        </row>
        <row r="30">
          <cell r="F30" t="str">
            <v>VALVERDE</v>
          </cell>
        </row>
        <row r="31">
          <cell r="F31" t="str">
            <v>LA VEGA</v>
          </cell>
        </row>
        <row r="32">
          <cell r="F32" t="str">
            <v>MONSEÑOR NOUEL</v>
          </cell>
        </row>
        <row r="33">
          <cell r="F33" t="str">
            <v>SÁNCHEZ RAMÍREZ</v>
          </cell>
        </row>
      </sheetData>
      <sheetData sheetId="9"/>
      <sheetData sheetId="10">
        <row r="5">
          <cell r="B5" t="str">
            <v>Acabados textiles</v>
          </cell>
          <cell r="F5" t="str">
            <v>Anticipo Financiero</v>
          </cell>
        </row>
        <row r="6">
          <cell r="B6" t="str">
            <v>Alimentos y bebidas para personas</v>
          </cell>
          <cell r="F6" t="str">
            <v>Venta de servicios</v>
          </cell>
        </row>
        <row r="7">
          <cell r="B7" t="str">
            <v>Artículos de plástico</v>
          </cell>
          <cell r="F7" t="str">
            <v>Recursos externos</v>
          </cell>
        </row>
        <row r="8">
          <cell r="B8" t="str">
            <v>Electrodomésticos</v>
          </cell>
          <cell r="F8" t="str">
            <v>Nómina</v>
          </cell>
        </row>
        <row r="9">
          <cell r="B9" t="str">
            <v>Equipo de comunicación, telecomunicaciones y señalamiento</v>
          </cell>
        </row>
        <row r="10">
          <cell r="B10" t="str">
            <v xml:space="preserve">Equipo médico y de laboratorio </v>
          </cell>
        </row>
        <row r="11">
          <cell r="B11" t="str">
            <v>Equipos de cómputo</v>
          </cell>
        </row>
        <row r="12">
          <cell r="B12" t="str">
            <v>Equipos de seguridad</v>
          </cell>
        </row>
        <row r="13">
          <cell r="B13" t="str">
            <v>Eventos generales</v>
          </cell>
        </row>
        <row r="14">
          <cell r="B14" t="str">
            <v>Gasoil</v>
          </cell>
        </row>
        <row r="15">
          <cell r="B15" t="str">
            <v>Herramientas menores</v>
          </cell>
        </row>
        <row r="16">
          <cell r="B16" t="str">
            <v>Impresión y encuadernación</v>
          </cell>
          <cell r="F16" t="str">
            <v>Electrodomésticos</v>
          </cell>
        </row>
        <row r="17">
          <cell r="B17" t="str">
            <v>Llantas y neumáticos</v>
          </cell>
          <cell r="F17" t="str">
            <v>Equipos de cómputo</v>
          </cell>
        </row>
        <row r="18">
          <cell r="B18" t="str">
            <v>Mantenimiento y reparación de equipos de transporte, tracción y elevación</v>
          </cell>
          <cell r="F18" t="str">
            <v>Equipos de seguridad</v>
          </cell>
        </row>
        <row r="19">
          <cell r="B19" t="str">
            <v>Mantenimiento y reparación de equipos para computación</v>
          </cell>
          <cell r="F19" t="str">
            <v>Mantenimiento y reparación de equipos de transporte, tracción y elevación</v>
          </cell>
        </row>
        <row r="20">
          <cell r="B20" t="str">
            <v>Mantenimiento y reparación de equipos sanitarios y de laboratorio</v>
          </cell>
          <cell r="F20" t="str">
            <v>Mantenimiento y reparación de equipos para computación</v>
          </cell>
        </row>
        <row r="21">
          <cell r="B21" t="str">
            <v>Mantenimiento y reparación de maquinarias y equipos</v>
          </cell>
          <cell r="F21" t="str">
            <v>Mantenimiento y reparación de equipos sanitarios y de laboratorio</v>
          </cell>
        </row>
        <row r="22">
          <cell r="B22" t="str">
            <v>Mantenimiento y reparación de muebles y equipos de oficina</v>
          </cell>
          <cell r="F22" t="str">
            <v>Mantenimiento y reparación de maquinarias y equipos</v>
          </cell>
        </row>
        <row r="23">
          <cell r="B23" t="str">
            <v>Material para limpieza</v>
          </cell>
          <cell r="F23" t="str">
            <v>Mantenimiento y reparación de muebles y equipos de oficina</v>
          </cell>
        </row>
        <row r="24">
          <cell r="B24" t="str">
            <v>Muebles de alojamiento</v>
          </cell>
          <cell r="F24" t="str">
            <v>Muebles de alojamiento</v>
          </cell>
        </row>
        <row r="25">
          <cell r="B25" t="str">
            <v>Muebles de oficina y estantería</v>
          </cell>
          <cell r="F25" t="str">
            <v>Muebles de oficina y estantería</v>
          </cell>
        </row>
        <row r="26">
          <cell r="B26" t="str">
            <v>Obras menores en edificaciones</v>
          </cell>
          <cell r="F26" t="str">
            <v>Otros equipos</v>
          </cell>
        </row>
        <row r="27">
          <cell r="B27" t="str">
            <v>Otros equipos</v>
          </cell>
          <cell r="F27" t="str">
            <v>Sistemas de aire acondicionado, calefacción y de refrigeración industrial y comercial</v>
          </cell>
        </row>
        <row r="28">
          <cell r="B28" t="str">
            <v>Peaje</v>
          </cell>
          <cell r="F28" t="str">
            <v>Automóviles y camiones</v>
          </cell>
        </row>
        <row r="29">
          <cell r="B29" t="str">
            <v>Pinturas, barnices, lacas, diluyentes y absorbentes para pintura</v>
          </cell>
          <cell r="F29" t="str">
            <v>Carrocerías y remolques</v>
          </cell>
        </row>
        <row r="30">
          <cell r="B30" t="str">
            <v>Productos de artes gráficas</v>
          </cell>
          <cell r="F30" t="str">
            <v>Otros equipos de transporte</v>
          </cell>
        </row>
        <row r="31">
          <cell r="B31" t="str">
            <v>Productos de cemento</v>
          </cell>
        </row>
        <row r="32">
          <cell r="B32" t="str">
            <v>Productos de loza</v>
          </cell>
        </row>
        <row r="33">
          <cell r="B33" t="str">
            <v>Productos de Papel, Cartón e Impresos</v>
          </cell>
        </row>
        <row r="34">
          <cell r="B34" t="str">
            <v>Productos de vidrio</v>
          </cell>
        </row>
        <row r="35">
          <cell r="B35" t="str">
            <v>Productos eléctricos y afines</v>
          </cell>
        </row>
        <row r="36">
          <cell r="B36" t="str">
            <v>Productos medicinales para uso humano</v>
          </cell>
        </row>
        <row r="37">
          <cell r="B37" t="str">
            <v>Productos metálicos y sus derivados</v>
          </cell>
        </row>
        <row r="38">
          <cell r="B38" t="str">
            <v>Productos químicos de uso personal</v>
          </cell>
        </row>
        <row r="39">
          <cell r="B39" t="str">
            <v>Publicidad y propaganda</v>
          </cell>
        </row>
        <row r="40">
          <cell r="B40" t="str">
            <v>Servicios técnicos y profesionales</v>
          </cell>
        </row>
        <row r="41">
          <cell r="B41" t="str">
            <v>Sistemas de aire acondicionado, calefacción y de refrigeración industrial y comercial</v>
          </cell>
        </row>
        <row r="42">
          <cell r="B42" t="str">
            <v>Útiles de cocina y comedor</v>
          </cell>
        </row>
        <row r="43">
          <cell r="B43" t="str">
            <v>Útiles de escritorio, oficina, informática y de enseñanza</v>
          </cell>
        </row>
        <row r="44">
          <cell r="B44" t="str">
            <v>Útiles menores médico-quirúrgicos</v>
          </cell>
        </row>
        <row r="45">
          <cell r="B45" t="str">
            <v>Viáticos dentro del país</v>
          </cell>
        </row>
      </sheetData>
      <sheetData sheetId="11">
        <row r="6">
          <cell r="B6" t="str">
            <v>Le.1 - Fortalecer las capacidades gestoras institucionales del SNS a través de la implementación del Modelo de Gestión, del desarrollo de su organización funcional y de las capacidades e instrumentos necesarios en cada ámbito de gestión</v>
          </cell>
        </row>
        <row r="7">
          <cell r="B7" t="str">
            <v>Le.2 - Desarrollar un modelo de gestión y planificación de los recursos humanos que garantice la disponibilidad de técnicos y profesionales competentes y que fomente un alto rendimiento alineado a los objetivos institucionales</v>
          </cell>
        </row>
        <row r="8">
          <cell r="B8" t="str">
            <v>Le.3 - Desarrollo de la red asistencial del SNS en coherencia con las políticas de Estado en materia de salud y el Modelo de Atención</v>
          </cell>
        </row>
        <row r="9">
          <cell r="B9" t="str">
            <v>Le.4 - Mejora de la provisión de los programas y acciones de salud colectiva, con enfoque en prevención y control de enfermedades evitables</v>
          </cell>
        </row>
      </sheetData>
      <sheetData sheetId="12">
        <row r="3">
          <cell r="B3">
            <v>2017</v>
          </cell>
        </row>
        <row r="4">
          <cell r="B4">
            <v>2018</v>
          </cell>
        </row>
        <row r="5">
          <cell r="B5">
            <v>2019</v>
          </cell>
        </row>
        <row r="6">
          <cell r="B6">
            <v>2020</v>
          </cell>
        </row>
        <row r="10">
          <cell r="B10" t="str">
            <v>SNS - Dirección Central</v>
          </cell>
        </row>
        <row r="11">
          <cell r="B11" t="str">
            <v>R0 - SRS Metropolitano</v>
          </cell>
          <cell r="D11" t="str">
            <v>Almacen</v>
          </cell>
          <cell r="G11" t="str">
            <v>Compra</v>
          </cell>
        </row>
        <row r="12">
          <cell r="B12" t="str">
            <v>R1 - SRS Valdesia</v>
          </cell>
          <cell r="D12" t="str">
            <v>Centro Primer Nivel</v>
          </cell>
          <cell r="G12" t="str">
            <v>Alquiler</v>
          </cell>
        </row>
        <row r="13">
          <cell r="B13" t="str">
            <v>R2 - SRS Norcentral</v>
          </cell>
          <cell r="D13" t="str">
            <v>Centro Diagnóstico</v>
          </cell>
          <cell r="G13" t="str">
            <v>Reparación</v>
          </cell>
        </row>
        <row r="14">
          <cell r="B14" t="str">
            <v>R3 - SRS Nordeste</v>
          </cell>
          <cell r="D14" t="str">
            <v>Gerencia de Área</v>
          </cell>
          <cell r="G14" t="str">
            <v>Mantenimiento</v>
          </cell>
        </row>
        <row r="15">
          <cell r="B15" t="str">
            <v>R4 - SRS Enriquillo</v>
          </cell>
          <cell r="D15" t="str">
            <v>Hospital</v>
          </cell>
        </row>
        <row r="16">
          <cell r="B16" t="str">
            <v>R5 - SRS Este</v>
          </cell>
          <cell r="D16" t="str">
            <v>SRS</v>
          </cell>
        </row>
        <row r="17">
          <cell r="B17" t="str">
            <v>R6 - SRS El Valle</v>
          </cell>
        </row>
        <row r="18">
          <cell r="B18" t="str">
            <v>R7 - SRS Cibao Occidental</v>
          </cell>
        </row>
        <row r="19">
          <cell r="B19" t="str">
            <v>R8 - SRS Cibao Central</v>
          </cell>
          <cell r="G19" t="str">
            <v>Alquiler de edicficio</v>
          </cell>
        </row>
        <row r="20">
          <cell r="G20" t="str">
            <v>Obras menores en edificaciones</v>
          </cell>
        </row>
        <row r="21">
          <cell r="G21" t="str">
            <v>Edificaciones no residenciales</v>
          </cell>
        </row>
        <row r="22">
          <cell r="G22" t="str">
            <v>Instalaciones eléctricas</v>
          </cell>
        </row>
        <row r="23">
          <cell r="G23" t="str">
            <v>Servicios de pinturas y derivados con fines de higienes y embellecimiento</v>
          </cell>
        </row>
        <row r="24">
          <cell r="G24" t="str">
            <v>Mantenimiento y reparación de obras civiles en instalaciones vacias</v>
          </cell>
        </row>
        <row r="130">
          <cell r="G130" t="str">
            <v>Administrativo</v>
          </cell>
        </row>
        <row r="131">
          <cell r="G131" t="str">
            <v>Asistencial</v>
          </cell>
        </row>
        <row r="132">
          <cell r="G132" t="str">
            <v>Atencion a los Usuarios</v>
          </cell>
        </row>
        <row r="133">
          <cell r="G133" t="str">
            <v>Comunicaciones</v>
          </cell>
        </row>
        <row r="134">
          <cell r="G134" t="str">
            <v>Estratégico</v>
          </cell>
        </row>
        <row r="135">
          <cell r="G135" t="str">
            <v>Financiero</v>
          </cell>
        </row>
        <row r="136">
          <cell r="G136" t="str">
            <v>Gestión Humana</v>
          </cell>
        </row>
        <row r="137">
          <cell r="G137" t="str">
            <v>Monitoreo</v>
          </cell>
        </row>
        <row r="138">
          <cell r="G138" t="str">
            <v>Servicios Diagnósticos</v>
          </cell>
        </row>
        <row r="139">
          <cell r="G139" t="str">
            <v>Sistema de Información</v>
          </cell>
        </row>
        <row r="140">
          <cell r="G140" t="str">
            <v>Tecnología</v>
          </cell>
        </row>
        <row r="141">
          <cell r="G141" t="str">
            <v>URGM</v>
          </cell>
        </row>
        <row r="148">
          <cell r="B148" t="str">
            <v>Informe</v>
          </cell>
        </row>
        <row r="149">
          <cell r="B149" t="str">
            <v>Listado de participación</v>
          </cell>
        </row>
        <row r="150">
          <cell r="B150" t="str">
            <v>Fotos</v>
          </cell>
        </row>
        <row r="151">
          <cell r="B151" t="str">
            <v>Agenda</v>
          </cell>
        </row>
        <row r="152">
          <cell r="B152" t="str">
            <v>Plan</v>
          </cell>
        </row>
        <row r="153">
          <cell r="B153" t="str">
            <v>Protocolo</v>
          </cell>
        </row>
        <row r="154">
          <cell r="B154" t="str">
            <v>Manual</v>
          </cell>
        </row>
        <row r="155">
          <cell r="B155" t="str">
            <v>Resolución</v>
          </cell>
        </row>
        <row r="156">
          <cell r="B156" t="str">
            <v>Boletin</v>
          </cell>
        </row>
        <row r="157">
          <cell r="B157" t="str">
            <v>Reporte</v>
          </cell>
        </row>
        <row r="158">
          <cell r="B158" t="str">
            <v>Minuta</v>
          </cell>
        </row>
        <row r="159">
          <cell r="B159" t="str">
            <v>Hoja de supervisión</v>
          </cell>
        </row>
        <row r="160">
          <cell r="B160" t="str">
            <v>Inventario</v>
          </cell>
        </row>
        <row r="161">
          <cell r="B161" t="str">
            <v>Reglamento</v>
          </cell>
        </row>
        <row r="162">
          <cell r="B162" t="str">
            <v>Memoria</v>
          </cell>
        </row>
        <row r="163">
          <cell r="B163" t="str">
            <v>Encuesta</v>
          </cell>
        </row>
        <row r="164">
          <cell r="B164" t="str">
            <v>Registro Digital</v>
          </cell>
        </row>
        <row r="165">
          <cell r="B165" t="str">
            <v>Base de datos</v>
          </cell>
        </row>
        <row r="166">
          <cell r="B166" t="str">
            <v>Otros</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_PPGA13"/>
      <sheetName val="Formulario_PPGA23"/>
      <sheetName val="Formulario_PPGA33"/>
      <sheetName val="Formulario_PPGA43"/>
      <sheetName val="Insumos"/>
      <sheetName val="Formulario_PPGA1"/>
      <sheetName val="Formulario_PPGA2"/>
      <sheetName val="Formulario_PPGA3"/>
      <sheetName val="Formulario_PPGA4"/>
      <sheetName val="Formulario_PPGA11"/>
      <sheetName val="Formulario_PPGA21"/>
      <sheetName val="Formulario_PPGA31"/>
      <sheetName val="Formulario_PPGA41"/>
      <sheetName val="Formulario_PPGA12"/>
      <sheetName val="Formulario_PPGA22"/>
      <sheetName val="Formulario_PPGA32"/>
      <sheetName val="Formulario_PPGA42"/>
      <sheetName val="Formulario_PPGA14"/>
      <sheetName val="Formulario_PPGA24"/>
      <sheetName val="Formulario_PPGA34"/>
      <sheetName val="Formulario_PPGA44"/>
      <sheetName val="Formulario PPGA1"/>
      <sheetName val="Formulario PPGA2"/>
      <sheetName val="Formulario PPGA3"/>
      <sheetName val="Formulario PPGA4"/>
      <sheetName val="Formulario_PPGA15"/>
      <sheetName val="Formulario_PPGA25"/>
      <sheetName val="Formulario_PPGA35"/>
      <sheetName val="Formulario_PPGA45"/>
    </sheetNames>
    <sheetDataSet>
      <sheetData sheetId="0">
        <row r="1">
          <cell r="A1" t="str">
            <v xml:space="preserve">                                                                            "Año del Fomento a la Vivienda"                                                                          </v>
          </cell>
        </row>
      </sheetData>
      <sheetData sheetId="1">
        <row r="6">
          <cell r="B6" t="str">
            <v xml:space="preserve">Valdesia </v>
          </cell>
        </row>
      </sheetData>
      <sheetData sheetId="2"/>
      <sheetData sheetId="3"/>
      <sheetData sheetId="4">
        <row r="2">
          <cell r="C2" t="str">
            <v>Manteles en encajes para bandejas grandes (rectangulares)</v>
          </cell>
        </row>
        <row r="540">
          <cell r="A540" t="str">
            <v>Acabados textiles</v>
          </cell>
        </row>
        <row r="541">
          <cell r="A541" t="str">
            <v>Alimentos y bebidas para personas</v>
          </cell>
        </row>
        <row r="542">
          <cell r="A542" t="str">
            <v>Artículos de plástico</v>
          </cell>
        </row>
        <row r="543">
          <cell r="A543" t="str">
            <v>Automóviles y camiones</v>
          </cell>
        </row>
        <row r="544">
          <cell r="A544" t="str">
            <v>Carrocerías y remolques</v>
          </cell>
        </row>
        <row r="545">
          <cell r="A545" t="str">
            <v>Electrodomésticos</v>
          </cell>
        </row>
        <row r="546">
          <cell r="A546" t="str">
            <v>Equipo de comunicación, telecomunicaciones y señalamiento</v>
          </cell>
        </row>
        <row r="547">
          <cell r="A547" t="str">
            <v>Equipo médico y de laboratorio</v>
          </cell>
        </row>
        <row r="548">
          <cell r="A548" t="str">
            <v>Equipos de cómputo</v>
          </cell>
        </row>
        <row r="549">
          <cell r="A549" t="str">
            <v>Equipos de seguridad</v>
          </cell>
        </row>
        <row r="550">
          <cell r="A550" t="str">
            <v>Eventos generales</v>
          </cell>
        </row>
        <row r="551">
          <cell r="A551" t="str">
            <v>Gasoil</v>
          </cell>
        </row>
        <row r="552">
          <cell r="A552" t="str">
            <v>Herramientas menores</v>
          </cell>
        </row>
        <row r="553">
          <cell r="A553" t="str">
            <v>Impresión y encuadernación</v>
          </cell>
        </row>
        <row r="554">
          <cell r="A554" t="str">
            <v>Llantas y neumáticos</v>
          </cell>
        </row>
        <row r="555">
          <cell r="A555" t="str">
            <v>Mantenimiento y reparación de equipos de transporte, tracción y elevación</v>
          </cell>
        </row>
        <row r="556">
          <cell r="A556" t="str">
            <v>Mantenimiento y reparación de equipos para computación</v>
          </cell>
        </row>
        <row r="557">
          <cell r="A557" t="str">
            <v>Mantenimiento y reparación de equipos sanitarios y de laboratorio</v>
          </cell>
        </row>
        <row r="558">
          <cell r="A558" t="str">
            <v>Mantenimiento y reparación de maquinarias y equipos</v>
          </cell>
        </row>
        <row r="559">
          <cell r="A559" t="str">
            <v>Mantenimiento y reparación de muebles y equipos de oficina</v>
          </cell>
        </row>
        <row r="560">
          <cell r="A560" t="str">
            <v>Material para limpieza</v>
          </cell>
        </row>
        <row r="561">
          <cell r="A561" t="str">
            <v>Muebles de alojamiento</v>
          </cell>
        </row>
        <row r="562">
          <cell r="A562" t="str">
            <v>Muebles de oficina y estantería</v>
          </cell>
        </row>
        <row r="563">
          <cell r="A563" t="str">
            <v>Obras menores en edificaciones</v>
          </cell>
        </row>
        <row r="564">
          <cell r="A564" t="str">
            <v>Otros equipos</v>
          </cell>
        </row>
        <row r="565">
          <cell r="A565" t="str">
            <v>Otros equipos de transporte</v>
          </cell>
        </row>
        <row r="566">
          <cell r="A566" t="str">
            <v>Peaje</v>
          </cell>
        </row>
        <row r="567">
          <cell r="A567" t="str">
            <v>Pinturas, barnices, lacas, diluyentes y absorbentes para pintura</v>
          </cell>
        </row>
        <row r="568">
          <cell r="A568" t="str">
            <v>Productos de artes gráficas</v>
          </cell>
        </row>
        <row r="569">
          <cell r="A569" t="str">
            <v>Productos de cemento</v>
          </cell>
        </row>
        <row r="570">
          <cell r="A570" t="str">
            <v>Productos de loza</v>
          </cell>
        </row>
        <row r="571">
          <cell r="A571" t="str">
            <v>Productos de Papel, Cartón e Impresos</v>
          </cell>
        </row>
        <row r="572">
          <cell r="A572" t="str">
            <v>Productos de vidrio</v>
          </cell>
        </row>
        <row r="573">
          <cell r="A573" t="str">
            <v>Productos eléctricos y afines</v>
          </cell>
        </row>
        <row r="574">
          <cell r="A574" t="str">
            <v>Productos medicinales para uso humano</v>
          </cell>
        </row>
        <row r="575">
          <cell r="A575" t="str">
            <v>Productos metálicos y sus derivados</v>
          </cell>
        </row>
        <row r="576">
          <cell r="A576" t="str">
            <v>Productos químicos de uso personal</v>
          </cell>
        </row>
        <row r="577">
          <cell r="A577" t="str">
            <v>Publicidad y propaganda</v>
          </cell>
        </row>
        <row r="578">
          <cell r="A578" t="str">
            <v>Servicios técnicos y profesionales</v>
          </cell>
        </row>
        <row r="579">
          <cell r="A579" t="str">
            <v>Sistemas de aire acondicionado, calefacción y de refrigeración industrial y comercial</v>
          </cell>
        </row>
        <row r="580">
          <cell r="A580" t="str">
            <v>Útiles de cocina y comedor</v>
          </cell>
        </row>
        <row r="581">
          <cell r="A581" t="str">
            <v>Útiles de escritorio, oficina, informática y de enseñanza</v>
          </cell>
        </row>
        <row r="582">
          <cell r="A582" t="str">
            <v>Útiles menores médico-quirúrgicos</v>
          </cell>
        </row>
        <row r="583">
          <cell r="A583" t="str">
            <v>Viáticos dentro del país</v>
          </cell>
        </row>
      </sheetData>
      <sheetData sheetId="5">
        <row r="1">
          <cell r="A1" t="str">
            <v xml:space="preserve">                                                                            "Año del Fomento a la Vivienda"                                                                          </v>
          </cell>
        </row>
      </sheetData>
      <sheetData sheetId="6">
        <row r="6">
          <cell r="B6" t="str">
            <v xml:space="preserve">Valdesia </v>
          </cell>
        </row>
      </sheetData>
      <sheetData sheetId="7"/>
      <sheetData sheetId="8"/>
      <sheetData sheetId="9">
        <row r="1">
          <cell r="A1" t="str">
            <v xml:space="preserve">                                                                            "Año del Fomento a la Vivienda"                                                                          </v>
          </cell>
        </row>
      </sheetData>
      <sheetData sheetId="10">
        <row r="6">
          <cell r="B6" t="str">
            <v xml:space="preserve">Valdesia </v>
          </cell>
        </row>
      </sheetData>
      <sheetData sheetId="11"/>
      <sheetData sheetId="12"/>
      <sheetData sheetId="13">
        <row r="1">
          <cell r="A1" t="str">
            <v xml:space="preserve">                                                                            "Año del Fomento a la Vivienda"                                                                          </v>
          </cell>
        </row>
      </sheetData>
      <sheetData sheetId="14">
        <row r="6">
          <cell r="B6" t="str">
            <v xml:space="preserve">Valdesia </v>
          </cell>
        </row>
      </sheetData>
      <sheetData sheetId="15"/>
      <sheetData sheetId="16"/>
      <sheetData sheetId="17">
        <row r="1">
          <cell r="A1" t="str">
            <v xml:space="preserve">                                                                            "Año del Fomento a la Vivienda"                                                                          </v>
          </cell>
        </row>
      </sheetData>
      <sheetData sheetId="18">
        <row r="6">
          <cell r="B6" t="str">
            <v xml:space="preserve">Valdesia </v>
          </cell>
        </row>
      </sheetData>
      <sheetData sheetId="19"/>
      <sheetData sheetId="20"/>
      <sheetData sheetId="21">
        <row r="1">
          <cell r="A1" t="str">
            <v xml:space="preserve">                                                                            "Año del Fomento a la Vivienda"                                                                          </v>
          </cell>
        </row>
      </sheetData>
      <sheetData sheetId="22">
        <row r="6">
          <cell r="B6" t="str">
            <v xml:space="preserve">Valdesia </v>
          </cell>
        </row>
      </sheetData>
      <sheetData sheetId="23"/>
      <sheetData sheetId="24"/>
      <sheetData sheetId="25">
        <row r="1">
          <cell r="A1" t="str">
            <v xml:space="preserve">                                                                            "Año del Fomento a la Vivienda"                                                                          </v>
          </cell>
        </row>
      </sheetData>
      <sheetData sheetId="26">
        <row r="6">
          <cell r="B6" t="str">
            <v xml:space="preserve">Valdesia </v>
          </cell>
        </row>
      </sheetData>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LSIns"/>
      <sheetName val="Obj"/>
      <sheetName val="Catalogo"/>
      <sheetName val="Matriz POA 2019 SRS-SNS"/>
      <sheetName val="Prioridades Directiva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tables/table1.xml><?xml version="1.0" encoding="utf-8"?>
<table xmlns="http://schemas.openxmlformats.org/spreadsheetml/2006/main" id="1" name="Tabla1" displayName="Tabla1" ref="B7:N214" headerRowDxfId="28" dataDxfId="27" totalsRowDxfId="26">
  <autoFilter ref="B7:N214"/>
  <tableColumns count="13">
    <tableColumn id="13" name="ID_Dependendencia" dataDxfId="25" totalsRowDxfId="24">
      <calculatedColumnFormula>IF(Tabla1[[#This Row],[Código_Actividad]]="","",CONCATENATE(Tabla1[[#This Row],[POA]],".",Tabla1[[#This Row],[SRS]],".",Tabla1[[#This Row],[AREA]],".",Tabla1[[#This Row],[TIPO]]))</calculatedColumnFormula>
    </tableColumn>
    <tableColumn id="14" name="POA" dataDxfId="23" totalsRowDxfId="22">
      <calculatedColumnFormula>IF(Tabla1[[#This Row],[Código_Actividad]]="","",'[3]Formulario PPGR1'!#REF!)</calculatedColumnFormula>
    </tableColumn>
    <tableColumn id="15" name="SRS" dataDxfId="21" totalsRowDxfId="20">
      <calculatedColumnFormula>IF(Tabla1[[#This Row],[Código_Actividad]]="","",'[3]Formulario PPGR1'!#REF!)</calculatedColumnFormula>
    </tableColumn>
    <tableColumn id="16" name="AREA" dataDxfId="19" totalsRowDxfId="18">
      <calculatedColumnFormula>IF(Tabla1[[#This Row],[Código_Actividad]]="","",'[3]Formulario PPGR1'!#REF!)</calculatedColumnFormula>
    </tableColumn>
    <tableColumn id="17" name="TIPO" dataDxfId="17" totalsRowDxfId="16">
      <calculatedColumnFormula>IF(Tabla1[[#This Row],[Código_Actividad]]="","",'[3]Formulario PPGR1'!#REF!)</calculatedColumnFormula>
    </tableColumn>
    <tableColumn id="1" name="Código_Actividad" totalsRowLabel="Total" dataDxfId="15" totalsRowDxfId="14"/>
    <tableColumn id="3" name="Insumos" dataDxfId="13" totalsRowDxfId="12"/>
    <tableColumn id="4" name="Unidad de Medida" dataDxfId="11" totalsRowDxfId="10">
      <calculatedColumnFormula>IFERROR(VLOOKUP(#REF!,#REF!,2,FALSE),"")</calculatedColumnFormula>
    </tableColumn>
    <tableColumn id="5" name="Cantidad de Insumos" dataDxfId="9" totalsRowDxfId="8"/>
    <tableColumn id="6" name="Precio Unitario" dataDxfId="7" totalsRowDxfId="6">
      <calculatedColumnFormula>IFERROR(VLOOKUP(#REF!,#REF!,3,FALSE),"")</calculatedColumnFormula>
    </tableColumn>
    <tableColumn id="7" name="Valor Total" totalsRowFunction="sum" dataDxfId="5" totalsRowDxfId="4">
      <calculatedColumnFormula>+Tabla1[[#This Row],[Precio Unitario]]*Tabla1[[#This Row],[Cantidad de Insumos]]</calculatedColumnFormula>
    </tableColumn>
    <tableColumn id="8" name="Código Presupuestario" dataDxfId="3" totalsRowDxfId="2"/>
    <tableColumn id="9" name="Fuente de Financiamiento"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98"/>
  <sheetViews>
    <sheetView showGridLines="0" workbookViewId="0">
      <selection activeCell="C5" sqref="C5"/>
    </sheetView>
  </sheetViews>
  <sheetFormatPr baseColWidth="10" defaultColWidth="11.42578125" defaultRowHeight="12.75" x14ac:dyDescent="0.2"/>
  <cols>
    <col min="1" max="1" width="33.42578125" style="14" customWidth="1"/>
    <col min="2" max="3" width="13.5703125" style="14" customWidth="1"/>
    <col min="4" max="4" width="16.140625" style="14" customWidth="1"/>
    <col min="5" max="5" width="15.28515625" style="14" customWidth="1"/>
    <col min="6" max="6" width="13.28515625" style="14" customWidth="1"/>
    <col min="7" max="8" width="13.7109375" style="14" customWidth="1"/>
    <col min="9" max="9" width="13.5703125" style="14" customWidth="1"/>
    <col min="10" max="10" width="11.42578125" style="53"/>
    <col min="11" max="11" width="13.85546875" style="53" customWidth="1"/>
    <col min="12" max="71" width="11.42578125" style="53"/>
  </cols>
  <sheetData>
    <row r="1" spans="1:19" x14ac:dyDescent="0.2">
      <c r="B1" s="75"/>
      <c r="C1" s="75"/>
      <c r="D1" s="75"/>
      <c r="E1" s="75"/>
      <c r="F1" s="75"/>
      <c r="G1" s="75"/>
      <c r="H1" s="75"/>
      <c r="I1" s="75"/>
    </row>
    <row r="2" spans="1:19" ht="15.75" x14ac:dyDescent="0.25">
      <c r="B2" s="76" t="s">
        <v>270</v>
      </c>
      <c r="C2" s="76"/>
      <c r="D2" s="76"/>
      <c r="E2" s="76"/>
      <c r="F2" s="76"/>
      <c r="G2" s="76"/>
      <c r="H2" s="377"/>
      <c r="I2" s="76"/>
    </row>
    <row r="3" spans="1:19" ht="15" x14ac:dyDescent="0.25">
      <c r="B3" s="77" t="s">
        <v>271</v>
      </c>
      <c r="C3" s="77"/>
      <c r="D3" s="77"/>
      <c r="E3" s="77"/>
      <c r="F3" s="77"/>
      <c r="G3" s="77"/>
      <c r="H3" s="77"/>
      <c r="I3" s="77"/>
      <c r="K3" s="53">
        <v>2022</v>
      </c>
      <c r="L3" s="53">
        <v>2023</v>
      </c>
      <c r="M3" s="53">
        <v>2024</v>
      </c>
    </row>
    <row r="4" spans="1:19" x14ac:dyDescent="0.2">
      <c r="B4" s="78" t="s">
        <v>47</v>
      </c>
      <c r="C4" s="78"/>
      <c r="D4" s="78"/>
      <c r="E4" s="78"/>
      <c r="F4" s="78"/>
      <c r="G4" s="78"/>
      <c r="H4" s="78"/>
      <c r="I4" s="78"/>
      <c r="K4" s="53" t="s">
        <v>272</v>
      </c>
      <c r="L4" s="53" t="s">
        <v>273</v>
      </c>
      <c r="M4" s="53" t="s">
        <v>274</v>
      </c>
      <c r="N4" s="53" t="s">
        <v>275</v>
      </c>
      <c r="O4" s="53" t="s">
        <v>276</v>
      </c>
      <c r="P4" s="53" t="s">
        <v>277</v>
      </c>
      <c r="Q4" s="53" t="s">
        <v>278</v>
      </c>
      <c r="R4" s="53" t="s">
        <v>279</v>
      </c>
      <c r="S4" s="53" t="s">
        <v>280</v>
      </c>
    </row>
    <row r="5" spans="1:19" x14ac:dyDescent="0.2">
      <c r="A5" s="80"/>
      <c r="B5" s="78" t="s">
        <v>281</v>
      </c>
      <c r="C5" s="79">
        <v>2024</v>
      </c>
      <c r="D5" s="78"/>
      <c r="F5" s="78"/>
      <c r="G5" s="80"/>
      <c r="H5" s="80"/>
    </row>
    <row r="6" spans="1:19" x14ac:dyDescent="0.2">
      <c r="A6" s="4" t="s">
        <v>214</v>
      </c>
      <c r="B6" s="409" t="s">
        <v>277</v>
      </c>
      <c r="C6" s="409"/>
      <c r="D6" s="409"/>
      <c r="E6" s="409"/>
      <c r="F6" s="409"/>
      <c r="G6" s="409"/>
      <c r="H6" s="409"/>
      <c r="I6" s="410"/>
    </row>
    <row r="7" spans="1:19" x14ac:dyDescent="0.2">
      <c r="A7" s="51" t="s">
        <v>924</v>
      </c>
      <c r="B7" s="407" t="s">
        <v>1091</v>
      </c>
      <c r="C7" s="407"/>
      <c r="D7" s="407"/>
      <c r="E7" s="407"/>
      <c r="F7" s="407"/>
      <c r="G7" s="407"/>
      <c r="H7" s="407"/>
      <c r="I7" s="408"/>
    </row>
    <row r="8" spans="1:19" ht="12.75" customHeight="1" x14ac:dyDescent="0.2">
      <c r="A8" s="411" t="s">
        <v>36</v>
      </c>
      <c r="B8" s="405" t="s">
        <v>1</v>
      </c>
      <c r="C8" s="405" t="s">
        <v>1073</v>
      </c>
      <c r="D8" s="405" t="s">
        <v>1074</v>
      </c>
      <c r="E8" s="405" t="s">
        <v>1075</v>
      </c>
      <c r="F8" s="413" t="s">
        <v>43</v>
      </c>
      <c r="G8" s="413"/>
      <c r="H8" s="413"/>
      <c r="I8" s="413"/>
      <c r="K8" s="405" t="s">
        <v>1076</v>
      </c>
    </row>
    <row r="9" spans="1:19" ht="31.5" customHeight="1" x14ac:dyDescent="0.2">
      <c r="A9" s="412"/>
      <c r="B9" s="406"/>
      <c r="C9" s="406"/>
      <c r="D9" s="406"/>
      <c r="E9" s="406"/>
      <c r="F9" s="6" t="s">
        <v>5</v>
      </c>
      <c r="G9" s="6" t="s">
        <v>6</v>
      </c>
      <c r="H9" s="6" t="s">
        <v>7</v>
      </c>
      <c r="I9" s="6" t="s">
        <v>8</v>
      </c>
      <c r="K9" s="406"/>
    </row>
    <row r="10" spans="1:19" x14ac:dyDescent="0.2">
      <c r="A10" s="7" t="s">
        <v>12</v>
      </c>
      <c r="B10" s="8" t="s">
        <v>13</v>
      </c>
      <c r="C10" s="65">
        <f>SUM(C11:C12)</f>
        <v>0</v>
      </c>
      <c r="D10" s="63">
        <f t="shared" ref="D10" si="0">SUM(D11:D12)</f>
        <v>0</v>
      </c>
      <c r="E10" s="63">
        <v>0</v>
      </c>
      <c r="F10" s="63">
        <f>$E10*0.2</f>
        <v>0</v>
      </c>
      <c r="G10" s="63">
        <f>$E10*0.3</f>
        <v>0</v>
      </c>
      <c r="H10" s="63">
        <f>$E10*0.3</f>
        <v>0</v>
      </c>
      <c r="I10" s="63">
        <f>$E10*0.2</f>
        <v>0</v>
      </c>
      <c r="K10" s="63">
        <f t="shared" ref="K10" si="1">SUM(K11:K12)</f>
        <v>0</v>
      </c>
    </row>
    <row r="11" spans="1:19" x14ac:dyDescent="0.2">
      <c r="A11" s="9" t="s">
        <v>14</v>
      </c>
      <c r="B11" s="73"/>
      <c r="C11" s="74"/>
      <c r="D11" s="62"/>
      <c r="E11" s="253">
        <f>IF(C11="",0,(D11/C11)*D11)</f>
        <v>0</v>
      </c>
      <c r="F11" s="74">
        <f t="shared" ref="F11:F32" si="2">$E11*0.2</f>
        <v>0</v>
      </c>
      <c r="G11" s="74">
        <f t="shared" ref="G11:H32" si="3">$E11*0.3</f>
        <v>0</v>
      </c>
      <c r="H11" s="74">
        <f t="shared" si="3"/>
        <v>0</v>
      </c>
      <c r="I11" s="74">
        <f t="shared" ref="I11:I32" si="4">$E11*0.2</f>
        <v>0</v>
      </c>
      <c r="K11" s="74"/>
    </row>
    <row r="12" spans="1:19" x14ac:dyDescent="0.2">
      <c r="A12" s="9" t="s">
        <v>15</v>
      </c>
      <c r="B12" s="73"/>
      <c r="C12" s="74"/>
      <c r="D12" s="62">
        <f>(K12/6)*12</f>
        <v>0</v>
      </c>
      <c r="E12" s="253">
        <f>IF(C12="",0,(D12/C12)*D12)</f>
        <v>0</v>
      </c>
      <c r="F12" s="74">
        <f t="shared" si="2"/>
        <v>0</v>
      </c>
      <c r="G12" s="74">
        <f t="shared" si="3"/>
        <v>0</v>
      </c>
      <c r="H12" s="74">
        <f t="shared" si="3"/>
        <v>0</v>
      </c>
      <c r="I12" s="74">
        <f t="shared" si="4"/>
        <v>0</v>
      </c>
      <c r="K12" s="66"/>
    </row>
    <row r="13" spans="1:19" ht="15" customHeight="1" x14ac:dyDescent="0.2">
      <c r="A13" s="7" t="s">
        <v>16</v>
      </c>
      <c r="B13" s="8" t="s">
        <v>13</v>
      </c>
      <c r="C13" s="65">
        <f>SUM(C14)</f>
        <v>0</v>
      </c>
      <c r="D13" s="64">
        <f t="shared" ref="D13:K13" si="5">D14</f>
        <v>0</v>
      </c>
      <c r="E13" s="63">
        <f t="shared" si="5"/>
        <v>0</v>
      </c>
      <c r="F13" s="63">
        <f t="shared" si="2"/>
        <v>0</v>
      </c>
      <c r="G13" s="63">
        <f t="shared" si="3"/>
        <v>0</v>
      </c>
      <c r="H13" s="63">
        <f t="shared" si="3"/>
        <v>0</v>
      </c>
      <c r="I13" s="63">
        <f t="shared" si="4"/>
        <v>0</v>
      </c>
      <c r="K13" s="63">
        <f t="shared" si="5"/>
        <v>0</v>
      </c>
    </row>
    <row r="14" spans="1:19" x14ac:dyDescent="0.2">
      <c r="A14" s="9" t="s">
        <v>56</v>
      </c>
      <c r="B14" s="73"/>
      <c r="C14" s="74"/>
      <c r="D14" s="62">
        <f>(K14/6)*12</f>
        <v>0</v>
      </c>
      <c r="E14" s="253">
        <f>IF(C14="",0,(D14/C14)*D14)</f>
        <v>0</v>
      </c>
      <c r="F14" s="67">
        <f t="shared" si="2"/>
        <v>0</v>
      </c>
      <c r="G14" s="67">
        <f t="shared" si="3"/>
        <v>0</v>
      </c>
      <c r="H14" s="67">
        <f t="shared" si="3"/>
        <v>0</v>
      </c>
      <c r="I14" s="67">
        <f t="shared" si="4"/>
        <v>0</v>
      </c>
      <c r="K14" s="67"/>
    </row>
    <row r="15" spans="1:19" x14ac:dyDescent="0.2">
      <c r="A15" s="7" t="s">
        <v>9</v>
      </c>
      <c r="B15" s="8" t="s">
        <v>10</v>
      </c>
      <c r="C15" s="65">
        <f>SUM(C16:C29)</f>
        <v>0</v>
      </c>
      <c r="D15" s="63">
        <f t="shared" ref="D15:E15" si="6">SUM(D16:D29)</f>
        <v>0</v>
      </c>
      <c r="E15" s="63">
        <f t="shared" si="6"/>
        <v>0</v>
      </c>
      <c r="F15" s="63">
        <f t="shared" si="2"/>
        <v>0</v>
      </c>
      <c r="G15" s="63">
        <f t="shared" si="3"/>
        <v>0</v>
      </c>
      <c r="H15" s="63">
        <f t="shared" si="3"/>
        <v>0</v>
      </c>
      <c r="I15" s="63">
        <f t="shared" si="4"/>
        <v>0</v>
      </c>
      <c r="K15" s="63">
        <f t="shared" ref="K15" si="7">SUM(K16:K29)</f>
        <v>0</v>
      </c>
    </row>
    <row r="16" spans="1:19" x14ac:dyDescent="0.2">
      <c r="A16" s="10" t="s">
        <v>1078</v>
      </c>
      <c r="B16" s="73"/>
      <c r="C16" s="74"/>
      <c r="D16" s="62">
        <f>(K16/6)*12</f>
        <v>0</v>
      </c>
      <c r="E16" s="253">
        <f t="shared" ref="E16:E29" si="8">IF(C16="",0,(D16/C16)*D16)</f>
        <v>0</v>
      </c>
      <c r="F16" s="66">
        <f t="shared" si="2"/>
        <v>0</v>
      </c>
      <c r="G16" s="66">
        <f t="shared" si="3"/>
        <v>0</v>
      </c>
      <c r="H16" s="66">
        <f t="shared" si="3"/>
        <v>0</v>
      </c>
      <c r="I16" s="66">
        <f t="shared" si="4"/>
        <v>0</v>
      </c>
      <c r="K16" s="66"/>
    </row>
    <row r="17" spans="1:11" x14ac:dyDescent="0.2">
      <c r="A17" s="10" t="s">
        <v>1079</v>
      </c>
      <c r="B17" s="73"/>
      <c r="C17" s="74"/>
      <c r="D17" s="62">
        <f t="shared" ref="D17:D29" si="9">(K17/6)*12</f>
        <v>0</v>
      </c>
      <c r="E17" s="253">
        <f t="shared" si="8"/>
        <v>0</v>
      </c>
      <c r="F17" s="66">
        <f t="shared" si="2"/>
        <v>0</v>
      </c>
      <c r="G17" s="66">
        <f t="shared" si="3"/>
        <v>0</v>
      </c>
      <c r="H17" s="66">
        <f t="shared" si="3"/>
        <v>0</v>
      </c>
      <c r="I17" s="66">
        <f t="shared" si="4"/>
        <v>0</v>
      </c>
      <c r="K17" s="66"/>
    </row>
    <row r="18" spans="1:11" x14ac:dyDescent="0.2">
      <c r="A18" s="10" t="s">
        <v>1080</v>
      </c>
      <c r="B18" s="73"/>
      <c r="C18" s="74"/>
      <c r="D18" s="62">
        <f t="shared" si="9"/>
        <v>0</v>
      </c>
      <c r="E18" s="253">
        <f t="shared" si="8"/>
        <v>0</v>
      </c>
      <c r="F18" s="66">
        <f t="shared" si="2"/>
        <v>0</v>
      </c>
      <c r="G18" s="66">
        <f t="shared" si="3"/>
        <v>0</v>
      </c>
      <c r="H18" s="66">
        <f t="shared" si="3"/>
        <v>0</v>
      </c>
      <c r="I18" s="66">
        <f t="shared" si="4"/>
        <v>0</v>
      </c>
      <c r="K18" s="66"/>
    </row>
    <row r="19" spans="1:11" x14ac:dyDescent="0.2">
      <c r="A19" s="10" t="s">
        <v>1081</v>
      </c>
      <c r="B19" s="73"/>
      <c r="C19" s="74"/>
      <c r="D19" s="62">
        <f>(K19/6)*12</f>
        <v>0</v>
      </c>
      <c r="E19" s="253">
        <f t="shared" si="8"/>
        <v>0</v>
      </c>
      <c r="F19" s="66">
        <f t="shared" si="2"/>
        <v>0</v>
      </c>
      <c r="G19" s="66">
        <f t="shared" si="3"/>
        <v>0</v>
      </c>
      <c r="H19" s="66">
        <f t="shared" si="3"/>
        <v>0</v>
      </c>
      <c r="I19" s="66">
        <f t="shared" si="4"/>
        <v>0</v>
      </c>
      <c r="K19" s="66"/>
    </row>
    <row r="20" spans="1:11" x14ac:dyDescent="0.2">
      <c r="A20" s="10" t="s">
        <v>1082</v>
      </c>
      <c r="B20" s="73"/>
      <c r="C20" s="74"/>
      <c r="D20" s="62">
        <f>(K20/6)*12</f>
        <v>0</v>
      </c>
      <c r="E20" s="253">
        <f t="shared" si="8"/>
        <v>0</v>
      </c>
      <c r="F20" s="66">
        <f t="shared" si="2"/>
        <v>0</v>
      </c>
      <c r="G20" s="66">
        <f t="shared" si="3"/>
        <v>0</v>
      </c>
      <c r="H20" s="66">
        <f t="shared" si="3"/>
        <v>0</v>
      </c>
      <c r="I20" s="66">
        <f t="shared" si="4"/>
        <v>0</v>
      </c>
      <c r="K20" s="66"/>
    </row>
    <row r="21" spans="1:11" x14ac:dyDescent="0.2">
      <c r="A21" s="10" t="s">
        <v>1083</v>
      </c>
      <c r="B21" s="73"/>
      <c r="C21" s="74"/>
      <c r="D21" s="62">
        <f t="shared" si="9"/>
        <v>0</v>
      </c>
      <c r="E21" s="253">
        <f t="shared" si="8"/>
        <v>0</v>
      </c>
      <c r="F21" s="66">
        <f t="shared" si="2"/>
        <v>0</v>
      </c>
      <c r="G21" s="66">
        <f t="shared" si="3"/>
        <v>0</v>
      </c>
      <c r="H21" s="66">
        <f t="shared" si="3"/>
        <v>0</v>
      </c>
      <c r="I21" s="66">
        <f t="shared" si="4"/>
        <v>0</v>
      </c>
      <c r="K21" s="66"/>
    </row>
    <row r="22" spans="1:11" x14ac:dyDescent="0.2">
      <c r="A22" s="10" t="s">
        <v>1084</v>
      </c>
      <c r="B22" s="73"/>
      <c r="C22" s="74"/>
      <c r="D22" s="62">
        <f t="shared" si="9"/>
        <v>0</v>
      </c>
      <c r="E22" s="253">
        <f t="shared" si="8"/>
        <v>0</v>
      </c>
      <c r="F22" s="66">
        <f t="shared" si="2"/>
        <v>0</v>
      </c>
      <c r="G22" s="66">
        <f t="shared" si="3"/>
        <v>0</v>
      </c>
      <c r="H22" s="66">
        <f t="shared" si="3"/>
        <v>0</v>
      </c>
      <c r="I22" s="66">
        <f t="shared" si="4"/>
        <v>0</v>
      </c>
      <c r="K22" s="66"/>
    </row>
    <row r="23" spans="1:11" x14ac:dyDescent="0.2">
      <c r="A23" s="10" t="s">
        <v>1085</v>
      </c>
      <c r="B23" s="73"/>
      <c r="C23" s="74"/>
      <c r="D23" s="62">
        <f>(K23/6)*12</f>
        <v>0</v>
      </c>
      <c r="E23" s="253">
        <f t="shared" si="8"/>
        <v>0</v>
      </c>
      <c r="F23" s="66">
        <f t="shared" si="2"/>
        <v>0</v>
      </c>
      <c r="G23" s="66">
        <f t="shared" si="3"/>
        <v>0</v>
      </c>
      <c r="H23" s="66">
        <f t="shared" si="3"/>
        <v>0</v>
      </c>
      <c r="I23" s="66">
        <f t="shared" si="4"/>
        <v>0</v>
      </c>
      <c r="K23" s="66"/>
    </row>
    <row r="24" spans="1:11" x14ac:dyDescent="0.2">
      <c r="A24" s="10" t="s">
        <v>1086</v>
      </c>
      <c r="B24" s="73"/>
      <c r="C24" s="74"/>
      <c r="D24" s="62">
        <f t="shared" si="9"/>
        <v>0</v>
      </c>
      <c r="E24" s="253">
        <f t="shared" si="8"/>
        <v>0</v>
      </c>
      <c r="F24" s="66">
        <f t="shared" si="2"/>
        <v>0</v>
      </c>
      <c r="G24" s="66">
        <f t="shared" si="3"/>
        <v>0</v>
      </c>
      <c r="H24" s="66">
        <f t="shared" si="3"/>
        <v>0</v>
      </c>
      <c r="I24" s="66">
        <f t="shared" si="4"/>
        <v>0</v>
      </c>
      <c r="K24" s="66"/>
    </row>
    <row r="25" spans="1:11" x14ac:dyDescent="0.2">
      <c r="A25" s="10" t="s">
        <v>1087</v>
      </c>
      <c r="B25" s="73"/>
      <c r="C25" s="74"/>
      <c r="D25" s="62">
        <f t="shared" si="9"/>
        <v>0</v>
      </c>
      <c r="E25" s="253">
        <f t="shared" si="8"/>
        <v>0</v>
      </c>
      <c r="F25" s="66">
        <f t="shared" si="2"/>
        <v>0</v>
      </c>
      <c r="G25" s="66">
        <f t="shared" si="3"/>
        <v>0</v>
      </c>
      <c r="H25" s="66">
        <f t="shared" si="3"/>
        <v>0</v>
      </c>
      <c r="I25" s="66">
        <f t="shared" si="4"/>
        <v>0</v>
      </c>
      <c r="K25" s="66"/>
    </row>
    <row r="26" spans="1:11" x14ac:dyDescent="0.2">
      <c r="A26" s="10" t="s">
        <v>1088</v>
      </c>
      <c r="B26" s="73"/>
      <c r="C26" s="74"/>
      <c r="D26" s="62">
        <f t="shared" si="9"/>
        <v>0</v>
      </c>
      <c r="E26" s="253">
        <f t="shared" si="8"/>
        <v>0</v>
      </c>
      <c r="F26" s="66">
        <f t="shared" si="2"/>
        <v>0</v>
      </c>
      <c r="G26" s="66">
        <f t="shared" si="3"/>
        <v>0</v>
      </c>
      <c r="H26" s="66">
        <f t="shared" si="3"/>
        <v>0</v>
      </c>
      <c r="I26" s="66">
        <f t="shared" si="4"/>
        <v>0</v>
      </c>
      <c r="K26" s="66"/>
    </row>
    <row r="27" spans="1:11" x14ac:dyDescent="0.2">
      <c r="A27" s="10" t="s">
        <v>1089</v>
      </c>
      <c r="B27" s="73"/>
      <c r="C27" s="74"/>
      <c r="D27" s="62">
        <f t="shared" si="9"/>
        <v>0</v>
      </c>
      <c r="E27" s="253">
        <f t="shared" si="8"/>
        <v>0</v>
      </c>
      <c r="F27" s="66">
        <f t="shared" si="2"/>
        <v>0</v>
      </c>
      <c r="G27" s="66">
        <f t="shared" si="3"/>
        <v>0</v>
      </c>
      <c r="H27" s="66">
        <f t="shared" si="3"/>
        <v>0</v>
      </c>
      <c r="I27" s="66">
        <f t="shared" si="4"/>
        <v>0</v>
      </c>
      <c r="K27" s="66"/>
    </row>
    <row r="28" spans="1:11" x14ac:dyDescent="0.2">
      <c r="A28" s="10" t="s">
        <v>1090</v>
      </c>
      <c r="B28" s="73"/>
      <c r="C28" s="74"/>
      <c r="D28" s="62">
        <f t="shared" si="9"/>
        <v>0</v>
      </c>
      <c r="E28" s="253">
        <f t="shared" si="8"/>
        <v>0</v>
      </c>
      <c r="F28" s="66">
        <f t="shared" si="2"/>
        <v>0</v>
      </c>
      <c r="G28" s="66">
        <f t="shared" si="3"/>
        <v>0</v>
      </c>
      <c r="H28" s="66">
        <f t="shared" si="3"/>
        <v>0</v>
      </c>
      <c r="I28" s="66">
        <f t="shared" si="4"/>
        <v>0</v>
      </c>
      <c r="K28" s="66"/>
    </row>
    <row r="29" spans="1:11" x14ac:dyDescent="0.2">
      <c r="A29" s="10" t="s">
        <v>11</v>
      </c>
      <c r="B29" s="73"/>
      <c r="C29" s="74"/>
      <c r="D29" s="62">
        <f t="shared" si="9"/>
        <v>0</v>
      </c>
      <c r="E29" s="253">
        <f t="shared" si="8"/>
        <v>0</v>
      </c>
      <c r="F29" s="66">
        <f t="shared" si="2"/>
        <v>0</v>
      </c>
      <c r="G29" s="66">
        <f t="shared" si="3"/>
        <v>0</v>
      </c>
      <c r="H29" s="66">
        <f t="shared" si="3"/>
        <v>0</v>
      </c>
      <c r="I29" s="66">
        <f t="shared" si="4"/>
        <v>0</v>
      </c>
      <c r="K29" s="66"/>
    </row>
    <row r="30" spans="1:11" x14ac:dyDescent="0.2">
      <c r="A30" s="7" t="s">
        <v>37</v>
      </c>
      <c r="B30" s="8"/>
      <c r="C30" s="65">
        <f>SUM(C31:C32)</f>
        <v>0</v>
      </c>
      <c r="D30" s="63">
        <f t="shared" ref="D30:E30" si="10">SUM(D31:D32)</f>
        <v>0</v>
      </c>
      <c r="E30" s="63">
        <f t="shared" si="10"/>
        <v>0</v>
      </c>
      <c r="F30" s="63">
        <f t="shared" si="2"/>
        <v>0</v>
      </c>
      <c r="G30" s="63">
        <f t="shared" si="3"/>
        <v>0</v>
      </c>
      <c r="H30" s="63">
        <f t="shared" si="3"/>
        <v>0</v>
      </c>
      <c r="I30" s="63">
        <f t="shared" si="4"/>
        <v>0</v>
      </c>
      <c r="K30" s="63">
        <f t="shared" ref="K30" si="11">SUM(K31:K32)</f>
        <v>0</v>
      </c>
    </row>
    <row r="31" spans="1:11" x14ac:dyDescent="0.2">
      <c r="A31" s="9" t="s">
        <v>38</v>
      </c>
      <c r="B31" s="9" t="s">
        <v>1077</v>
      </c>
      <c r="C31" s="74"/>
      <c r="D31" s="62">
        <f>(K31/6)*12</f>
        <v>0</v>
      </c>
      <c r="E31" s="253">
        <f t="shared" ref="E31:E32" si="12">IF(C31="",0,(D31/C31)*D31)</f>
        <v>0</v>
      </c>
      <c r="F31" s="66">
        <f t="shared" si="2"/>
        <v>0</v>
      </c>
      <c r="G31" s="66">
        <f t="shared" si="3"/>
        <v>0</v>
      </c>
      <c r="H31" s="66">
        <f t="shared" si="3"/>
        <v>0</v>
      </c>
      <c r="I31" s="66">
        <f t="shared" si="4"/>
        <v>0</v>
      </c>
      <c r="K31" s="66"/>
    </row>
    <row r="32" spans="1:11" x14ac:dyDescent="0.2">
      <c r="A32" s="9" t="s">
        <v>17</v>
      </c>
      <c r="B32" s="9" t="s">
        <v>18</v>
      </c>
      <c r="C32" s="74"/>
      <c r="D32" s="62">
        <f>(K32/6)*12</f>
        <v>0</v>
      </c>
      <c r="E32" s="253">
        <f t="shared" si="12"/>
        <v>0</v>
      </c>
      <c r="F32" s="66">
        <f t="shared" si="2"/>
        <v>0</v>
      </c>
      <c r="G32" s="66">
        <f t="shared" si="3"/>
        <v>0</v>
      </c>
      <c r="H32" s="66">
        <f t="shared" si="3"/>
        <v>0</v>
      </c>
      <c r="I32" s="66">
        <f t="shared" si="4"/>
        <v>0</v>
      </c>
      <c r="K32" s="68"/>
    </row>
    <row r="33" spans="1:9" x14ac:dyDescent="0.2">
      <c r="A33" s="11" t="s">
        <v>39</v>
      </c>
      <c r="B33" s="12"/>
      <c r="C33" s="12"/>
      <c r="D33" s="12"/>
      <c r="E33" s="12"/>
      <c r="F33" s="12"/>
      <c r="G33" s="12"/>
      <c r="H33" s="12"/>
      <c r="I33" s="12"/>
    </row>
    <row r="34" spans="1:9" ht="51" x14ac:dyDescent="0.2">
      <c r="A34" s="13" t="s">
        <v>220</v>
      </c>
      <c r="B34" s="61" t="s">
        <v>215</v>
      </c>
      <c r="C34" s="61" t="s">
        <v>219</v>
      </c>
      <c r="D34" s="61" t="s">
        <v>221</v>
      </c>
      <c r="E34" s="61" t="s">
        <v>216</v>
      </c>
      <c r="F34" s="61" t="s">
        <v>217</v>
      </c>
      <c r="G34" s="61" t="s">
        <v>218</v>
      </c>
      <c r="H34" s="61" t="s">
        <v>290</v>
      </c>
      <c r="I34" s="61" t="s">
        <v>289</v>
      </c>
    </row>
    <row r="35" spans="1:9" x14ac:dyDescent="0.2">
      <c r="A35" s="71">
        <v>2021</v>
      </c>
      <c r="B35" s="69"/>
      <c r="C35" s="69"/>
      <c r="D35" s="69"/>
      <c r="E35" s="69"/>
      <c r="F35" s="70"/>
      <c r="G35" s="69"/>
      <c r="H35" s="69"/>
      <c r="I35" s="69"/>
    </row>
    <row r="36" spans="1:9" x14ac:dyDescent="0.2">
      <c r="A36" s="71">
        <v>2022</v>
      </c>
      <c r="B36" s="69"/>
      <c r="C36" s="69"/>
      <c r="D36" s="69"/>
      <c r="E36" s="69"/>
      <c r="F36" s="70"/>
      <c r="G36" s="69"/>
      <c r="H36" s="69"/>
      <c r="I36" s="69"/>
    </row>
    <row r="37" spans="1:9" x14ac:dyDescent="0.2">
      <c r="A37" s="72">
        <v>2023</v>
      </c>
      <c r="B37" s="69"/>
      <c r="C37" s="69"/>
      <c r="D37" s="69"/>
      <c r="E37" s="69"/>
      <c r="F37" s="70"/>
      <c r="G37" s="69"/>
      <c r="H37" s="69"/>
      <c r="I37" s="69"/>
    </row>
    <row r="38" spans="1:9" s="53" customFormat="1" x14ac:dyDescent="0.2">
      <c r="A38" s="54"/>
      <c r="B38" s="54"/>
      <c r="C38" s="54"/>
      <c r="D38" s="54"/>
      <c r="E38" s="54"/>
      <c r="F38" s="54"/>
      <c r="G38" s="54"/>
      <c r="H38" s="54"/>
      <c r="I38" s="54"/>
    </row>
    <row r="39" spans="1:9" s="53" customFormat="1" x14ac:dyDescent="0.2">
      <c r="A39" s="54"/>
      <c r="B39" s="54"/>
      <c r="C39" s="54"/>
      <c r="D39" s="54"/>
      <c r="E39" s="54"/>
      <c r="F39" s="54"/>
      <c r="G39" s="54"/>
      <c r="H39" s="54"/>
      <c r="I39" s="54"/>
    </row>
    <row r="40" spans="1:9" s="53" customFormat="1" x14ac:dyDescent="0.2">
      <c r="A40" s="54"/>
      <c r="B40" s="54"/>
      <c r="C40" s="54"/>
      <c r="D40" s="54"/>
      <c r="E40" s="54"/>
      <c r="F40" s="54"/>
      <c r="G40" s="54"/>
      <c r="H40" s="54"/>
      <c r="I40" s="54"/>
    </row>
    <row r="41" spans="1:9" s="53" customFormat="1" x14ac:dyDescent="0.2">
      <c r="A41" s="54"/>
      <c r="B41" s="54"/>
      <c r="C41" s="54"/>
      <c r="D41" s="54"/>
      <c r="E41" s="54"/>
      <c r="F41" s="54"/>
      <c r="G41" s="54"/>
      <c r="H41" s="54"/>
      <c r="I41" s="54"/>
    </row>
    <row r="42" spans="1:9" s="53" customFormat="1" x14ac:dyDescent="0.2">
      <c r="A42" s="54"/>
      <c r="B42" s="54"/>
      <c r="C42" s="54"/>
      <c r="D42" s="54"/>
      <c r="E42" s="54"/>
      <c r="F42" s="54"/>
      <c r="G42" s="54"/>
      <c r="H42" s="54"/>
      <c r="I42" s="54"/>
    </row>
    <row r="43" spans="1:9" s="53" customFormat="1" x14ac:dyDescent="0.2">
      <c r="A43" s="54"/>
      <c r="B43" s="54"/>
      <c r="C43" s="54"/>
      <c r="D43" s="54"/>
      <c r="E43" s="54"/>
      <c r="F43" s="54"/>
      <c r="G43" s="54"/>
      <c r="H43" s="54"/>
      <c r="I43" s="54"/>
    </row>
    <row r="44" spans="1:9" s="53" customFormat="1" x14ac:dyDescent="0.2">
      <c r="A44" s="54"/>
      <c r="B44" s="54"/>
      <c r="C44" s="54"/>
      <c r="D44" s="54"/>
      <c r="E44" s="54"/>
      <c r="F44" s="54"/>
      <c r="G44" s="54"/>
      <c r="H44" s="54"/>
      <c r="I44" s="54"/>
    </row>
    <row r="45" spans="1:9" s="53" customFormat="1" x14ac:dyDescent="0.2">
      <c r="A45" s="54"/>
      <c r="B45" s="54"/>
      <c r="C45" s="54"/>
      <c r="D45" s="54"/>
      <c r="E45" s="54"/>
      <c r="F45" s="54"/>
      <c r="G45" s="54"/>
      <c r="H45" s="54"/>
      <c r="I45" s="54"/>
    </row>
    <row r="46" spans="1:9" s="53" customFormat="1" x14ac:dyDescent="0.2">
      <c r="A46" s="54"/>
      <c r="B46" s="54"/>
      <c r="C46" s="54"/>
      <c r="D46" s="54"/>
      <c r="E46" s="54"/>
      <c r="F46" s="54"/>
      <c r="G46" s="54"/>
      <c r="H46" s="54"/>
      <c r="I46" s="54"/>
    </row>
    <row r="47" spans="1:9" s="53" customFormat="1" x14ac:dyDescent="0.2">
      <c r="A47" s="54"/>
      <c r="B47" s="54"/>
      <c r="C47" s="54"/>
      <c r="D47" s="54"/>
      <c r="E47" s="54"/>
      <c r="F47" s="54"/>
      <c r="G47" s="54"/>
      <c r="H47" s="54"/>
      <c r="I47" s="54"/>
    </row>
    <row r="48" spans="1:9" s="53" customFormat="1" x14ac:dyDescent="0.2">
      <c r="A48" s="54"/>
      <c r="B48" s="54"/>
      <c r="C48" s="54"/>
      <c r="D48" s="54"/>
      <c r="E48" s="54"/>
      <c r="F48" s="54"/>
      <c r="G48" s="54"/>
      <c r="H48" s="54"/>
      <c r="I48" s="54"/>
    </row>
    <row r="49" spans="1:9" s="53" customFormat="1" x14ac:dyDescent="0.2">
      <c r="A49" s="54"/>
      <c r="B49" s="54"/>
      <c r="C49" s="54"/>
      <c r="D49" s="54"/>
      <c r="E49" s="54"/>
      <c r="F49" s="54"/>
      <c r="G49" s="54"/>
      <c r="H49" s="54"/>
      <c r="I49" s="54"/>
    </row>
    <row r="50" spans="1:9" s="53" customFormat="1" x14ac:dyDescent="0.2">
      <c r="A50" s="54"/>
      <c r="B50" s="54"/>
      <c r="C50" s="54"/>
      <c r="D50" s="54"/>
      <c r="E50" s="54"/>
      <c r="F50" s="54"/>
      <c r="G50" s="54"/>
      <c r="H50" s="54"/>
      <c r="I50" s="54"/>
    </row>
    <row r="51" spans="1:9" s="53" customFormat="1" x14ac:dyDescent="0.2">
      <c r="A51" s="54"/>
      <c r="B51" s="54"/>
      <c r="C51" s="54"/>
      <c r="D51" s="54"/>
      <c r="E51" s="54"/>
      <c r="F51" s="54"/>
      <c r="G51" s="54"/>
      <c r="H51" s="54"/>
      <c r="I51" s="54"/>
    </row>
    <row r="52" spans="1:9" s="53" customFormat="1" x14ac:dyDescent="0.2">
      <c r="A52" s="54"/>
      <c r="B52" s="54"/>
      <c r="C52" s="54"/>
      <c r="D52" s="54"/>
      <c r="E52" s="54"/>
      <c r="F52" s="54"/>
      <c r="G52" s="54"/>
      <c r="H52" s="54"/>
      <c r="I52" s="54"/>
    </row>
    <row r="53" spans="1:9" s="53" customFormat="1" x14ac:dyDescent="0.2">
      <c r="A53" s="54"/>
      <c r="B53" s="54"/>
      <c r="C53" s="54"/>
      <c r="D53" s="54"/>
      <c r="E53" s="54"/>
      <c r="F53" s="54"/>
      <c r="G53" s="54"/>
      <c r="H53" s="54"/>
      <c r="I53" s="54"/>
    </row>
    <row r="54" spans="1:9" s="53" customFormat="1" x14ac:dyDescent="0.2">
      <c r="A54" s="54"/>
      <c r="B54" s="54"/>
      <c r="C54" s="54"/>
      <c r="D54" s="54"/>
      <c r="E54" s="54"/>
      <c r="F54" s="54"/>
      <c r="G54" s="54"/>
      <c r="H54" s="54"/>
      <c r="I54" s="54"/>
    </row>
    <row r="55" spans="1:9" s="53" customFormat="1" x14ac:dyDescent="0.2">
      <c r="A55" s="54"/>
      <c r="B55" s="54"/>
      <c r="C55" s="54"/>
      <c r="D55" s="54"/>
      <c r="E55" s="54"/>
      <c r="F55" s="54"/>
      <c r="G55" s="54"/>
      <c r="H55" s="54"/>
      <c r="I55" s="54"/>
    </row>
    <row r="56" spans="1:9" s="53" customFormat="1" x14ac:dyDescent="0.2">
      <c r="A56" s="54"/>
      <c r="B56" s="54"/>
      <c r="C56" s="54"/>
      <c r="D56" s="54"/>
      <c r="E56" s="54"/>
      <c r="F56" s="54"/>
      <c r="G56" s="54"/>
      <c r="H56" s="54"/>
      <c r="I56" s="54"/>
    </row>
    <row r="57" spans="1:9" s="53" customFormat="1" x14ac:dyDescent="0.2">
      <c r="A57" s="54"/>
      <c r="B57" s="54"/>
      <c r="C57" s="54"/>
      <c r="D57" s="54"/>
      <c r="E57" s="54"/>
      <c r="F57" s="54"/>
      <c r="G57" s="54"/>
      <c r="H57" s="54"/>
      <c r="I57" s="54"/>
    </row>
    <row r="58" spans="1:9" s="53" customFormat="1" x14ac:dyDescent="0.2">
      <c r="A58" s="54"/>
      <c r="B58" s="54"/>
      <c r="C58" s="54"/>
      <c r="D58" s="54"/>
      <c r="E58" s="54"/>
      <c r="F58" s="54"/>
      <c r="G58" s="54"/>
      <c r="H58" s="54"/>
      <c r="I58" s="54"/>
    </row>
    <row r="59" spans="1:9" s="53" customFormat="1" x14ac:dyDescent="0.2">
      <c r="A59" s="54"/>
      <c r="B59" s="54"/>
      <c r="C59" s="54"/>
      <c r="D59" s="54"/>
      <c r="E59" s="54"/>
      <c r="F59" s="54"/>
      <c r="G59" s="54"/>
      <c r="H59" s="54"/>
      <c r="I59" s="54"/>
    </row>
    <row r="60" spans="1:9" s="53" customFormat="1" x14ac:dyDescent="0.2">
      <c r="A60" s="54"/>
      <c r="B60" s="54"/>
      <c r="C60" s="54"/>
      <c r="D60" s="54"/>
      <c r="E60" s="54"/>
      <c r="F60" s="54"/>
      <c r="G60" s="54"/>
      <c r="H60" s="54"/>
      <c r="I60" s="54"/>
    </row>
    <row r="61" spans="1:9" s="53" customFormat="1" x14ac:dyDescent="0.2">
      <c r="A61" s="54"/>
      <c r="B61" s="54"/>
      <c r="C61" s="54"/>
      <c r="D61" s="54"/>
      <c r="E61" s="54"/>
      <c r="F61" s="54"/>
      <c r="G61" s="54"/>
      <c r="H61" s="54"/>
      <c r="I61" s="54"/>
    </row>
    <row r="62" spans="1:9" s="53" customFormat="1" x14ac:dyDescent="0.2">
      <c r="A62" s="54"/>
      <c r="B62" s="54"/>
      <c r="C62" s="54"/>
      <c r="D62" s="54"/>
      <c r="E62" s="54"/>
      <c r="F62" s="54"/>
      <c r="G62" s="54"/>
      <c r="H62" s="54"/>
      <c r="I62" s="54"/>
    </row>
    <row r="63" spans="1:9" s="53" customFormat="1" x14ac:dyDescent="0.2">
      <c r="A63" s="54"/>
      <c r="B63" s="54"/>
      <c r="C63" s="54"/>
      <c r="D63" s="54"/>
      <c r="E63" s="54"/>
      <c r="F63" s="54"/>
      <c r="G63" s="54"/>
      <c r="H63" s="54"/>
      <c r="I63" s="54"/>
    </row>
    <row r="64" spans="1:9" s="53" customFormat="1" x14ac:dyDescent="0.2">
      <c r="A64" s="54"/>
      <c r="B64" s="54"/>
      <c r="C64" s="54"/>
      <c r="D64" s="54"/>
      <c r="E64" s="54"/>
      <c r="F64" s="54"/>
      <c r="G64" s="54"/>
      <c r="H64" s="54"/>
      <c r="I64" s="54"/>
    </row>
    <row r="65" spans="1:9" s="53" customFormat="1" x14ac:dyDescent="0.2">
      <c r="A65" s="54"/>
      <c r="B65" s="54"/>
      <c r="C65" s="54"/>
      <c r="D65" s="54"/>
      <c r="E65" s="54"/>
      <c r="F65" s="54"/>
      <c r="G65" s="54"/>
      <c r="H65" s="54"/>
      <c r="I65" s="54"/>
    </row>
    <row r="66" spans="1:9" s="53" customFormat="1" x14ac:dyDescent="0.2">
      <c r="A66" s="54"/>
      <c r="B66" s="54"/>
      <c r="C66" s="54"/>
      <c r="D66" s="54"/>
      <c r="E66" s="54"/>
      <c r="F66" s="54"/>
      <c r="G66" s="54"/>
      <c r="H66" s="54"/>
      <c r="I66" s="54"/>
    </row>
    <row r="67" spans="1:9" s="53" customFormat="1" x14ac:dyDescent="0.2">
      <c r="A67" s="54"/>
      <c r="B67" s="54"/>
      <c r="C67" s="54"/>
      <c r="D67" s="54"/>
      <c r="E67" s="54"/>
      <c r="F67" s="54"/>
      <c r="G67" s="54"/>
      <c r="H67" s="54"/>
      <c r="I67" s="54"/>
    </row>
    <row r="68" spans="1:9" s="53" customFormat="1" x14ac:dyDescent="0.2">
      <c r="A68" s="54"/>
      <c r="B68" s="54"/>
      <c r="C68" s="54"/>
      <c r="D68" s="54"/>
      <c r="E68" s="54"/>
      <c r="F68" s="54"/>
      <c r="G68" s="54"/>
      <c r="H68" s="54"/>
      <c r="I68" s="54"/>
    </row>
    <row r="69" spans="1:9" s="53" customFormat="1" x14ac:dyDescent="0.2">
      <c r="A69" s="54"/>
      <c r="B69" s="54"/>
      <c r="C69" s="54"/>
      <c r="D69" s="54"/>
      <c r="E69" s="54"/>
      <c r="F69" s="54"/>
      <c r="G69" s="54"/>
      <c r="H69" s="54"/>
      <c r="I69" s="54"/>
    </row>
    <row r="70" spans="1:9" s="53" customFormat="1" x14ac:dyDescent="0.2">
      <c r="A70" s="54"/>
      <c r="B70" s="54"/>
      <c r="C70" s="54"/>
      <c r="D70" s="54"/>
      <c r="E70" s="54"/>
      <c r="F70" s="54"/>
      <c r="G70" s="54"/>
      <c r="H70" s="54"/>
      <c r="I70" s="54"/>
    </row>
    <row r="71" spans="1:9" s="53" customFormat="1" x14ac:dyDescent="0.2">
      <c r="A71" s="54"/>
      <c r="B71" s="54"/>
      <c r="C71" s="54"/>
      <c r="D71" s="54"/>
      <c r="E71" s="54"/>
      <c r="F71" s="54"/>
      <c r="G71" s="54"/>
      <c r="H71" s="54"/>
      <c r="I71" s="54"/>
    </row>
    <row r="72" spans="1:9" s="53" customFormat="1" x14ac:dyDescent="0.2">
      <c r="A72" s="54"/>
      <c r="B72" s="54"/>
      <c r="C72" s="54"/>
      <c r="D72" s="54"/>
      <c r="E72" s="54"/>
      <c r="F72" s="54"/>
      <c r="G72" s="54"/>
      <c r="H72" s="54"/>
      <c r="I72" s="54"/>
    </row>
    <row r="73" spans="1:9" s="53" customFormat="1" x14ac:dyDescent="0.2">
      <c r="A73" s="54"/>
      <c r="B73" s="54"/>
      <c r="C73" s="54"/>
      <c r="D73" s="54"/>
      <c r="E73" s="54"/>
      <c r="F73" s="54"/>
      <c r="G73" s="54"/>
      <c r="H73" s="54"/>
      <c r="I73" s="54"/>
    </row>
    <row r="74" spans="1:9" s="53" customFormat="1" x14ac:dyDescent="0.2">
      <c r="A74" s="54"/>
      <c r="B74" s="54"/>
      <c r="C74" s="54"/>
      <c r="D74" s="54"/>
      <c r="E74" s="54"/>
      <c r="F74" s="54"/>
      <c r="G74" s="54"/>
      <c r="H74" s="54"/>
      <c r="I74" s="54"/>
    </row>
    <row r="75" spans="1:9" s="53" customFormat="1" x14ac:dyDescent="0.2">
      <c r="A75" s="54"/>
      <c r="B75" s="54"/>
      <c r="C75" s="54"/>
      <c r="D75" s="54"/>
      <c r="E75" s="54"/>
      <c r="F75" s="54"/>
      <c r="G75" s="54"/>
      <c r="H75" s="54"/>
      <c r="I75" s="54"/>
    </row>
    <row r="76" spans="1:9" s="53" customFormat="1" x14ac:dyDescent="0.2">
      <c r="A76" s="54"/>
      <c r="B76" s="54"/>
      <c r="C76" s="54"/>
      <c r="D76" s="54"/>
      <c r="E76" s="54"/>
      <c r="F76" s="54"/>
      <c r="G76" s="54"/>
      <c r="H76" s="54"/>
      <c r="I76" s="54"/>
    </row>
    <row r="77" spans="1:9" s="53" customFormat="1" x14ac:dyDescent="0.2">
      <c r="A77" s="54"/>
      <c r="B77" s="54"/>
      <c r="C77" s="54"/>
      <c r="D77" s="54"/>
      <c r="E77" s="54"/>
      <c r="F77" s="54"/>
      <c r="G77" s="54"/>
      <c r="H77" s="54"/>
      <c r="I77" s="54"/>
    </row>
    <row r="78" spans="1:9" s="53" customFormat="1" x14ac:dyDescent="0.2">
      <c r="A78" s="54"/>
      <c r="B78" s="54"/>
      <c r="C78" s="54"/>
      <c r="D78" s="54"/>
      <c r="E78" s="54"/>
      <c r="F78" s="54"/>
      <c r="G78" s="54"/>
      <c r="H78" s="54"/>
      <c r="I78" s="54"/>
    </row>
    <row r="79" spans="1:9" s="53" customFormat="1" x14ac:dyDescent="0.2">
      <c r="A79" s="54"/>
      <c r="B79" s="54"/>
      <c r="C79" s="54"/>
      <c r="D79" s="54"/>
      <c r="E79" s="54"/>
      <c r="F79" s="54"/>
      <c r="G79" s="54"/>
      <c r="H79" s="54"/>
      <c r="I79" s="54"/>
    </row>
    <row r="80" spans="1:9" s="53" customFormat="1" x14ac:dyDescent="0.2">
      <c r="A80" s="54"/>
      <c r="B80" s="54"/>
      <c r="C80" s="54"/>
      <c r="D80" s="54"/>
      <c r="E80" s="54"/>
      <c r="F80" s="54"/>
      <c r="G80" s="54"/>
      <c r="H80" s="54"/>
      <c r="I80" s="54"/>
    </row>
    <row r="81" spans="1:9" s="53" customFormat="1" x14ac:dyDescent="0.2">
      <c r="A81" s="54"/>
      <c r="B81" s="54"/>
      <c r="C81" s="54"/>
      <c r="D81" s="54"/>
      <c r="E81" s="54"/>
      <c r="F81" s="54"/>
      <c r="G81" s="54"/>
      <c r="H81" s="54"/>
      <c r="I81" s="54"/>
    </row>
    <row r="82" spans="1:9" s="53" customFormat="1" x14ac:dyDescent="0.2">
      <c r="A82" s="54"/>
      <c r="B82" s="54"/>
      <c r="C82" s="54"/>
      <c r="D82" s="54"/>
      <c r="E82" s="54"/>
      <c r="F82" s="54"/>
      <c r="G82" s="54"/>
      <c r="H82" s="54"/>
      <c r="I82" s="54"/>
    </row>
    <row r="83" spans="1:9" s="53" customFormat="1" x14ac:dyDescent="0.2">
      <c r="A83" s="54"/>
      <c r="B83" s="54"/>
      <c r="C83" s="54"/>
      <c r="D83" s="54"/>
      <c r="E83" s="54"/>
      <c r="F83" s="54"/>
      <c r="G83" s="54"/>
      <c r="H83" s="54"/>
      <c r="I83" s="54"/>
    </row>
    <row r="84" spans="1:9" s="53" customFormat="1" x14ac:dyDescent="0.2">
      <c r="A84" s="54"/>
      <c r="B84" s="54"/>
      <c r="C84" s="54"/>
      <c r="D84" s="54"/>
      <c r="E84" s="54"/>
      <c r="F84" s="54"/>
      <c r="G84" s="54"/>
      <c r="H84" s="54"/>
      <c r="I84" s="54"/>
    </row>
    <row r="85" spans="1:9" s="53" customFormat="1" x14ac:dyDescent="0.2">
      <c r="A85" s="54"/>
      <c r="B85" s="54"/>
      <c r="C85" s="54"/>
      <c r="D85" s="54"/>
      <c r="E85" s="54"/>
      <c r="F85" s="54"/>
      <c r="G85" s="54"/>
      <c r="H85" s="54"/>
      <c r="I85" s="54"/>
    </row>
    <row r="86" spans="1:9" s="53" customFormat="1" x14ac:dyDescent="0.2">
      <c r="A86" s="54"/>
      <c r="B86" s="54"/>
      <c r="C86" s="54"/>
      <c r="D86" s="54"/>
      <c r="E86" s="54"/>
      <c r="F86" s="54"/>
      <c r="G86" s="54"/>
      <c r="H86" s="54"/>
      <c r="I86" s="54"/>
    </row>
    <row r="87" spans="1:9" s="53" customFormat="1" x14ac:dyDescent="0.2">
      <c r="A87" s="54"/>
      <c r="B87" s="54"/>
      <c r="C87" s="54"/>
      <c r="D87" s="54"/>
      <c r="E87" s="54"/>
      <c r="F87" s="54"/>
      <c r="G87" s="54"/>
      <c r="H87" s="54"/>
      <c r="I87" s="54"/>
    </row>
    <row r="88" spans="1:9" s="53" customFormat="1" x14ac:dyDescent="0.2">
      <c r="A88" s="54"/>
      <c r="B88" s="54"/>
      <c r="C88" s="54"/>
      <c r="D88" s="54"/>
      <c r="E88" s="54"/>
      <c r="F88" s="54"/>
      <c r="G88" s="54"/>
      <c r="H88" s="54"/>
      <c r="I88" s="54"/>
    </row>
    <row r="89" spans="1:9" s="53" customFormat="1" x14ac:dyDescent="0.2">
      <c r="A89" s="54"/>
      <c r="B89" s="54"/>
      <c r="C89" s="54"/>
      <c r="D89" s="54"/>
      <c r="E89" s="54"/>
      <c r="F89" s="54"/>
      <c r="G89" s="54"/>
      <c r="H89" s="54"/>
      <c r="I89" s="54"/>
    </row>
    <row r="90" spans="1:9" s="53" customFormat="1" x14ac:dyDescent="0.2">
      <c r="A90" s="54"/>
      <c r="B90" s="54"/>
      <c r="C90" s="54"/>
      <c r="D90" s="54"/>
      <c r="E90" s="54"/>
      <c r="F90" s="54"/>
      <c r="G90" s="54"/>
      <c r="H90" s="54"/>
      <c r="I90" s="54"/>
    </row>
    <row r="91" spans="1:9" s="53" customFormat="1" x14ac:dyDescent="0.2">
      <c r="A91" s="54"/>
      <c r="B91" s="54"/>
      <c r="C91" s="54"/>
      <c r="D91" s="54"/>
      <c r="E91" s="54"/>
      <c r="F91" s="54"/>
      <c r="G91" s="54"/>
      <c r="H91" s="54"/>
      <c r="I91" s="54"/>
    </row>
    <row r="92" spans="1:9" s="53" customFormat="1" x14ac:dyDescent="0.2">
      <c r="A92" s="54"/>
      <c r="B92" s="54"/>
      <c r="C92" s="54"/>
      <c r="D92" s="54"/>
      <c r="E92" s="54"/>
      <c r="F92" s="54"/>
      <c r="G92" s="54"/>
      <c r="H92" s="54"/>
      <c r="I92" s="54"/>
    </row>
    <row r="93" spans="1:9" s="53" customFormat="1" x14ac:dyDescent="0.2">
      <c r="A93" s="54"/>
      <c r="B93" s="54"/>
      <c r="C93" s="54"/>
      <c r="D93" s="54"/>
      <c r="E93" s="54"/>
      <c r="F93" s="54"/>
      <c r="G93" s="54"/>
      <c r="H93" s="54"/>
      <c r="I93" s="54"/>
    </row>
    <row r="94" spans="1:9" s="53" customFormat="1" x14ac:dyDescent="0.2">
      <c r="A94" s="54"/>
      <c r="B94" s="54"/>
      <c r="C94" s="54"/>
      <c r="D94" s="54"/>
      <c r="E94" s="54"/>
      <c r="F94" s="54"/>
      <c r="G94" s="54"/>
      <c r="H94" s="54"/>
      <c r="I94" s="54"/>
    </row>
    <row r="95" spans="1:9" s="53" customFormat="1" x14ac:dyDescent="0.2">
      <c r="A95" s="54"/>
      <c r="B95" s="54"/>
      <c r="C95" s="54"/>
      <c r="D95" s="54"/>
      <c r="E95" s="54"/>
      <c r="F95" s="54"/>
      <c r="G95" s="54"/>
      <c r="H95" s="54"/>
      <c r="I95" s="54"/>
    </row>
    <row r="96" spans="1:9" s="53" customFormat="1" x14ac:dyDescent="0.2">
      <c r="A96" s="54"/>
      <c r="B96" s="54"/>
      <c r="C96" s="54"/>
      <c r="D96" s="54"/>
      <c r="E96" s="54"/>
      <c r="F96" s="54"/>
      <c r="G96" s="54"/>
      <c r="H96" s="54"/>
      <c r="I96" s="54"/>
    </row>
    <row r="97" spans="1:9" s="53" customFormat="1" x14ac:dyDescent="0.2">
      <c r="A97" s="54"/>
      <c r="B97" s="54"/>
      <c r="C97" s="54"/>
      <c r="D97" s="54"/>
      <c r="E97" s="54"/>
      <c r="F97" s="54"/>
      <c r="G97" s="54"/>
      <c r="H97" s="54"/>
      <c r="I97" s="54"/>
    </row>
    <row r="98" spans="1:9" s="53" customFormat="1" x14ac:dyDescent="0.2">
      <c r="A98" s="54"/>
      <c r="B98" s="54"/>
      <c r="C98" s="54"/>
      <c r="D98" s="54"/>
      <c r="E98" s="54"/>
      <c r="F98" s="54"/>
      <c r="G98" s="54"/>
      <c r="H98" s="54"/>
      <c r="I98" s="54"/>
    </row>
    <row r="99" spans="1:9" s="53" customFormat="1" x14ac:dyDescent="0.2">
      <c r="A99" s="54"/>
      <c r="B99" s="54"/>
      <c r="C99" s="54"/>
      <c r="D99" s="54"/>
      <c r="E99" s="54"/>
      <c r="F99" s="54"/>
      <c r="G99" s="54"/>
      <c r="H99" s="54"/>
      <c r="I99" s="54"/>
    </row>
    <row r="100" spans="1:9" s="53" customFormat="1" x14ac:dyDescent="0.2">
      <c r="A100" s="54"/>
      <c r="B100" s="54"/>
      <c r="C100" s="54"/>
      <c r="D100" s="54"/>
      <c r="E100" s="54"/>
      <c r="F100" s="54"/>
      <c r="G100" s="54"/>
      <c r="H100" s="54"/>
      <c r="I100" s="54"/>
    </row>
    <row r="101" spans="1:9" s="53" customFormat="1" x14ac:dyDescent="0.2">
      <c r="A101" s="54"/>
      <c r="B101" s="54"/>
      <c r="C101" s="54"/>
      <c r="D101" s="54"/>
      <c r="E101" s="54"/>
      <c r="F101" s="54"/>
      <c r="G101" s="54"/>
      <c r="H101" s="54"/>
      <c r="I101" s="54"/>
    </row>
    <row r="102" spans="1:9" s="53" customFormat="1" x14ac:dyDescent="0.2">
      <c r="A102" s="54"/>
      <c r="B102" s="54"/>
      <c r="C102" s="54"/>
      <c r="D102" s="54"/>
      <c r="E102" s="54"/>
      <c r="F102" s="54"/>
      <c r="G102" s="54"/>
      <c r="H102" s="54"/>
      <c r="I102" s="54"/>
    </row>
    <row r="103" spans="1:9" s="53" customFormat="1" x14ac:dyDescent="0.2">
      <c r="A103" s="54"/>
      <c r="B103" s="54"/>
      <c r="C103" s="54"/>
      <c r="D103" s="54"/>
      <c r="E103" s="54"/>
      <c r="F103" s="54"/>
      <c r="G103" s="54"/>
      <c r="H103" s="54"/>
      <c r="I103" s="54"/>
    </row>
    <row r="104" spans="1:9" s="53" customFormat="1" x14ac:dyDescent="0.2">
      <c r="A104" s="54"/>
      <c r="B104" s="54"/>
      <c r="C104" s="54"/>
      <c r="D104" s="54"/>
      <c r="E104" s="54"/>
      <c r="F104" s="54"/>
      <c r="G104" s="54"/>
      <c r="H104" s="54"/>
      <c r="I104" s="54"/>
    </row>
    <row r="105" spans="1:9" s="53" customFormat="1" x14ac:dyDescent="0.2">
      <c r="A105" s="54"/>
      <c r="B105" s="54"/>
      <c r="C105" s="54"/>
      <c r="D105" s="54"/>
      <c r="E105" s="54"/>
      <c r="F105" s="54"/>
      <c r="G105" s="54"/>
      <c r="H105" s="54"/>
      <c r="I105" s="54"/>
    </row>
    <row r="106" spans="1:9" s="53" customFormat="1" x14ac:dyDescent="0.2">
      <c r="A106" s="54"/>
      <c r="B106" s="54"/>
      <c r="C106" s="54"/>
      <c r="D106" s="54"/>
      <c r="E106" s="54"/>
      <c r="F106" s="54"/>
      <c r="G106" s="54"/>
      <c r="H106" s="54"/>
      <c r="I106" s="54"/>
    </row>
    <row r="107" spans="1:9" s="53" customFormat="1" x14ac:dyDescent="0.2">
      <c r="A107" s="54"/>
      <c r="B107" s="54"/>
      <c r="C107" s="54"/>
      <c r="D107" s="54"/>
      <c r="E107" s="54"/>
      <c r="F107" s="54"/>
      <c r="G107" s="54"/>
      <c r="H107" s="54"/>
      <c r="I107" s="54"/>
    </row>
    <row r="108" spans="1:9" s="53" customFormat="1" x14ac:dyDescent="0.2">
      <c r="A108" s="54"/>
      <c r="B108" s="54"/>
      <c r="C108" s="54"/>
      <c r="D108" s="54"/>
      <c r="E108" s="54"/>
      <c r="F108" s="54"/>
      <c r="G108" s="54"/>
      <c r="H108" s="54"/>
      <c r="I108" s="54"/>
    </row>
    <row r="109" spans="1:9" s="53" customFormat="1" x14ac:dyDescent="0.2">
      <c r="A109" s="54"/>
      <c r="B109" s="54"/>
      <c r="C109" s="54"/>
      <c r="D109" s="54"/>
      <c r="E109" s="54"/>
      <c r="F109" s="54"/>
      <c r="G109" s="54"/>
      <c r="H109" s="54"/>
      <c r="I109" s="54"/>
    </row>
    <row r="110" spans="1:9" s="53" customFormat="1" x14ac:dyDescent="0.2">
      <c r="A110" s="54"/>
      <c r="B110" s="54"/>
      <c r="C110" s="54"/>
      <c r="D110" s="54"/>
      <c r="E110" s="54"/>
      <c r="F110" s="54"/>
      <c r="G110" s="54"/>
      <c r="H110" s="54"/>
      <c r="I110" s="54"/>
    </row>
    <row r="111" spans="1:9" s="53" customFormat="1" x14ac:dyDescent="0.2">
      <c r="A111" s="54"/>
      <c r="B111" s="54"/>
      <c r="C111" s="54"/>
      <c r="D111" s="54"/>
      <c r="E111" s="54"/>
      <c r="F111" s="54"/>
      <c r="G111" s="54"/>
      <c r="H111" s="54"/>
      <c r="I111" s="54"/>
    </row>
    <row r="112" spans="1:9" s="53" customFormat="1" x14ac:dyDescent="0.2">
      <c r="A112" s="54"/>
      <c r="B112" s="54"/>
      <c r="C112" s="54"/>
      <c r="D112" s="54"/>
      <c r="E112" s="54"/>
      <c r="F112" s="54"/>
      <c r="G112" s="54"/>
      <c r="H112" s="54"/>
      <c r="I112" s="54"/>
    </row>
    <row r="113" spans="1:9" s="53" customFormat="1" x14ac:dyDescent="0.2">
      <c r="A113" s="54"/>
      <c r="B113" s="54"/>
      <c r="C113" s="54"/>
      <c r="D113" s="54"/>
      <c r="E113" s="54"/>
      <c r="F113" s="54"/>
      <c r="G113" s="54"/>
      <c r="H113" s="54"/>
      <c r="I113" s="54"/>
    </row>
    <row r="114" spans="1:9" s="53" customFormat="1" x14ac:dyDescent="0.2">
      <c r="A114" s="54"/>
      <c r="B114" s="54"/>
      <c r="C114" s="54"/>
      <c r="D114" s="54"/>
      <c r="E114" s="54"/>
      <c r="F114" s="54"/>
      <c r="G114" s="54"/>
      <c r="H114" s="54"/>
      <c r="I114" s="54"/>
    </row>
    <row r="115" spans="1:9" s="53" customFormat="1" x14ac:dyDescent="0.2">
      <c r="A115" s="54"/>
      <c r="B115" s="54"/>
      <c r="C115" s="54"/>
      <c r="D115" s="54"/>
      <c r="E115" s="54"/>
      <c r="F115" s="54"/>
      <c r="G115" s="54"/>
      <c r="H115" s="54"/>
      <c r="I115" s="54"/>
    </row>
    <row r="116" spans="1:9" s="53" customFormat="1" x14ac:dyDescent="0.2">
      <c r="A116" s="54"/>
      <c r="B116" s="54"/>
      <c r="C116" s="54"/>
      <c r="D116" s="54"/>
      <c r="E116" s="54"/>
      <c r="F116" s="54"/>
      <c r="G116" s="54"/>
      <c r="H116" s="54"/>
      <c r="I116" s="54"/>
    </row>
    <row r="117" spans="1:9" s="53" customFormat="1" x14ac:dyDescent="0.2">
      <c r="A117" s="54"/>
      <c r="B117" s="54"/>
      <c r="C117" s="54"/>
      <c r="D117" s="54"/>
      <c r="E117" s="54"/>
      <c r="F117" s="54"/>
      <c r="G117" s="54"/>
      <c r="H117" s="54"/>
      <c r="I117" s="54"/>
    </row>
    <row r="118" spans="1:9" s="53" customFormat="1" x14ac:dyDescent="0.2">
      <c r="A118" s="54"/>
      <c r="B118" s="54"/>
      <c r="C118" s="54"/>
      <c r="D118" s="54"/>
      <c r="E118" s="54"/>
      <c r="F118" s="54"/>
      <c r="G118" s="54"/>
      <c r="H118" s="54"/>
      <c r="I118" s="54"/>
    </row>
    <row r="119" spans="1:9" s="53" customFormat="1" x14ac:dyDescent="0.2">
      <c r="A119" s="54"/>
      <c r="B119" s="54"/>
      <c r="C119" s="54"/>
      <c r="D119" s="54"/>
      <c r="E119" s="54"/>
      <c r="F119" s="54"/>
      <c r="G119" s="54"/>
      <c r="H119" s="54"/>
      <c r="I119" s="54"/>
    </row>
    <row r="120" spans="1:9" s="53" customFormat="1" x14ac:dyDescent="0.2">
      <c r="A120" s="54"/>
      <c r="B120" s="54"/>
      <c r="C120" s="54"/>
      <c r="D120" s="54"/>
      <c r="E120" s="54"/>
      <c r="F120" s="54"/>
      <c r="G120" s="54"/>
      <c r="H120" s="54"/>
      <c r="I120" s="54"/>
    </row>
    <row r="121" spans="1:9" s="53" customFormat="1" x14ac:dyDescent="0.2">
      <c r="A121" s="54"/>
      <c r="B121" s="54"/>
      <c r="C121" s="54"/>
      <c r="D121" s="54"/>
      <c r="E121" s="54"/>
      <c r="F121" s="54"/>
      <c r="G121" s="54"/>
      <c r="H121" s="54"/>
      <c r="I121" s="54"/>
    </row>
    <row r="122" spans="1:9" s="53" customFormat="1" x14ac:dyDescent="0.2">
      <c r="A122" s="54"/>
      <c r="B122" s="54"/>
      <c r="C122" s="54"/>
      <c r="D122" s="54"/>
      <c r="E122" s="54"/>
      <c r="F122" s="54"/>
      <c r="G122" s="54"/>
      <c r="H122" s="54"/>
      <c r="I122" s="54"/>
    </row>
    <row r="123" spans="1:9" s="53" customFormat="1" x14ac:dyDescent="0.2">
      <c r="A123" s="54"/>
      <c r="B123" s="54"/>
      <c r="C123" s="54"/>
      <c r="D123" s="54"/>
      <c r="E123" s="54"/>
      <c r="F123" s="54"/>
      <c r="G123" s="54"/>
      <c r="H123" s="54"/>
      <c r="I123" s="54"/>
    </row>
    <row r="124" spans="1:9" s="53" customFormat="1" x14ac:dyDescent="0.2">
      <c r="A124" s="54"/>
      <c r="B124" s="54"/>
      <c r="C124" s="54"/>
      <c r="D124" s="54"/>
      <c r="E124" s="54"/>
      <c r="F124" s="54"/>
      <c r="G124" s="54"/>
      <c r="H124" s="54"/>
      <c r="I124" s="54"/>
    </row>
    <row r="125" spans="1:9" s="53" customFormat="1" x14ac:dyDescent="0.2">
      <c r="A125" s="54"/>
      <c r="B125" s="54"/>
      <c r="C125" s="54"/>
      <c r="D125" s="54"/>
      <c r="E125" s="54"/>
      <c r="F125" s="54"/>
      <c r="G125" s="54"/>
      <c r="H125" s="54"/>
      <c r="I125" s="54"/>
    </row>
    <row r="126" spans="1:9" s="53" customFormat="1" x14ac:dyDescent="0.2">
      <c r="A126" s="54"/>
      <c r="B126" s="54"/>
      <c r="C126" s="54"/>
      <c r="D126" s="54"/>
      <c r="E126" s="54"/>
      <c r="F126" s="54"/>
      <c r="G126" s="54"/>
      <c r="H126" s="54"/>
      <c r="I126" s="54"/>
    </row>
    <row r="127" spans="1:9" s="53" customFormat="1" x14ac:dyDescent="0.2">
      <c r="A127" s="54"/>
      <c r="B127" s="54"/>
      <c r="C127" s="54"/>
      <c r="D127" s="54"/>
      <c r="E127" s="54"/>
      <c r="F127" s="54"/>
      <c r="G127" s="54"/>
      <c r="H127" s="54"/>
      <c r="I127" s="54"/>
    </row>
    <row r="128" spans="1:9" s="53" customFormat="1" x14ac:dyDescent="0.2">
      <c r="A128" s="54"/>
      <c r="B128" s="54"/>
      <c r="C128" s="54"/>
      <c r="D128" s="54"/>
      <c r="E128" s="54"/>
      <c r="F128" s="54"/>
      <c r="G128" s="54"/>
      <c r="H128" s="54"/>
      <c r="I128" s="54"/>
    </row>
    <row r="129" spans="1:9" s="53" customFormat="1" x14ac:dyDescent="0.2">
      <c r="A129" s="54"/>
      <c r="B129" s="54"/>
      <c r="C129" s="54"/>
      <c r="D129" s="54"/>
      <c r="E129" s="54"/>
      <c r="F129" s="54"/>
      <c r="G129" s="54"/>
      <c r="H129" s="54"/>
      <c r="I129" s="54"/>
    </row>
    <row r="130" spans="1:9" s="53" customFormat="1" x14ac:dyDescent="0.2">
      <c r="A130" s="54"/>
      <c r="B130" s="54"/>
      <c r="C130" s="54"/>
      <c r="D130" s="54"/>
      <c r="E130" s="54"/>
      <c r="F130" s="54"/>
      <c r="G130" s="54"/>
      <c r="H130" s="54"/>
      <c r="I130" s="54"/>
    </row>
    <row r="131" spans="1:9" s="53" customFormat="1" x14ac:dyDescent="0.2">
      <c r="A131" s="54"/>
      <c r="B131" s="54"/>
      <c r="C131" s="54"/>
      <c r="D131" s="54"/>
      <c r="E131" s="54"/>
      <c r="F131" s="54"/>
      <c r="G131" s="54"/>
      <c r="H131" s="54"/>
      <c r="I131" s="54"/>
    </row>
    <row r="132" spans="1:9" s="53" customFormat="1" x14ac:dyDescent="0.2">
      <c r="A132" s="54"/>
      <c r="B132" s="54"/>
      <c r="C132" s="54"/>
      <c r="D132" s="54"/>
      <c r="E132" s="54"/>
      <c r="F132" s="54"/>
      <c r="G132" s="54"/>
      <c r="H132" s="54"/>
      <c r="I132" s="54"/>
    </row>
    <row r="133" spans="1:9" s="53" customFormat="1" x14ac:dyDescent="0.2">
      <c r="A133" s="54"/>
      <c r="B133" s="54"/>
      <c r="C133" s="54"/>
      <c r="D133" s="54"/>
      <c r="E133" s="54"/>
      <c r="F133" s="54"/>
      <c r="G133" s="54"/>
      <c r="H133" s="54"/>
      <c r="I133" s="54"/>
    </row>
    <row r="134" spans="1:9" s="53" customFormat="1" x14ac:dyDescent="0.2">
      <c r="A134" s="54"/>
      <c r="B134" s="54"/>
      <c r="C134" s="54"/>
      <c r="D134" s="54"/>
      <c r="E134" s="54"/>
      <c r="F134" s="54"/>
      <c r="G134" s="54"/>
      <c r="H134" s="54"/>
      <c r="I134" s="54"/>
    </row>
    <row r="135" spans="1:9" s="53" customFormat="1" x14ac:dyDescent="0.2">
      <c r="A135" s="54"/>
      <c r="B135" s="54"/>
      <c r="C135" s="54"/>
      <c r="D135" s="54"/>
      <c r="E135" s="54"/>
      <c r="F135" s="54"/>
      <c r="G135" s="54"/>
      <c r="H135" s="54"/>
      <c r="I135" s="54"/>
    </row>
    <row r="136" spans="1:9" s="53" customFormat="1" x14ac:dyDescent="0.2">
      <c r="A136" s="54"/>
      <c r="B136" s="54"/>
      <c r="C136" s="54"/>
      <c r="D136" s="54"/>
      <c r="E136" s="54"/>
      <c r="F136" s="54"/>
      <c r="G136" s="54"/>
      <c r="H136" s="54"/>
      <c r="I136" s="54"/>
    </row>
    <row r="137" spans="1:9" s="53" customFormat="1" x14ac:dyDescent="0.2">
      <c r="A137" s="54"/>
      <c r="B137" s="54"/>
      <c r="C137" s="54"/>
      <c r="D137" s="54"/>
      <c r="E137" s="54"/>
      <c r="F137" s="54"/>
      <c r="G137" s="54"/>
      <c r="H137" s="54"/>
      <c r="I137" s="54"/>
    </row>
    <row r="138" spans="1:9" s="53" customFormat="1" x14ac:dyDescent="0.2">
      <c r="A138" s="54"/>
      <c r="B138" s="54"/>
      <c r="C138" s="54"/>
      <c r="D138" s="54"/>
      <c r="E138" s="54"/>
      <c r="F138" s="54"/>
      <c r="G138" s="54"/>
      <c r="H138" s="54"/>
      <c r="I138" s="54"/>
    </row>
    <row r="139" spans="1:9" s="53" customFormat="1" x14ac:dyDescent="0.2">
      <c r="A139" s="54"/>
      <c r="B139" s="54"/>
      <c r="C139" s="54"/>
      <c r="D139" s="54"/>
      <c r="E139" s="54"/>
      <c r="F139" s="54"/>
      <c r="G139" s="54"/>
      <c r="H139" s="54"/>
      <c r="I139" s="54"/>
    </row>
    <row r="140" spans="1:9" s="53" customFormat="1" x14ac:dyDescent="0.2">
      <c r="A140" s="54"/>
      <c r="B140" s="54"/>
      <c r="C140" s="54"/>
      <c r="D140" s="54"/>
      <c r="E140" s="54"/>
      <c r="F140" s="54"/>
      <c r="G140" s="54"/>
      <c r="H140" s="54"/>
      <c r="I140" s="54"/>
    </row>
    <row r="141" spans="1:9" s="53" customFormat="1" x14ac:dyDescent="0.2">
      <c r="A141" s="54"/>
      <c r="B141" s="54"/>
      <c r="C141" s="54"/>
      <c r="D141" s="54"/>
      <c r="E141" s="54"/>
      <c r="F141" s="54"/>
      <c r="G141" s="54"/>
      <c r="H141" s="54"/>
      <c r="I141" s="54"/>
    </row>
    <row r="142" spans="1:9" s="53" customFormat="1" x14ac:dyDescent="0.2">
      <c r="A142" s="54"/>
      <c r="B142" s="54"/>
      <c r="C142" s="54"/>
      <c r="D142" s="54"/>
      <c r="E142" s="54"/>
      <c r="F142" s="54"/>
      <c r="G142" s="54"/>
      <c r="H142" s="54"/>
      <c r="I142" s="54"/>
    </row>
    <row r="143" spans="1:9" s="53" customFormat="1" x14ac:dyDescent="0.2">
      <c r="A143" s="54"/>
      <c r="B143" s="54"/>
      <c r="C143" s="54"/>
      <c r="D143" s="54"/>
      <c r="E143" s="54"/>
      <c r="F143" s="54"/>
      <c r="G143" s="54"/>
      <c r="H143" s="54"/>
      <c r="I143" s="54"/>
    </row>
    <row r="144" spans="1:9" s="53" customFormat="1" x14ac:dyDescent="0.2">
      <c r="A144" s="54"/>
      <c r="B144" s="54"/>
      <c r="C144" s="54"/>
      <c r="D144" s="54"/>
      <c r="E144" s="54"/>
      <c r="F144" s="54"/>
      <c r="G144" s="54"/>
      <c r="H144" s="54"/>
      <c r="I144" s="54"/>
    </row>
    <row r="145" spans="1:9" s="53" customFormat="1" x14ac:dyDescent="0.2">
      <c r="A145" s="54"/>
      <c r="B145" s="54"/>
      <c r="C145" s="54"/>
      <c r="D145" s="54"/>
      <c r="E145" s="54"/>
      <c r="F145" s="54"/>
      <c r="G145" s="54"/>
      <c r="H145" s="54"/>
      <c r="I145" s="54"/>
    </row>
    <row r="146" spans="1:9" s="53" customFormat="1" x14ac:dyDescent="0.2">
      <c r="A146" s="54"/>
      <c r="B146" s="54"/>
      <c r="C146" s="54"/>
      <c r="D146" s="54"/>
      <c r="E146" s="54"/>
      <c r="F146" s="54"/>
      <c r="G146" s="54"/>
      <c r="H146" s="54"/>
      <c r="I146" s="54"/>
    </row>
    <row r="147" spans="1:9" s="53" customFormat="1" x14ac:dyDescent="0.2">
      <c r="A147" s="54"/>
      <c r="B147" s="54"/>
      <c r="C147" s="54"/>
      <c r="D147" s="54"/>
      <c r="E147" s="54"/>
      <c r="F147" s="54"/>
      <c r="G147" s="54"/>
      <c r="H147" s="54"/>
      <c r="I147" s="54"/>
    </row>
    <row r="148" spans="1:9" s="53" customFormat="1" x14ac:dyDescent="0.2">
      <c r="A148" s="54"/>
      <c r="B148" s="54"/>
      <c r="C148" s="54"/>
      <c r="D148" s="54"/>
      <c r="E148" s="54"/>
      <c r="F148" s="54"/>
      <c r="G148" s="54"/>
      <c r="H148" s="54"/>
      <c r="I148" s="54"/>
    </row>
    <row r="149" spans="1:9" s="53" customFormat="1" x14ac:dyDescent="0.2">
      <c r="A149" s="54"/>
      <c r="B149" s="54"/>
      <c r="C149" s="54"/>
      <c r="D149" s="54"/>
      <c r="E149" s="54"/>
      <c r="F149" s="54"/>
      <c r="G149" s="54"/>
      <c r="H149" s="54"/>
      <c r="I149" s="54"/>
    </row>
    <row r="150" spans="1:9" s="53" customFormat="1" x14ac:dyDescent="0.2">
      <c r="A150" s="54"/>
      <c r="B150" s="54"/>
      <c r="C150" s="54"/>
      <c r="D150" s="54"/>
      <c r="E150" s="54"/>
      <c r="F150" s="54"/>
      <c r="G150" s="54"/>
      <c r="H150" s="54"/>
      <c r="I150" s="54"/>
    </row>
    <row r="151" spans="1:9" s="53" customFormat="1" x14ac:dyDescent="0.2">
      <c r="A151" s="54"/>
      <c r="B151" s="54"/>
      <c r="C151" s="54"/>
      <c r="D151" s="54"/>
      <c r="E151" s="54"/>
      <c r="F151" s="54"/>
      <c r="G151" s="54"/>
      <c r="H151" s="54"/>
      <c r="I151" s="54"/>
    </row>
    <row r="152" spans="1:9" s="53" customFormat="1" x14ac:dyDescent="0.2">
      <c r="A152" s="54"/>
      <c r="B152" s="54"/>
      <c r="C152" s="54"/>
      <c r="D152" s="54"/>
      <c r="E152" s="54"/>
      <c r="F152" s="54"/>
      <c r="G152" s="54"/>
      <c r="H152" s="54"/>
      <c r="I152" s="54"/>
    </row>
    <row r="153" spans="1:9" s="53" customFormat="1" x14ac:dyDescent="0.2">
      <c r="A153" s="54"/>
      <c r="B153" s="54"/>
      <c r="C153" s="54"/>
      <c r="D153" s="54"/>
      <c r="E153" s="54"/>
      <c r="F153" s="54"/>
      <c r="G153" s="54"/>
      <c r="H153" s="54"/>
      <c r="I153" s="54"/>
    </row>
    <row r="154" spans="1:9" s="53" customFormat="1" x14ac:dyDescent="0.2">
      <c r="A154" s="54"/>
      <c r="B154" s="54"/>
      <c r="C154" s="54"/>
      <c r="D154" s="54"/>
      <c r="E154" s="54"/>
      <c r="F154" s="54"/>
      <c r="G154" s="54"/>
      <c r="H154" s="54"/>
      <c r="I154" s="54"/>
    </row>
    <row r="155" spans="1:9" s="53" customFormat="1" x14ac:dyDescent="0.2">
      <c r="A155" s="54"/>
      <c r="B155" s="54"/>
      <c r="C155" s="54"/>
      <c r="D155" s="54"/>
      <c r="E155" s="54"/>
      <c r="F155" s="54"/>
      <c r="G155" s="54"/>
      <c r="H155" s="54"/>
      <c r="I155" s="54"/>
    </row>
    <row r="156" spans="1:9" s="53" customFormat="1" x14ac:dyDescent="0.2">
      <c r="A156" s="54"/>
      <c r="B156" s="54"/>
      <c r="C156" s="54"/>
      <c r="D156" s="54"/>
      <c r="E156" s="54"/>
      <c r="F156" s="54"/>
      <c r="G156" s="54"/>
      <c r="H156" s="54"/>
      <c r="I156" s="54"/>
    </row>
    <row r="157" spans="1:9" s="53" customFormat="1" x14ac:dyDescent="0.2">
      <c r="A157" s="54"/>
      <c r="B157" s="54"/>
      <c r="C157" s="54"/>
      <c r="D157" s="54"/>
      <c r="E157" s="54"/>
      <c r="F157" s="54"/>
      <c r="G157" s="54"/>
      <c r="H157" s="54"/>
      <c r="I157" s="54"/>
    </row>
    <row r="158" spans="1:9" s="53" customFormat="1" x14ac:dyDescent="0.2">
      <c r="A158" s="54"/>
      <c r="B158" s="54"/>
      <c r="C158" s="54"/>
      <c r="D158" s="54"/>
      <c r="E158" s="54"/>
      <c r="F158" s="54"/>
      <c r="G158" s="54"/>
      <c r="H158" s="54"/>
      <c r="I158" s="54"/>
    </row>
    <row r="159" spans="1:9" s="53" customFormat="1" x14ac:dyDescent="0.2">
      <c r="A159" s="54"/>
      <c r="B159" s="54"/>
      <c r="C159" s="54"/>
      <c r="D159" s="54"/>
      <c r="E159" s="54"/>
      <c r="F159" s="54"/>
      <c r="G159" s="54"/>
      <c r="H159" s="54"/>
      <c r="I159" s="54"/>
    </row>
    <row r="160" spans="1:9" s="53" customFormat="1" x14ac:dyDescent="0.2">
      <c r="A160" s="54"/>
      <c r="B160" s="54"/>
      <c r="C160" s="54"/>
      <c r="D160" s="54"/>
      <c r="E160" s="54"/>
      <c r="F160" s="54"/>
      <c r="G160" s="54"/>
      <c r="H160" s="54"/>
      <c r="I160" s="54"/>
    </row>
    <row r="161" spans="1:9" s="53" customFormat="1" x14ac:dyDescent="0.2">
      <c r="A161" s="54"/>
      <c r="B161" s="54"/>
      <c r="C161" s="54"/>
      <c r="D161" s="54"/>
      <c r="E161" s="54"/>
      <c r="F161" s="54"/>
      <c r="G161" s="54"/>
      <c r="H161" s="54"/>
      <c r="I161" s="54"/>
    </row>
    <row r="162" spans="1:9" s="53" customFormat="1" x14ac:dyDescent="0.2">
      <c r="A162" s="54"/>
      <c r="B162" s="54"/>
      <c r="C162" s="54"/>
      <c r="D162" s="54"/>
      <c r="E162" s="54"/>
      <c r="F162" s="54"/>
      <c r="G162" s="54"/>
      <c r="H162" s="54"/>
      <c r="I162" s="54"/>
    </row>
    <row r="163" spans="1:9" s="53" customFormat="1" x14ac:dyDescent="0.2">
      <c r="A163" s="54"/>
      <c r="B163" s="54"/>
      <c r="C163" s="54"/>
      <c r="D163" s="54"/>
      <c r="E163" s="54"/>
      <c r="F163" s="54"/>
      <c r="G163" s="54"/>
      <c r="H163" s="54"/>
      <c r="I163" s="54"/>
    </row>
    <row r="164" spans="1:9" s="53" customFormat="1" x14ac:dyDescent="0.2">
      <c r="A164" s="54"/>
      <c r="B164" s="54"/>
      <c r="C164" s="54"/>
      <c r="D164" s="54"/>
      <c r="E164" s="54"/>
      <c r="F164" s="54"/>
      <c r="G164" s="54"/>
      <c r="H164" s="54"/>
      <c r="I164" s="54"/>
    </row>
    <row r="165" spans="1:9" s="53" customFormat="1" x14ac:dyDescent="0.2">
      <c r="A165" s="54"/>
      <c r="B165" s="54"/>
      <c r="C165" s="54"/>
      <c r="D165" s="54"/>
      <c r="E165" s="54"/>
      <c r="F165" s="54"/>
      <c r="G165" s="54"/>
      <c r="H165" s="54"/>
      <c r="I165" s="54"/>
    </row>
    <row r="166" spans="1:9" s="53" customFormat="1" x14ac:dyDescent="0.2">
      <c r="A166" s="54"/>
      <c r="B166" s="54"/>
      <c r="C166" s="54"/>
      <c r="D166" s="54"/>
      <c r="E166" s="54"/>
      <c r="F166" s="54"/>
      <c r="G166" s="54"/>
      <c r="H166" s="54"/>
      <c r="I166" s="54"/>
    </row>
    <row r="167" spans="1:9" s="53" customFormat="1" x14ac:dyDescent="0.2">
      <c r="A167" s="54"/>
      <c r="B167" s="54"/>
      <c r="C167" s="54"/>
      <c r="D167" s="54"/>
      <c r="E167" s="54"/>
      <c r="F167" s="54"/>
      <c r="G167" s="54"/>
      <c r="H167" s="54"/>
      <c r="I167" s="54"/>
    </row>
    <row r="168" spans="1:9" s="53" customFormat="1" x14ac:dyDescent="0.2">
      <c r="A168" s="54"/>
      <c r="B168" s="54"/>
      <c r="C168" s="54"/>
      <c r="D168" s="54"/>
      <c r="E168" s="54"/>
      <c r="F168" s="54"/>
      <c r="G168" s="54"/>
      <c r="H168" s="54"/>
      <c r="I168" s="54"/>
    </row>
    <row r="169" spans="1:9" s="53" customFormat="1" x14ac:dyDescent="0.2">
      <c r="A169" s="54"/>
      <c r="B169" s="54"/>
      <c r="C169" s="54"/>
      <c r="D169" s="54"/>
      <c r="E169" s="54"/>
      <c r="F169" s="54"/>
      <c r="G169" s="54"/>
      <c r="H169" s="54"/>
      <c r="I169" s="54"/>
    </row>
    <row r="170" spans="1:9" s="53" customFormat="1" x14ac:dyDescent="0.2">
      <c r="A170" s="54"/>
      <c r="B170" s="54"/>
      <c r="C170" s="54"/>
      <c r="D170" s="54"/>
      <c r="E170" s="54"/>
      <c r="F170" s="54"/>
      <c r="G170" s="54"/>
      <c r="H170" s="54"/>
      <c r="I170" s="54"/>
    </row>
    <row r="171" spans="1:9" s="53" customFormat="1" x14ac:dyDescent="0.2">
      <c r="A171" s="54"/>
      <c r="B171" s="54"/>
      <c r="C171" s="54"/>
      <c r="D171" s="54"/>
      <c r="E171" s="54"/>
      <c r="F171" s="54"/>
      <c r="G171" s="54"/>
      <c r="H171" s="54"/>
      <c r="I171" s="54"/>
    </row>
    <row r="172" spans="1:9" s="53" customFormat="1" x14ac:dyDescent="0.2">
      <c r="A172" s="54"/>
      <c r="B172" s="54"/>
      <c r="C172" s="54"/>
      <c r="D172" s="54"/>
      <c r="E172" s="54"/>
      <c r="F172" s="54"/>
      <c r="G172" s="54"/>
      <c r="H172" s="54"/>
      <c r="I172" s="54"/>
    </row>
    <row r="173" spans="1:9" s="53" customFormat="1" x14ac:dyDescent="0.2">
      <c r="A173" s="54"/>
      <c r="B173" s="54"/>
      <c r="C173" s="54"/>
      <c r="D173" s="54"/>
      <c r="E173" s="54"/>
      <c r="F173" s="54"/>
      <c r="G173" s="54"/>
      <c r="H173" s="54"/>
      <c r="I173" s="54"/>
    </row>
    <row r="174" spans="1:9" s="53" customFormat="1" x14ac:dyDescent="0.2">
      <c r="A174" s="54"/>
      <c r="B174" s="54"/>
      <c r="C174" s="54"/>
      <c r="D174" s="54"/>
      <c r="E174" s="54"/>
      <c r="F174" s="54"/>
      <c r="G174" s="54"/>
      <c r="H174" s="54"/>
      <c r="I174" s="54"/>
    </row>
    <row r="175" spans="1:9" s="53" customFormat="1" x14ac:dyDescent="0.2">
      <c r="A175" s="54"/>
      <c r="B175" s="54"/>
      <c r="C175" s="54"/>
      <c r="D175" s="54"/>
      <c r="E175" s="54"/>
      <c r="F175" s="54"/>
      <c r="G175" s="54"/>
      <c r="H175" s="54"/>
      <c r="I175" s="54"/>
    </row>
    <row r="176" spans="1:9" s="53" customFormat="1" x14ac:dyDescent="0.2">
      <c r="A176" s="54"/>
      <c r="B176" s="54"/>
      <c r="C176" s="54"/>
      <c r="D176" s="54"/>
      <c r="E176" s="54"/>
      <c r="F176" s="54"/>
      <c r="G176" s="54"/>
      <c r="H176" s="54"/>
      <c r="I176" s="54"/>
    </row>
    <row r="177" spans="1:9" s="53" customFormat="1" x14ac:dyDescent="0.2">
      <c r="A177" s="54"/>
      <c r="B177" s="54"/>
      <c r="C177" s="54"/>
      <c r="D177" s="54"/>
      <c r="E177" s="54"/>
      <c r="F177" s="54"/>
      <c r="G177" s="54"/>
      <c r="H177" s="54"/>
      <c r="I177" s="54"/>
    </row>
    <row r="178" spans="1:9" s="53" customFormat="1" x14ac:dyDescent="0.2">
      <c r="A178" s="54"/>
      <c r="B178" s="54"/>
      <c r="C178" s="54"/>
      <c r="D178" s="54"/>
      <c r="E178" s="54"/>
      <c r="F178" s="54"/>
      <c r="G178" s="54"/>
      <c r="H178" s="54"/>
      <c r="I178" s="54"/>
    </row>
    <row r="179" spans="1:9" s="53" customFormat="1" x14ac:dyDescent="0.2">
      <c r="A179" s="54"/>
      <c r="B179" s="54"/>
      <c r="C179" s="54"/>
      <c r="D179" s="54"/>
      <c r="E179" s="54"/>
      <c r="F179" s="54"/>
      <c r="G179" s="54"/>
      <c r="H179" s="54"/>
      <c r="I179" s="54"/>
    </row>
    <row r="180" spans="1:9" s="53" customFormat="1" x14ac:dyDescent="0.2">
      <c r="A180" s="54"/>
      <c r="B180" s="54"/>
      <c r="C180" s="54"/>
      <c r="D180" s="54"/>
      <c r="E180" s="54"/>
      <c r="F180" s="54"/>
      <c r="G180" s="54"/>
      <c r="H180" s="54"/>
      <c r="I180" s="54"/>
    </row>
    <row r="181" spans="1:9" s="53" customFormat="1" x14ac:dyDescent="0.2">
      <c r="A181" s="54"/>
      <c r="B181" s="54"/>
      <c r="C181" s="54"/>
      <c r="D181" s="54"/>
      <c r="E181" s="54"/>
      <c r="F181" s="54"/>
      <c r="G181" s="54"/>
      <c r="H181" s="54"/>
      <c r="I181" s="54"/>
    </row>
    <row r="182" spans="1:9" s="53" customFormat="1" x14ac:dyDescent="0.2">
      <c r="A182" s="54"/>
      <c r="B182" s="54"/>
      <c r="C182" s="54"/>
      <c r="D182" s="54"/>
      <c r="E182" s="54"/>
      <c r="F182" s="54"/>
      <c r="G182" s="54"/>
      <c r="H182" s="54"/>
      <c r="I182" s="54"/>
    </row>
    <row r="183" spans="1:9" s="53" customFormat="1" x14ac:dyDescent="0.2">
      <c r="A183" s="54"/>
      <c r="B183" s="54"/>
      <c r="C183" s="54"/>
      <c r="D183" s="54"/>
      <c r="E183" s="54"/>
      <c r="F183" s="54"/>
      <c r="G183" s="54"/>
      <c r="H183" s="54"/>
      <c r="I183" s="54"/>
    </row>
    <row r="184" spans="1:9" s="53" customFormat="1" x14ac:dyDescent="0.2">
      <c r="A184" s="54"/>
      <c r="B184" s="54"/>
      <c r="C184" s="54"/>
      <c r="D184" s="54"/>
      <c r="E184" s="54"/>
      <c r="F184" s="54"/>
      <c r="G184" s="54"/>
      <c r="H184" s="54"/>
      <c r="I184" s="54"/>
    </row>
    <row r="185" spans="1:9" s="53" customFormat="1" x14ac:dyDescent="0.2">
      <c r="A185" s="54"/>
      <c r="B185" s="54"/>
      <c r="C185" s="54"/>
      <c r="D185" s="54"/>
      <c r="E185" s="54"/>
      <c r="F185" s="54"/>
      <c r="G185" s="54"/>
      <c r="H185" s="54"/>
      <c r="I185" s="54"/>
    </row>
    <row r="186" spans="1:9" s="53" customFormat="1" x14ac:dyDescent="0.2">
      <c r="A186" s="54"/>
      <c r="B186" s="54"/>
      <c r="C186" s="54"/>
      <c r="D186" s="54"/>
      <c r="E186" s="54"/>
      <c r="F186" s="54"/>
      <c r="G186" s="54"/>
      <c r="H186" s="54"/>
      <c r="I186" s="54"/>
    </row>
    <row r="187" spans="1:9" s="53" customFormat="1" x14ac:dyDescent="0.2">
      <c r="A187" s="54"/>
      <c r="B187" s="54"/>
      <c r="C187" s="54"/>
      <c r="D187" s="54"/>
      <c r="E187" s="54"/>
      <c r="F187" s="54"/>
      <c r="G187" s="54"/>
      <c r="H187" s="54"/>
      <c r="I187" s="54"/>
    </row>
    <row r="188" spans="1:9" s="53" customFormat="1" x14ac:dyDescent="0.2">
      <c r="A188" s="54"/>
      <c r="B188" s="54"/>
      <c r="C188" s="54"/>
      <c r="D188" s="54"/>
      <c r="E188" s="54"/>
      <c r="F188" s="54"/>
      <c r="G188" s="54"/>
      <c r="H188" s="54"/>
      <c r="I188" s="54"/>
    </row>
    <row r="189" spans="1:9" s="53" customFormat="1" x14ac:dyDescent="0.2">
      <c r="A189" s="54"/>
      <c r="B189" s="54"/>
      <c r="C189" s="54"/>
      <c r="D189" s="54"/>
      <c r="E189" s="54"/>
      <c r="F189" s="54"/>
      <c r="G189" s="54"/>
      <c r="H189" s="54"/>
      <c r="I189" s="54"/>
    </row>
    <row r="190" spans="1:9" s="53" customFormat="1" x14ac:dyDescent="0.2">
      <c r="A190" s="54"/>
      <c r="B190" s="54"/>
      <c r="C190" s="54"/>
      <c r="D190" s="54"/>
      <c r="E190" s="54"/>
      <c r="F190" s="54"/>
      <c r="G190" s="54"/>
      <c r="H190" s="54"/>
      <c r="I190" s="54"/>
    </row>
    <row r="191" spans="1:9" s="53" customFormat="1" x14ac:dyDescent="0.2">
      <c r="A191" s="54"/>
      <c r="B191" s="54"/>
      <c r="C191" s="54"/>
      <c r="D191" s="54"/>
      <c r="E191" s="54"/>
      <c r="F191" s="54"/>
      <c r="G191" s="54"/>
      <c r="H191" s="54"/>
      <c r="I191" s="54"/>
    </row>
    <row r="192" spans="1:9" s="53" customFormat="1" x14ac:dyDescent="0.2">
      <c r="A192" s="54"/>
      <c r="B192" s="54"/>
      <c r="C192" s="54"/>
      <c r="D192" s="54"/>
      <c r="E192" s="54"/>
      <c r="F192" s="54"/>
      <c r="G192" s="54"/>
      <c r="H192" s="54"/>
      <c r="I192" s="54"/>
    </row>
    <row r="193" spans="1:9" s="53" customFormat="1" x14ac:dyDescent="0.2">
      <c r="A193" s="54"/>
      <c r="B193" s="54"/>
      <c r="C193" s="54"/>
      <c r="D193" s="54"/>
      <c r="E193" s="54"/>
      <c r="F193" s="54"/>
      <c r="G193" s="54"/>
      <c r="H193" s="54"/>
      <c r="I193" s="54"/>
    </row>
    <row r="194" spans="1:9" s="53" customFormat="1" x14ac:dyDescent="0.2">
      <c r="A194" s="54"/>
      <c r="B194" s="54"/>
      <c r="C194" s="54"/>
      <c r="D194" s="54"/>
      <c r="E194" s="54"/>
      <c r="F194" s="54"/>
      <c r="G194" s="54"/>
      <c r="H194" s="54"/>
      <c r="I194" s="54"/>
    </row>
    <row r="195" spans="1:9" s="53" customFormat="1" x14ac:dyDescent="0.2">
      <c r="A195" s="54"/>
      <c r="B195" s="54"/>
      <c r="C195" s="54"/>
      <c r="D195" s="54"/>
      <c r="E195" s="54"/>
      <c r="F195" s="54"/>
      <c r="G195" s="54"/>
      <c r="H195" s="54"/>
      <c r="I195" s="54"/>
    </row>
    <row r="196" spans="1:9" s="53" customFormat="1" x14ac:dyDescent="0.2">
      <c r="A196" s="54"/>
      <c r="B196" s="54"/>
      <c r="C196" s="54"/>
      <c r="D196" s="54"/>
      <c r="E196" s="54"/>
      <c r="F196" s="54"/>
      <c r="G196" s="54"/>
      <c r="H196" s="54"/>
      <c r="I196" s="54"/>
    </row>
    <row r="197" spans="1:9" s="53" customFormat="1" x14ac:dyDescent="0.2">
      <c r="A197" s="54"/>
      <c r="B197" s="54"/>
      <c r="C197" s="54"/>
      <c r="D197" s="54"/>
      <c r="E197" s="54"/>
      <c r="F197" s="54"/>
      <c r="G197" s="54"/>
      <c r="H197" s="54"/>
      <c r="I197" s="54"/>
    </row>
    <row r="198" spans="1:9" s="53" customFormat="1" x14ac:dyDescent="0.2">
      <c r="A198" s="54"/>
      <c r="B198" s="54"/>
      <c r="C198" s="54"/>
      <c r="D198" s="54"/>
      <c r="E198" s="54"/>
      <c r="F198" s="54"/>
      <c r="G198" s="54"/>
      <c r="H198" s="54"/>
      <c r="I198" s="54"/>
    </row>
    <row r="199" spans="1:9" s="53" customFormat="1" x14ac:dyDescent="0.2">
      <c r="A199" s="54"/>
      <c r="B199" s="54"/>
      <c r="C199" s="54"/>
      <c r="D199" s="54"/>
      <c r="E199" s="54"/>
      <c r="F199" s="54"/>
      <c r="G199" s="54"/>
      <c r="H199" s="54"/>
      <c r="I199" s="54"/>
    </row>
    <row r="200" spans="1:9" s="53" customFormat="1" x14ac:dyDescent="0.2">
      <c r="A200" s="54"/>
      <c r="B200" s="54"/>
      <c r="C200" s="54"/>
      <c r="D200" s="54"/>
      <c r="E200" s="54"/>
      <c r="F200" s="54"/>
      <c r="G200" s="54"/>
      <c r="H200" s="54"/>
      <c r="I200" s="54"/>
    </row>
    <row r="201" spans="1:9" s="53" customFormat="1" x14ac:dyDescent="0.2">
      <c r="A201" s="54"/>
      <c r="B201" s="54"/>
      <c r="C201" s="54"/>
      <c r="D201" s="54"/>
      <c r="E201" s="54"/>
      <c r="F201" s="54"/>
      <c r="G201" s="54"/>
      <c r="H201" s="54"/>
      <c r="I201" s="54"/>
    </row>
    <row r="202" spans="1:9" s="53" customFormat="1" x14ac:dyDescent="0.2">
      <c r="A202" s="54"/>
      <c r="B202" s="54"/>
      <c r="C202" s="54"/>
      <c r="D202" s="54"/>
      <c r="E202" s="54"/>
      <c r="F202" s="54"/>
      <c r="G202" s="54"/>
      <c r="H202" s="54"/>
      <c r="I202" s="54"/>
    </row>
    <row r="203" spans="1:9" s="53" customFormat="1" x14ac:dyDescent="0.2">
      <c r="A203" s="54"/>
      <c r="B203" s="54"/>
      <c r="C203" s="54"/>
      <c r="D203" s="54"/>
      <c r="E203" s="54"/>
      <c r="F203" s="54"/>
      <c r="G203" s="54"/>
      <c r="H203" s="54"/>
      <c r="I203" s="54"/>
    </row>
    <row r="204" spans="1:9" s="53" customFormat="1" x14ac:dyDescent="0.2">
      <c r="A204" s="54"/>
      <c r="B204" s="54"/>
      <c r="C204" s="54"/>
      <c r="D204" s="54"/>
      <c r="E204" s="54"/>
      <c r="F204" s="54"/>
      <c r="G204" s="54"/>
      <c r="H204" s="54"/>
      <c r="I204" s="54"/>
    </row>
    <row r="205" spans="1:9" s="53" customFormat="1" x14ac:dyDescent="0.2">
      <c r="A205" s="54"/>
      <c r="B205" s="54"/>
      <c r="C205" s="54"/>
      <c r="D205" s="54"/>
      <c r="E205" s="54"/>
      <c r="F205" s="54"/>
      <c r="G205" s="54"/>
      <c r="H205" s="54"/>
      <c r="I205" s="54"/>
    </row>
    <row r="206" spans="1:9" s="53" customFormat="1" x14ac:dyDescent="0.2">
      <c r="A206" s="54"/>
      <c r="B206" s="54"/>
      <c r="C206" s="54"/>
      <c r="D206" s="54"/>
      <c r="E206" s="54"/>
      <c r="F206" s="54"/>
      <c r="G206" s="54"/>
      <c r="H206" s="54"/>
      <c r="I206" s="54"/>
    </row>
    <row r="207" spans="1:9" s="53" customFormat="1" x14ac:dyDescent="0.2">
      <c r="A207" s="54"/>
      <c r="B207" s="54"/>
      <c r="C207" s="54"/>
      <c r="D207" s="54"/>
      <c r="E207" s="54"/>
      <c r="F207" s="54"/>
      <c r="G207" s="54"/>
      <c r="H207" s="54"/>
      <c r="I207" s="54"/>
    </row>
    <row r="208" spans="1:9" s="53" customFormat="1" x14ac:dyDescent="0.2">
      <c r="A208" s="54"/>
      <c r="B208" s="54"/>
      <c r="C208" s="54"/>
      <c r="D208" s="54"/>
      <c r="E208" s="54"/>
      <c r="F208" s="54"/>
      <c r="G208" s="54"/>
      <c r="H208" s="54"/>
      <c r="I208" s="54"/>
    </row>
    <row r="209" spans="1:9" s="53" customFormat="1" x14ac:dyDescent="0.2">
      <c r="A209" s="54"/>
      <c r="B209" s="54"/>
      <c r="C209" s="54"/>
      <c r="D209" s="54"/>
      <c r="E209" s="54"/>
      <c r="F209" s="54"/>
      <c r="G209" s="54"/>
      <c r="H209" s="54"/>
      <c r="I209" s="54"/>
    </row>
    <row r="210" spans="1:9" s="53" customFormat="1" x14ac:dyDescent="0.2">
      <c r="A210" s="54"/>
      <c r="B210" s="54"/>
      <c r="C210" s="54"/>
      <c r="D210" s="54"/>
      <c r="E210" s="54"/>
      <c r="F210" s="54"/>
      <c r="G210" s="54"/>
      <c r="H210" s="54"/>
      <c r="I210" s="54"/>
    </row>
    <row r="211" spans="1:9" s="53" customFormat="1" x14ac:dyDescent="0.2">
      <c r="A211" s="54"/>
      <c r="B211" s="54"/>
      <c r="C211" s="54"/>
      <c r="D211" s="54"/>
      <c r="E211" s="54"/>
      <c r="F211" s="54"/>
      <c r="G211" s="54"/>
      <c r="H211" s="54"/>
      <c r="I211" s="54"/>
    </row>
    <row r="212" spans="1:9" s="53" customFormat="1" x14ac:dyDescent="0.2">
      <c r="A212" s="54"/>
      <c r="B212" s="54"/>
      <c r="C212" s="54"/>
      <c r="D212" s="54"/>
      <c r="E212" s="54"/>
      <c r="F212" s="54"/>
      <c r="G212" s="54"/>
      <c r="H212" s="54"/>
      <c r="I212" s="54"/>
    </row>
    <row r="213" spans="1:9" s="53" customFormat="1" x14ac:dyDescent="0.2">
      <c r="A213" s="54"/>
      <c r="B213" s="54"/>
      <c r="C213" s="54"/>
      <c r="D213" s="54"/>
      <c r="E213" s="54"/>
      <c r="F213" s="54"/>
      <c r="G213" s="54"/>
      <c r="H213" s="54"/>
      <c r="I213" s="54"/>
    </row>
    <row r="214" spans="1:9" s="53" customFormat="1" x14ac:dyDescent="0.2">
      <c r="A214" s="54"/>
      <c r="B214" s="54"/>
      <c r="C214" s="54"/>
      <c r="D214" s="54"/>
      <c r="E214" s="54"/>
      <c r="F214" s="54"/>
      <c r="G214" s="54"/>
      <c r="H214" s="54"/>
      <c r="I214" s="54"/>
    </row>
    <row r="215" spans="1:9" s="53" customFormat="1" x14ac:dyDescent="0.2">
      <c r="A215" s="54"/>
      <c r="B215" s="54"/>
      <c r="C215" s="54"/>
      <c r="D215" s="54"/>
      <c r="E215" s="54"/>
      <c r="F215" s="54"/>
      <c r="G215" s="54"/>
      <c r="H215" s="54"/>
      <c r="I215" s="54"/>
    </row>
    <row r="216" spans="1:9" s="53" customFormat="1" x14ac:dyDescent="0.2">
      <c r="A216" s="54"/>
      <c r="B216" s="54"/>
      <c r="C216" s="54"/>
      <c r="D216" s="54"/>
      <c r="E216" s="54"/>
      <c r="F216" s="54"/>
      <c r="G216" s="54"/>
      <c r="H216" s="54"/>
      <c r="I216" s="54"/>
    </row>
    <row r="217" spans="1:9" s="53" customFormat="1" x14ac:dyDescent="0.2">
      <c r="A217" s="54"/>
      <c r="B217" s="54"/>
      <c r="C217" s="54"/>
      <c r="D217" s="54"/>
      <c r="E217" s="54"/>
      <c r="F217" s="54"/>
      <c r="G217" s="54"/>
      <c r="H217" s="54"/>
      <c r="I217" s="54"/>
    </row>
    <row r="218" spans="1:9" s="53" customFormat="1" x14ac:dyDescent="0.2">
      <c r="A218" s="54"/>
      <c r="B218" s="54"/>
      <c r="C218" s="54"/>
      <c r="D218" s="54"/>
      <c r="E218" s="54"/>
      <c r="F218" s="54"/>
      <c r="G218" s="54"/>
      <c r="H218" s="54"/>
      <c r="I218" s="54"/>
    </row>
    <row r="219" spans="1:9" s="53" customFormat="1" x14ac:dyDescent="0.2">
      <c r="A219" s="54"/>
      <c r="B219" s="54"/>
      <c r="C219" s="54"/>
      <c r="D219" s="54"/>
      <c r="E219" s="54"/>
      <c r="F219" s="54"/>
      <c r="G219" s="54"/>
      <c r="H219" s="54"/>
      <c r="I219" s="54"/>
    </row>
    <row r="220" spans="1:9" s="53" customFormat="1" x14ac:dyDescent="0.2">
      <c r="A220" s="54"/>
      <c r="B220" s="54"/>
      <c r="C220" s="54"/>
      <c r="D220" s="54"/>
      <c r="E220" s="54"/>
      <c r="F220" s="54"/>
      <c r="G220" s="54"/>
      <c r="H220" s="54"/>
      <c r="I220" s="54"/>
    </row>
    <row r="221" spans="1:9" s="53" customFormat="1" x14ac:dyDescent="0.2">
      <c r="A221" s="54"/>
      <c r="B221" s="54"/>
      <c r="C221" s="54"/>
      <c r="D221" s="54"/>
      <c r="E221" s="54"/>
      <c r="F221" s="54"/>
      <c r="G221" s="54"/>
      <c r="H221" s="54"/>
      <c r="I221" s="54"/>
    </row>
    <row r="222" spans="1:9" s="53" customFormat="1" x14ac:dyDescent="0.2">
      <c r="A222" s="54"/>
      <c r="B222" s="54"/>
      <c r="C222" s="54"/>
      <c r="D222" s="54"/>
      <c r="E222" s="54"/>
      <c r="F222" s="54"/>
      <c r="G222" s="54"/>
      <c r="H222" s="54"/>
      <c r="I222" s="54"/>
    </row>
    <row r="223" spans="1:9" s="53" customFormat="1" x14ac:dyDescent="0.2">
      <c r="A223" s="54"/>
      <c r="B223" s="54"/>
      <c r="C223" s="54"/>
      <c r="D223" s="54"/>
      <c r="E223" s="54"/>
      <c r="F223" s="54"/>
      <c r="G223" s="54"/>
      <c r="H223" s="54"/>
      <c r="I223" s="54"/>
    </row>
    <row r="224" spans="1:9" s="53" customFormat="1" x14ac:dyDescent="0.2">
      <c r="A224" s="54"/>
      <c r="B224" s="54"/>
      <c r="C224" s="54"/>
      <c r="D224" s="54"/>
      <c r="E224" s="54"/>
      <c r="F224" s="54"/>
      <c r="G224" s="54"/>
      <c r="H224" s="54"/>
      <c r="I224" s="54"/>
    </row>
    <row r="225" spans="1:9" s="53" customFormat="1" x14ac:dyDescent="0.2">
      <c r="A225" s="54"/>
      <c r="B225" s="54"/>
      <c r="C225" s="54"/>
      <c r="D225" s="54"/>
      <c r="E225" s="54"/>
      <c r="F225" s="54"/>
      <c r="G225" s="54"/>
      <c r="H225" s="54"/>
      <c r="I225" s="54"/>
    </row>
    <row r="226" spans="1:9" s="53" customFormat="1" x14ac:dyDescent="0.2">
      <c r="A226" s="54"/>
      <c r="B226" s="54"/>
      <c r="C226" s="54"/>
      <c r="D226" s="54"/>
      <c r="E226" s="54"/>
      <c r="F226" s="54"/>
      <c r="G226" s="54"/>
      <c r="H226" s="54"/>
      <c r="I226" s="54"/>
    </row>
    <row r="227" spans="1:9" s="53" customFormat="1" x14ac:dyDescent="0.2">
      <c r="A227" s="54"/>
      <c r="B227" s="54"/>
      <c r="C227" s="54"/>
      <c r="D227" s="54"/>
      <c r="E227" s="54"/>
      <c r="F227" s="54"/>
      <c r="G227" s="54"/>
      <c r="H227" s="54"/>
      <c r="I227" s="54"/>
    </row>
    <row r="228" spans="1:9" s="53" customFormat="1" x14ac:dyDescent="0.2">
      <c r="A228" s="54"/>
      <c r="B228" s="54"/>
      <c r="C228" s="54"/>
      <c r="D228" s="54"/>
      <c r="E228" s="54"/>
      <c r="F228" s="54"/>
      <c r="G228" s="54"/>
      <c r="H228" s="54"/>
      <c r="I228" s="54"/>
    </row>
    <row r="229" spans="1:9" s="53" customFormat="1" x14ac:dyDescent="0.2">
      <c r="A229" s="54"/>
      <c r="B229" s="54"/>
      <c r="C229" s="54"/>
      <c r="D229" s="54"/>
      <c r="E229" s="54"/>
      <c r="F229" s="54"/>
      <c r="G229" s="54"/>
      <c r="H229" s="54"/>
      <c r="I229" s="54"/>
    </row>
    <row r="230" spans="1:9" s="53" customFormat="1" x14ac:dyDescent="0.2">
      <c r="A230" s="54"/>
      <c r="B230" s="54"/>
      <c r="C230" s="54"/>
      <c r="D230" s="54"/>
      <c r="E230" s="54"/>
      <c r="F230" s="54"/>
      <c r="G230" s="54"/>
      <c r="H230" s="54"/>
      <c r="I230" s="54"/>
    </row>
    <row r="231" spans="1:9" s="53" customFormat="1" x14ac:dyDescent="0.2">
      <c r="A231" s="54"/>
      <c r="B231" s="54"/>
      <c r="C231" s="54"/>
      <c r="D231" s="54"/>
      <c r="E231" s="54"/>
      <c r="F231" s="54"/>
      <c r="G231" s="54"/>
      <c r="H231" s="54"/>
      <c r="I231" s="54"/>
    </row>
    <row r="232" spans="1:9" s="53" customFormat="1" x14ac:dyDescent="0.2">
      <c r="A232" s="54"/>
      <c r="B232" s="54"/>
      <c r="C232" s="54"/>
      <c r="D232" s="54"/>
      <c r="E232" s="54"/>
      <c r="F232" s="54"/>
      <c r="G232" s="54"/>
      <c r="H232" s="54"/>
      <c r="I232" s="54"/>
    </row>
    <row r="233" spans="1:9" s="53" customFormat="1" x14ac:dyDescent="0.2">
      <c r="A233" s="54"/>
      <c r="B233" s="54"/>
      <c r="C233" s="54"/>
      <c r="D233" s="54"/>
      <c r="E233" s="54"/>
      <c r="F233" s="54"/>
      <c r="G233" s="54"/>
      <c r="H233" s="54"/>
      <c r="I233" s="54"/>
    </row>
    <row r="234" spans="1:9" s="53" customFormat="1" x14ac:dyDescent="0.2">
      <c r="A234" s="54"/>
      <c r="B234" s="54"/>
      <c r="C234" s="54"/>
      <c r="D234" s="54"/>
      <c r="E234" s="54"/>
      <c r="F234" s="54"/>
      <c r="G234" s="54"/>
      <c r="H234" s="54"/>
      <c r="I234" s="54"/>
    </row>
    <row r="235" spans="1:9" s="53" customFormat="1" x14ac:dyDescent="0.2">
      <c r="A235" s="54"/>
      <c r="B235" s="54"/>
      <c r="C235" s="54"/>
      <c r="D235" s="54"/>
      <c r="E235" s="54"/>
      <c r="F235" s="54"/>
      <c r="G235" s="54"/>
      <c r="H235" s="54"/>
      <c r="I235" s="54"/>
    </row>
    <row r="236" spans="1:9" s="53" customFormat="1" x14ac:dyDescent="0.2">
      <c r="A236" s="54"/>
      <c r="B236" s="54"/>
      <c r="C236" s="54"/>
      <c r="D236" s="54"/>
      <c r="E236" s="54"/>
      <c r="F236" s="54"/>
      <c r="G236" s="54"/>
      <c r="H236" s="54"/>
      <c r="I236" s="54"/>
    </row>
    <row r="237" spans="1:9" s="53" customFormat="1" x14ac:dyDescent="0.2">
      <c r="A237" s="54"/>
      <c r="B237" s="54"/>
      <c r="C237" s="54"/>
      <c r="D237" s="54"/>
      <c r="E237" s="54"/>
      <c r="F237" s="54"/>
      <c r="G237" s="54"/>
      <c r="H237" s="54"/>
      <c r="I237" s="54"/>
    </row>
    <row r="238" spans="1:9" s="53" customFormat="1" x14ac:dyDescent="0.2">
      <c r="A238" s="54"/>
      <c r="B238" s="54"/>
      <c r="C238" s="54"/>
      <c r="D238" s="54"/>
      <c r="E238" s="54"/>
      <c r="F238" s="54"/>
      <c r="G238" s="54"/>
      <c r="H238" s="54"/>
      <c r="I238" s="54"/>
    </row>
    <row r="239" spans="1:9" s="53" customFormat="1" x14ac:dyDescent="0.2">
      <c r="A239" s="54"/>
      <c r="B239" s="54"/>
      <c r="C239" s="54"/>
      <c r="D239" s="54"/>
      <c r="E239" s="54"/>
      <c r="F239" s="54"/>
      <c r="G239" s="54"/>
      <c r="H239" s="54"/>
      <c r="I239" s="54"/>
    </row>
    <row r="240" spans="1:9" s="53" customFormat="1" x14ac:dyDescent="0.2">
      <c r="A240" s="54"/>
      <c r="B240" s="54"/>
      <c r="C240" s="54"/>
      <c r="D240" s="54"/>
      <c r="E240" s="54"/>
      <c r="F240" s="54"/>
      <c r="G240" s="54"/>
      <c r="H240" s="54"/>
      <c r="I240" s="54"/>
    </row>
    <row r="241" spans="1:9" s="53" customFormat="1" x14ac:dyDescent="0.2">
      <c r="A241" s="54"/>
      <c r="B241" s="54"/>
      <c r="C241" s="54"/>
      <c r="D241" s="54"/>
      <c r="E241" s="54"/>
      <c r="F241" s="54"/>
      <c r="G241" s="54"/>
      <c r="H241" s="54"/>
      <c r="I241" s="54"/>
    </row>
    <row r="242" spans="1:9" s="53" customFormat="1" x14ac:dyDescent="0.2">
      <c r="A242" s="54"/>
      <c r="B242" s="54"/>
      <c r="C242" s="54"/>
      <c r="D242" s="54"/>
      <c r="E242" s="54"/>
      <c r="F242" s="54"/>
      <c r="G242" s="54"/>
      <c r="H242" s="54"/>
      <c r="I242" s="54"/>
    </row>
    <row r="243" spans="1:9" s="53" customFormat="1" x14ac:dyDescent="0.2">
      <c r="A243" s="54"/>
      <c r="B243" s="54"/>
      <c r="C243" s="54"/>
      <c r="D243" s="54"/>
      <c r="E243" s="54"/>
      <c r="F243" s="54"/>
      <c r="G243" s="54"/>
      <c r="H243" s="54"/>
      <c r="I243" s="54"/>
    </row>
    <row r="244" spans="1:9" s="53" customFormat="1" x14ac:dyDescent="0.2">
      <c r="A244" s="54"/>
      <c r="B244" s="54"/>
      <c r="C244" s="54"/>
      <c r="D244" s="54"/>
      <c r="E244" s="54"/>
      <c r="F244" s="54"/>
      <c r="G244" s="54"/>
      <c r="H244" s="54"/>
      <c r="I244" s="54"/>
    </row>
    <row r="245" spans="1:9" s="53" customFormat="1" x14ac:dyDescent="0.2">
      <c r="A245" s="54"/>
      <c r="B245" s="54"/>
      <c r="C245" s="54"/>
      <c r="D245" s="54"/>
      <c r="E245" s="54"/>
      <c r="F245" s="54"/>
      <c r="G245" s="54"/>
      <c r="H245" s="54"/>
      <c r="I245" s="54"/>
    </row>
    <row r="246" spans="1:9" s="53" customFormat="1" x14ac:dyDescent="0.2">
      <c r="A246" s="54"/>
      <c r="B246" s="54"/>
      <c r="C246" s="54"/>
      <c r="D246" s="54"/>
      <c r="E246" s="54"/>
      <c r="F246" s="54"/>
      <c r="G246" s="54"/>
      <c r="H246" s="54"/>
      <c r="I246" s="54"/>
    </row>
    <row r="247" spans="1:9" s="53" customFormat="1" x14ac:dyDescent="0.2">
      <c r="A247" s="54"/>
      <c r="B247" s="54"/>
      <c r="C247" s="54"/>
      <c r="D247" s="54"/>
      <c r="E247" s="54"/>
      <c r="F247" s="54"/>
      <c r="G247" s="54"/>
      <c r="H247" s="54"/>
      <c r="I247" s="54"/>
    </row>
    <row r="248" spans="1:9" s="53" customFormat="1" x14ac:dyDescent="0.2">
      <c r="A248" s="54"/>
      <c r="B248" s="54"/>
      <c r="C248" s="54"/>
      <c r="D248" s="54"/>
      <c r="E248" s="54"/>
      <c r="F248" s="54"/>
      <c r="G248" s="54"/>
      <c r="H248" s="54"/>
      <c r="I248" s="54"/>
    </row>
    <row r="249" spans="1:9" s="53" customFormat="1" x14ac:dyDescent="0.2">
      <c r="A249" s="54"/>
      <c r="B249" s="54"/>
      <c r="C249" s="54"/>
      <c r="D249" s="54"/>
      <c r="E249" s="54"/>
      <c r="F249" s="54"/>
      <c r="G249" s="54"/>
      <c r="H249" s="54"/>
      <c r="I249" s="54"/>
    </row>
    <row r="250" spans="1:9" s="53" customFormat="1" x14ac:dyDescent="0.2">
      <c r="A250" s="54"/>
      <c r="B250" s="54"/>
      <c r="C250" s="54"/>
      <c r="D250" s="54"/>
      <c r="E250" s="54"/>
      <c r="F250" s="54"/>
      <c r="G250" s="54"/>
      <c r="H250" s="54"/>
      <c r="I250" s="54"/>
    </row>
    <row r="251" spans="1:9" s="53" customFormat="1" x14ac:dyDescent="0.2">
      <c r="A251" s="54"/>
      <c r="B251" s="54"/>
      <c r="C251" s="54"/>
      <c r="D251" s="54"/>
      <c r="E251" s="54"/>
      <c r="F251" s="54"/>
      <c r="G251" s="54"/>
      <c r="H251" s="54"/>
      <c r="I251" s="54"/>
    </row>
    <row r="252" spans="1:9" s="53" customFormat="1" x14ac:dyDescent="0.2">
      <c r="A252" s="54"/>
      <c r="B252" s="54"/>
      <c r="C252" s="54"/>
      <c r="D252" s="54"/>
      <c r="E252" s="54"/>
      <c r="F252" s="54"/>
      <c r="G252" s="54"/>
      <c r="H252" s="54"/>
      <c r="I252" s="54"/>
    </row>
    <row r="253" spans="1:9" s="53" customFormat="1" x14ac:dyDescent="0.2">
      <c r="A253" s="54"/>
      <c r="B253" s="54"/>
      <c r="C253" s="54"/>
      <c r="D253" s="54"/>
      <c r="E253" s="54"/>
      <c r="F253" s="54"/>
      <c r="G253" s="54"/>
      <c r="H253" s="54"/>
      <c r="I253" s="54"/>
    </row>
    <row r="254" spans="1:9" s="53" customFormat="1" x14ac:dyDescent="0.2">
      <c r="A254" s="54"/>
      <c r="B254" s="54"/>
      <c r="C254" s="54"/>
      <c r="D254" s="54"/>
      <c r="E254" s="54"/>
      <c r="F254" s="54"/>
      <c r="G254" s="54"/>
      <c r="H254" s="54"/>
      <c r="I254" s="54"/>
    </row>
    <row r="255" spans="1:9" s="53" customFormat="1" x14ac:dyDescent="0.2">
      <c r="A255" s="54"/>
      <c r="B255" s="54"/>
      <c r="C255" s="54"/>
      <c r="D255" s="54"/>
      <c r="E255" s="54"/>
      <c r="F255" s="54"/>
      <c r="G255" s="54"/>
      <c r="H255" s="54"/>
      <c r="I255" s="54"/>
    </row>
    <row r="256" spans="1:9" s="53" customFormat="1" x14ac:dyDescent="0.2">
      <c r="A256" s="54"/>
      <c r="B256" s="54"/>
      <c r="C256" s="54"/>
      <c r="D256" s="54"/>
      <c r="E256" s="54"/>
      <c r="F256" s="54"/>
      <c r="G256" s="54"/>
      <c r="H256" s="54"/>
      <c r="I256" s="54"/>
    </row>
    <row r="257" spans="1:9" s="53" customFormat="1" x14ac:dyDescent="0.2">
      <c r="A257" s="54"/>
      <c r="B257" s="54"/>
      <c r="C257" s="54"/>
      <c r="D257" s="54"/>
      <c r="E257" s="54"/>
      <c r="F257" s="54"/>
      <c r="G257" s="54"/>
      <c r="H257" s="54"/>
      <c r="I257" s="54"/>
    </row>
    <row r="258" spans="1:9" s="53" customFormat="1" x14ac:dyDescent="0.2">
      <c r="A258" s="54"/>
      <c r="B258" s="54"/>
      <c r="C258" s="54"/>
      <c r="D258" s="54"/>
      <c r="E258" s="54"/>
      <c r="F258" s="54"/>
      <c r="G258" s="54"/>
      <c r="H258" s="54"/>
      <c r="I258" s="54"/>
    </row>
    <row r="259" spans="1:9" s="53" customFormat="1" x14ac:dyDescent="0.2">
      <c r="A259" s="54"/>
      <c r="B259" s="54"/>
      <c r="C259" s="54"/>
      <c r="D259" s="54"/>
      <c r="E259" s="54"/>
      <c r="F259" s="54"/>
      <c r="G259" s="54"/>
      <c r="H259" s="54"/>
      <c r="I259" s="54"/>
    </row>
    <row r="260" spans="1:9" s="53" customFormat="1" x14ac:dyDescent="0.2">
      <c r="A260" s="54"/>
      <c r="B260" s="54"/>
      <c r="C260" s="54"/>
      <c r="D260" s="54"/>
      <c r="E260" s="54"/>
      <c r="F260" s="54"/>
      <c r="G260" s="54"/>
      <c r="H260" s="54"/>
      <c r="I260" s="54"/>
    </row>
    <row r="261" spans="1:9" s="53" customFormat="1" x14ac:dyDescent="0.2">
      <c r="A261" s="54"/>
      <c r="B261" s="54"/>
      <c r="C261" s="54"/>
      <c r="D261" s="54"/>
      <c r="E261" s="54"/>
      <c r="F261" s="54"/>
      <c r="G261" s="54"/>
      <c r="H261" s="54"/>
      <c r="I261" s="54"/>
    </row>
    <row r="262" spans="1:9" s="53" customFormat="1" x14ac:dyDescent="0.2">
      <c r="A262" s="54"/>
      <c r="B262" s="54"/>
      <c r="C262" s="54"/>
      <c r="D262" s="54"/>
      <c r="E262" s="54"/>
      <c r="F262" s="54"/>
      <c r="G262" s="54"/>
      <c r="H262" s="54"/>
      <c r="I262" s="54"/>
    </row>
    <row r="263" spans="1:9" s="53" customFormat="1" x14ac:dyDescent="0.2">
      <c r="A263" s="54"/>
      <c r="B263" s="54"/>
      <c r="C263" s="54"/>
      <c r="D263" s="54"/>
      <c r="E263" s="54"/>
      <c r="F263" s="54"/>
      <c r="G263" s="54"/>
      <c r="H263" s="54"/>
      <c r="I263" s="54"/>
    </row>
    <row r="264" spans="1:9" s="53" customFormat="1" x14ac:dyDescent="0.2">
      <c r="A264" s="54"/>
      <c r="B264" s="54"/>
      <c r="C264" s="54"/>
      <c r="D264" s="54"/>
      <c r="E264" s="54"/>
      <c r="F264" s="54"/>
      <c r="G264" s="54"/>
      <c r="H264" s="54"/>
      <c r="I264" s="54"/>
    </row>
    <row r="265" spans="1:9" s="53" customFormat="1" x14ac:dyDescent="0.2">
      <c r="A265" s="54"/>
      <c r="B265" s="54"/>
      <c r="C265" s="54"/>
      <c r="D265" s="54"/>
      <c r="E265" s="54"/>
      <c r="F265" s="54"/>
      <c r="G265" s="54"/>
      <c r="H265" s="54"/>
      <c r="I265" s="54"/>
    </row>
    <row r="266" spans="1:9" s="53" customFormat="1" x14ac:dyDescent="0.2">
      <c r="A266" s="54"/>
      <c r="B266" s="54"/>
      <c r="C266" s="54"/>
      <c r="D266" s="54"/>
      <c r="E266" s="54"/>
      <c r="F266" s="54"/>
      <c r="G266" s="54"/>
      <c r="H266" s="54"/>
      <c r="I266" s="54"/>
    </row>
    <row r="267" spans="1:9" s="53" customFormat="1" x14ac:dyDescent="0.2">
      <c r="A267" s="54"/>
      <c r="B267" s="54"/>
      <c r="C267" s="54"/>
      <c r="D267" s="54"/>
      <c r="E267" s="54"/>
      <c r="F267" s="54"/>
      <c r="G267" s="54"/>
      <c r="H267" s="54"/>
      <c r="I267" s="54"/>
    </row>
    <row r="268" spans="1:9" s="53" customFormat="1" x14ac:dyDescent="0.2">
      <c r="A268" s="54"/>
      <c r="B268" s="54"/>
      <c r="C268" s="54"/>
      <c r="D268" s="54"/>
      <c r="E268" s="54"/>
      <c r="F268" s="54"/>
      <c r="G268" s="54"/>
      <c r="H268" s="54"/>
      <c r="I268" s="54"/>
    </row>
    <row r="269" spans="1:9" s="53" customFormat="1" x14ac:dyDescent="0.2">
      <c r="A269" s="54"/>
      <c r="B269" s="54"/>
      <c r="C269" s="54"/>
      <c r="D269" s="54"/>
      <c r="E269" s="54"/>
      <c r="F269" s="54"/>
      <c r="G269" s="54"/>
      <c r="H269" s="54"/>
      <c r="I269" s="54"/>
    </row>
    <row r="270" spans="1:9" s="53" customFormat="1" x14ac:dyDescent="0.2">
      <c r="A270" s="54"/>
      <c r="B270" s="54"/>
      <c r="C270" s="54"/>
      <c r="D270" s="54"/>
      <c r="E270" s="54"/>
      <c r="F270" s="54"/>
      <c r="G270" s="54"/>
      <c r="H270" s="54"/>
      <c r="I270" s="54"/>
    </row>
    <row r="271" spans="1:9" s="53" customFormat="1" x14ac:dyDescent="0.2">
      <c r="A271" s="54"/>
      <c r="B271" s="54"/>
      <c r="C271" s="54"/>
      <c r="D271" s="54"/>
      <c r="E271" s="54"/>
      <c r="F271" s="54"/>
      <c r="G271" s="54"/>
      <c r="H271" s="54"/>
      <c r="I271" s="54"/>
    </row>
    <row r="272" spans="1:9" s="53" customFormat="1" x14ac:dyDescent="0.2">
      <c r="A272" s="54"/>
      <c r="B272" s="54"/>
      <c r="C272" s="54"/>
      <c r="D272" s="54"/>
      <c r="E272" s="54"/>
      <c r="F272" s="54"/>
      <c r="G272" s="54"/>
      <c r="H272" s="54"/>
      <c r="I272" s="54"/>
    </row>
    <row r="273" spans="1:9" s="53" customFormat="1" x14ac:dyDescent="0.2">
      <c r="A273" s="54"/>
      <c r="B273" s="54"/>
      <c r="C273" s="54"/>
      <c r="D273" s="54"/>
      <c r="E273" s="54"/>
      <c r="F273" s="54"/>
      <c r="G273" s="54"/>
      <c r="H273" s="54"/>
      <c r="I273" s="54"/>
    </row>
    <row r="274" spans="1:9" s="53" customFormat="1" x14ac:dyDescent="0.2">
      <c r="A274" s="54"/>
      <c r="B274" s="54"/>
      <c r="C274" s="54"/>
      <c r="D274" s="54"/>
      <c r="E274" s="54"/>
      <c r="F274" s="54"/>
      <c r="G274" s="54"/>
      <c r="H274" s="54"/>
      <c r="I274" s="54"/>
    </row>
    <row r="275" spans="1:9" s="53" customFormat="1" x14ac:dyDescent="0.2">
      <c r="A275" s="54"/>
      <c r="B275" s="54"/>
      <c r="C275" s="54"/>
      <c r="D275" s="54"/>
      <c r="E275" s="54"/>
      <c r="F275" s="54"/>
      <c r="G275" s="54"/>
      <c r="H275" s="54"/>
      <c r="I275" s="54"/>
    </row>
    <row r="276" spans="1:9" s="53" customFormat="1" x14ac:dyDescent="0.2">
      <c r="A276" s="54"/>
      <c r="B276" s="54"/>
      <c r="C276" s="54"/>
      <c r="D276" s="54"/>
      <c r="E276" s="54"/>
      <c r="F276" s="54"/>
      <c r="G276" s="54"/>
      <c r="H276" s="54"/>
      <c r="I276" s="54"/>
    </row>
    <row r="277" spans="1:9" s="53" customFormat="1" x14ac:dyDescent="0.2">
      <c r="A277" s="54"/>
      <c r="B277" s="54"/>
      <c r="C277" s="54"/>
      <c r="D277" s="54"/>
      <c r="E277" s="54"/>
      <c r="F277" s="54"/>
      <c r="G277" s="54"/>
      <c r="H277" s="54"/>
      <c r="I277" s="54"/>
    </row>
    <row r="278" spans="1:9" s="53" customFormat="1" x14ac:dyDescent="0.2">
      <c r="A278" s="54"/>
      <c r="B278" s="54"/>
      <c r="C278" s="54"/>
      <c r="D278" s="54"/>
      <c r="E278" s="54"/>
      <c r="F278" s="54"/>
      <c r="G278" s="54"/>
      <c r="H278" s="54"/>
      <c r="I278" s="54"/>
    </row>
    <row r="279" spans="1:9" s="53" customFormat="1" x14ac:dyDescent="0.2">
      <c r="A279" s="54"/>
      <c r="B279" s="54"/>
      <c r="C279" s="54"/>
      <c r="D279" s="54"/>
      <c r="E279" s="54"/>
      <c r="F279" s="54"/>
      <c r="G279" s="54"/>
      <c r="H279" s="54"/>
      <c r="I279" s="54"/>
    </row>
    <row r="280" spans="1:9" s="53" customFormat="1" x14ac:dyDescent="0.2">
      <c r="A280" s="54"/>
      <c r="B280" s="54"/>
      <c r="C280" s="54"/>
      <c r="D280" s="54"/>
      <c r="E280" s="54"/>
      <c r="F280" s="54"/>
      <c r="G280" s="54"/>
      <c r="H280" s="54"/>
      <c r="I280" s="54"/>
    </row>
    <row r="281" spans="1:9" s="53" customFormat="1" x14ac:dyDescent="0.2">
      <c r="A281" s="54"/>
      <c r="B281" s="54"/>
      <c r="C281" s="54"/>
      <c r="D281" s="54"/>
      <c r="E281" s="54"/>
      <c r="F281" s="54"/>
      <c r="G281" s="54"/>
      <c r="H281" s="54"/>
      <c r="I281" s="54"/>
    </row>
    <row r="282" spans="1:9" s="53" customFormat="1" x14ac:dyDescent="0.2">
      <c r="A282" s="54"/>
      <c r="B282" s="54"/>
      <c r="C282" s="54"/>
      <c r="D282" s="54"/>
      <c r="E282" s="54"/>
      <c r="F282" s="54"/>
      <c r="G282" s="54"/>
      <c r="H282" s="54"/>
      <c r="I282" s="54"/>
    </row>
    <row r="283" spans="1:9" s="53" customFormat="1" x14ac:dyDescent="0.2">
      <c r="A283" s="54"/>
      <c r="B283" s="54"/>
      <c r="C283" s="54"/>
      <c r="D283" s="54"/>
      <c r="E283" s="54"/>
      <c r="F283" s="54"/>
      <c r="G283" s="54"/>
      <c r="H283" s="54"/>
      <c r="I283" s="54"/>
    </row>
    <row r="284" spans="1:9" s="53" customFormat="1" x14ac:dyDescent="0.2">
      <c r="A284" s="54"/>
      <c r="B284" s="54"/>
      <c r="C284" s="54"/>
      <c r="D284" s="54"/>
      <c r="E284" s="54"/>
      <c r="F284" s="54"/>
      <c r="G284" s="54"/>
      <c r="H284" s="54"/>
      <c r="I284" s="54"/>
    </row>
    <row r="285" spans="1:9" s="53" customFormat="1" x14ac:dyDescent="0.2">
      <c r="A285" s="54"/>
      <c r="B285" s="54"/>
      <c r="C285" s="54"/>
      <c r="D285" s="54"/>
      <c r="E285" s="54"/>
      <c r="F285" s="54"/>
      <c r="G285" s="54"/>
      <c r="H285" s="54"/>
      <c r="I285" s="54"/>
    </row>
    <row r="286" spans="1:9" s="53" customFormat="1" x14ac:dyDescent="0.2">
      <c r="A286" s="54"/>
      <c r="B286" s="54"/>
      <c r="C286" s="54"/>
      <c r="D286" s="54"/>
      <c r="E286" s="54"/>
      <c r="F286" s="54"/>
      <c r="G286" s="54"/>
      <c r="H286" s="54"/>
      <c r="I286" s="54"/>
    </row>
    <row r="287" spans="1:9" s="53" customFormat="1" x14ac:dyDescent="0.2">
      <c r="A287" s="54"/>
      <c r="B287" s="54"/>
      <c r="C287" s="54"/>
      <c r="D287" s="54"/>
      <c r="E287" s="54"/>
      <c r="F287" s="54"/>
      <c r="G287" s="54"/>
      <c r="H287" s="54"/>
      <c r="I287" s="54"/>
    </row>
    <row r="288" spans="1:9" s="53" customFormat="1" x14ac:dyDescent="0.2">
      <c r="A288" s="54"/>
      <c r="B288" s="54"/>
      <c r="C288" s="54"/>
      <c r="D288" s="54"/>
      <c r="E288" s="54"/>
      <c r="F288" s="54"/>
      <c r="G288" s="54"/>
      <c r="H288" s="54"/>
      <c r="I288" s="54"/>
    </row>
    <row r="289" spans="1:9" s="53" customFormat="1" x14ac:dyDescent="0.2">
      <c r="A289" s="54"/>
      <c r="B289" s="54"/>
      <c r="C289" s="54"/>
      <c r="D289" s="54"/>
      <c r="E289" s="54"/>
      <c r="F289" s="54"/>
      <c r="G289" s="54"/>
      <c r="H289" s="54"/>
      <c r="I289" s="54"/>
    </row>
    <row r="290" spans="1:9" s="53" customFormat="1" x14ac:dyDescent="0.2">
      <c r="A290" s="54"/>
      <c r="B290" s="54"/>
      <c r="C290" s="54"/>
      <c r="D290" s="54"/>
      <c r="E290" s="54"/>
      <c r="F290" s="54"/>
      <c r="G290" s="54"/>
      <c r="H290" s="54"/>
      <c r="I290" s="54"/>
    </row>
    <row r="291" spans="1:9" s="53" customFormat="1" x14ac:dyDescent="0.2">
      <c r="A291" s="54"/>
      <c r="B291" s="54"/>
      <c r="C291" s="54"/>
      <c r="D291" s="54"/>
      <c r="E291" s="54"/>
      <c r="F291" s="54"/>
      <c r="G291" s="54"/>
      <c r="H291" s="54"/>
      <c r="I291" s="54"/>
    </row>
    <row r="292" spans="1:9" s="53" customFormat="1" x14ac:dyDescent="0.2">
      <c r="A292" s="54"/>
      <c r="B292" s="54"/>
      <c r="C292" s="54"/>
      <c r="D292" s="54"/>
      <c r="E292" s="54"/>
      <c r="F292" s="54"/>
      <c r="G292" s="54"/>
      <c r="H292" s="54"/>
      <c r="I292" s="54"/>
    </row>
    <row r="293" spans="1:9" s="53" customFormat="1" x14ac:dyDescent="0.2">
      <c r="A293" s="54"/>
      <c r="B293" s="54"/>
      <c r="C293" s="54"/>
      <c r="D293" s="54"/>
      <c r="E293" s="54"/>
      <c r="F293" s="54"/>
      <c r="G293" s="54"/>
      <c r="H293" s="54"/>
      <c r="I293" s="54"/>
    </row>
    <row r="294" spans="1:9" s="53" customFormat="1" x14ac:dyDescent="0.2">
      <c r="A294" s="54"/>
      <c r="B294" s="54"/>
      <c r="C294" s="54"/>
      <c r="D294" s="54"/>
      <c r="E294" s="54"/>
      <c r="F294" s="54"/>
      <c r="G294" s="54"/>
      <c r="H294" s="54"/>
      <c r="I294" s="54"/>
    </row>
    <row r="295" spans="1:9" s="53" customFormat="1" x14ac:dyDescent="0.2">
      <c r="A295" s="54"/>
      <c r="B295" s="54"/>
      <c r="C295" s="54"/>
      <c r="D295" s="54"/>
      <c r="E295" s="54"/>
      <c r="F295" s="54"/>
      <c r="G295" s="54"/>
      <c r="H295" s="54"/>
      <c r="I295" s="54"/>
    </row>
    <row r="296" spans="1:9" s="53" customFormat="1" x14ac:dyDescent="0.2">
      <c r="A296" s="54"/>
      <c r="B296" s="54"/>
      <c r="C296" s="54"/>
      <c r="D296" s="54"/>
      <c r="E296" s="54"/>
      <c r="F296" s="54"/>
      <c r="G296" s="54"/>
      <c r="H296" s="54"/>
      <c r="I296" s="54"/>
    </row>
    <row r="297" spans="1:9" s="53" customFormat="1" x14ac:dyDescent="0.2">
      <c r="A297" s="54"/>
      <c r="B297" s="54"/>
      <c r="C297" s="54"/>
      <c r="D297" s="54"/>
      <c r="E297" s="54"/>
      <c r="F297" s="54"/>
      <c r="G297" s="54"/>
      <c r="H297" s="54"/>
      <c r="I297" s="54"/>
    </row>
    <row r="298" spans="1:9" s="53" customFormat="1" x14ac:dyDescent="0.2">
      <c r="A298" s="54"/>
      <c r="B298" s="54"/>
      <c r="C298" s="54"/>
      <c r="D298" s="54"/>
      <c r="E298" s="54"/>
      <c r="F298" s="54"/>
      <c r="G298" s="54"/>
      <c r="H298" s="54"/>
      <c r="I298" s="54"/>
    </row>
  </sheetData>
  <mergeCells count="9">
    <mergeCell ref="K8:K9"/>
    <mergeCell ref="B7:I7"/>
    <mergeCell ref="C8:C9"/>
    <mergeCell ref="B6:I6"/>
    <mergeCell ref="A8:A9"/>
    <mergeCell ref="B8:B9"/>
    <mergeCell ref="D8:D9"/>
    <mergeCell ref="E8:E9"/>
    <mergeCell ref="F8:I8"/>
  </mergeCells>
  <phoneticPr fontId="4" type="noConversion"/>
  <dataValidations count="2">
    <dataValidation type="list" allowBlank="1" showInputMessage="1" showErrorMessage="1" sqref="C5">
      <formula1>$K$3:$M$3</formula1>
    </dataValidation>
    <dataValidation type="list" allowBlank="1" showInputMessage="1" showErrorMessage="1" sqref="B6:I6">
      <formula1>$K$4:$S$4</formula1>
    </dataValidation>
  </dataValidations>
  <pageMargins left="1.4566929133858268" right="0.39370078740157483" top="0.55118110236220474" bottom="0.15748031496062992" header="0" footer="0"/>
  <pageSetup paperSize="9" scale="95" orientation="landscape"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461"/>
  <sheetViews>
    <sheetView showGridLines="0" topLeftCell="A4" workbookViewId="0">
      <selection activeCell="E12" sqref="E12"/>
    </sheetView>
  </sheetViews>
  <sheetFormatPr baseColWidth="10" defaultColWidth="9.140625" defaultRowHeight="15" x14ac:dyDescent="0.25"/>
  <cols>
    <col min="1" max="1" width="22.28515625" style="242" customWidth="1"/>
    <col min="2" max="2" width="29.5703125" style="242" customWidth="1"/>
    <col min="3" max="3" width="21.42578125" style="242" customWidth="1"/>
    <col min="4" max="4" width="9.85546875" style="242" customWidth="1"/>
    <col min="5" max="5" width="25.42578125" style="242" customWidth="1"/>
    <col min="6" max="11" width="5.42578125" style="242" customWidth="1"/>
    <col min="12" max="12" width="5.42578125" style="251" customWidth="1"/>
    <col min="13" max="13" width="5.42578125" style="247" customWidth="1"/>
    <col min="14" max="17" width="5.42578125" style="248" customWidth="1"/>
    <col min="18" max="18" width="9.140625" style="248"/>
    <col min="19" max="21" width="13.140625" style="248" customWidth="1"/>
    <col min="22" max="22" width="14" style="252" customWidth="1"/>
    <col min="23" max="23" width="13.85546875" style="252" customWidth="1"/>
    <col min="24" max="24" width="9.140625" style="295"/>
    <col min="25" max="32" width="9.140625" style="248"/>
    <col min="33" max="67" width="9.140625" style="295"/>
    <col min="68" max="82" width="9.140625" style="252"/>
    <col min="83" max="16384" width="9.140625" style="242"/>
  </cols>
  <sheetData>
    <row r="1" spans="1:82" s="248" customFormat="1" x14ac:dyDescent="0.25">
      <c r="A1" s="415">
        <f>+PPNE1!$B$1</f>
        <v>0</v>
      </c>
      <c r="B1" s="415"/>
      <c r="C1" s="415"/>
      <c r="D1" s="415"/>
      <c r="E1" s="415"/>
      <c r="F1" s="415"/>
      <c r="G1" s="415"/>
      <c r="H1" s="415"/>
      <c r="I1" s="415"/>
      <c r="J1" s="415"/>
      <c r="K1" s="415"/>
      <c r="L1" s="247"/>
      <c r="M1" s="247"/>
      <c r="X1" s="295"/>
      <c r="AG1" s="295"/>
      <c r="AH1" s="295"/>
      <c r="AI1" s="295"/>
      <c r="AJ1" s="295"/>
      <c r="AK1" s="295"/>
      <c r="AL1" s="295"/>
      <c r="AM1" s="295"/>
      <c r="AN1" s="295"/>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row>
    <row r="2" spans="1:82" s="248" customFormat="1" ht="15.75" x14ac:dyDescent="0.25">
      <c r="A2" s="416" t="s">
        <v>270</v>
      </c>
      <c r="B2" s="416"/>
      <c r="C2" s="416"/>
      <c r="D2" s="416"/>
      <c r="E2" s="416"/>
      <c r="F2" s="416"/>
      <c r="G2" s="416"/>
      <c r="H2" s="416"/>
      <c r="I2" s="416"/>
      <c r="J2" s="416"/>
      <c r="K2" s="416"/>
      <c r="L2" s="247"/>
      <c r="M2" s="247"/>
      <c r="X2" s="295"/>
      <c r="AG2" s="295"/>
      <c r="AH2" s="295"/>
      <c r="AI2" s="295"/>
      <c r="AJ2" s="295"/>
      <c r="AK2" s="295"/>
      <c r="AL2" s="295"/>
      <c r="AM2" s="295"/>
      <c r="AN2" s="295"/>
      <c r="AO2" s="295"/>
      <c r="AP2" s="295"/>
      <c r="AQ2" s="295"/>
      <c r="AR2" s="295"/>
      <c r="AS2" s="295"/>
      <c r="AT2" s="295"/>
      <c r="AU2" s="295"/>
      <c r="AV2" s="295"/>
      <c r="AW2" s="295"/>
      <c r="AX2" s="295"/>
      <c r="AY2" s="295"/>
      <c r="AZ2" s="295"/>
      <c r="BA2" s="295"/>
      <c r="BB2" s="295"/>
      <c r="BC2" s="295"/>
      <c r="BD2" s="295"/>
      <c r="BE2" s="295"/>
      <c r="BF2" s="295"/>
      <c r="BG2" s="295"/>
      <c r="BH2" s="295"/>
      <c r="BI2" s="295"/>
      <c r="BJ2" s="295"/>
      <c r="BK2" s="295"/>
      <c r="BL2" s="295"/>
      <c r="BM2" s="295"/>
      <c r="BN2" s="295"/>
      <c r="BO2" s="295"/>
    </row>
    <row r="3" spans="1:82" s="248" customFormat="1" x14ac:dyDescent="0.25">
      <c r="A3" s="417" t="s">
        <v>271</v>
      </c>
      <c r="B3" s="417"/>
      <c r="C3" s="417"/>
      <c r="D3" s="417"/>
      <c r="E3" s="417"/>
      <c r="F3" s="417"/>
      <c r="G3" s="417"/>
      <c r="H3" s="417"/>
      <c r="I3" s="417"/>
      <c r="J3" s="417"/>
      <c r="K3" s="417"/>
      <c r="L3" s="250" t="s">
        <v>282</v>
      </c>
      <c r="M3" s="247"/>
      <c r="X3" s="295"/>
      <c r="AG3" s="295"/>
      <c r="AH3" s="295"/>
      <c r="AI3" s="295"/>
      <c r="AJ3" s="295"/>
      <c r="AK3" s="295"/>
      <c r="AL3" s="295"/>
      <c r="AM3" s="295"/>
      <c r="AN3" s="295"/>
      <c r="AO3" s="295"/>
      <c r="AP3" s="295"/>
      <c r="AQ3" s="295"/>
      <c r="AR3" s="295"/>
      <c r="AS3" s="295"/>
      <c r="AT3" s="295"/>
      <c r="AU3" s="295"/>
      <c r="AV3" s="295"/>
      <c r="AW3" s="295"/>
      <c r="AX3" s="295"/>
      <c r="AY3" s="295"/>
      <c r="AZ3" s="295"/>
      <c r="BA3" s="295"/>
      <c r="BB3" s="295"/>
      <c r="BC3" s="295"/>
      <c r="BD3" s="295"/>
      <c r="BE3" s="295"/>
      <c r="BF3" s="295"/>
      <c r="BG3" s="295"/>
      <c r="BH3" s="295"/>
      <c r="BI3" s="295"/>
      <c r="BJ3" s="295"/>
      <c r="BK3" s="295"/>
      <c r="BL3" s="295"/>
      <c r="BM3" s="295"/>
      <c r="BN3" s="295"/>
      <c r="BO3" s="295"/>
    </row>
    <row r="4" spans="1:82" s="248" customFormat="1" x14ac:dyDescent="0.25">
      <c r="A4" s="418" t="s">
        <v>972</v>
      </c>
      <c r="B4" s="418"/>
      <c r="C4" s="418"/>
      <c r="D4" s="418"/>
      <c r="E4" s="418"/>
      <c r="F4" s="418"/>
      <c r="G4" s="418"/>
      <c r="H4" s="418"/>
      <c r="I4" s="418"/>
      <c r="J4" s="418"/>
      <c r="K4" s="418"/>
      <c r="L4" s="250" t="s">
        <v>288</v>
      </c>
      <c r="M4" s="247"/>
      <c r="X4" s="295"/>
      <c r="AG4" s="295"/>
      <c r="AH4" s="295"/>
      <c r="AI4" s="295"/>
      <c r="AJ4" s="295"/>
      <c r="AK4" s="295"/>
      <c r="AL4" s="295"/>
      <c r="AM4" s="295"/>
      <c r="AN4" s="295"/>
      <c r="AO4" s="295"/>
      <c r="AP4" s="295"/>
      <c r="AQ4" s="295"/>
      <c r="AR4" s="295"/>
      <c r="AS4" s="295"/>
      <c r="AT4" s="295"/>
      <c r="AU4" s="295"/>
      <c r="AV4" s="295"/>
      <c r="AW4" s="295"/>
      <c r="AX4" s="295"/>
      <c r="AY4" s="295"/>
      <c r="AZ4" s="295"/>
      <c r="BA4" s="295"/>
      <c r="BB4" s="295"/>
      <c r="BC4" s="295"/>
      <c r="BD4" s="295"/>
      <c r="BE4" s="295"/>
      <c r="BF4" s="295"/>
      <c r="BG4" s="295"/>
      <c r="BH4" s="295"/>
      <c r="BI4" s="295"/>
      <c r="BJ4" s="295"/>
      <c r="BK4" s="295"/>
      <c r="BL4" s="295"/>
      <c r="BM4" s="295"/>
      <c r="BN4" s="295"/>
      <c r="BO4" s="295"/>
    </row>
    <row r="5" spans="1:82" s="248" customFormat="1" x14ac:dyDescent="0.25">
      <c r="A5" s="418">
        <f>PPNE1!$C$5</f>
        <v>2024</v>
      </c>
      <c r="B5" s="418"/>
      <c r="C5" s="418"/>
      <c r="D5" s="418"/>
      <c r="E5" s="418"/>
      <c r="F5" s="418"/>
      <c r="G5" s="418"/>
      <c r="H5" s="418"/>
      <c r="I5" s="418"/>
      <c r="J5" s="418"/>
      <c r="K5" s="418"/>
      <c r="L5" s="250" t="s">
        <v>283</v>
      </c>
      <c r="M5" s="249"/>
      <c r="X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row>
    <row r="6" spans="1:82" x14ac:dyDescent="0.25">
      <c r="A6" s="294" t="s">
        <v>214</v>
      </c>
      <c r="B6" s="419" t="str">
        <f>PPNE1!$B$6</f>
        <v>Este</v>
      </c>
      <c r="C6" s="419"/>
      <c r="D6" s="419"/>
      <c r="E6" s="419"/>
      <c r="F6" s="419"/>
      <c r="G6" s="419"/>
      <c r="H6" s="419"/>
      <c r="I6" s="419"/>
      <c r="J6" s="419"/>
      <c r="K6" s="419"/>
      <c r="L6" s="250" t="s">
        <v>921</v>
      </c>
    </row>
    <row r="7" spans="1:82" s="248" customFormat="1" x14ac:dyDescent="0.25">
      <c r="A7" s="299" t="s">
        <v>923</v>
      </c>
      <c r="B7" s="414" t="str">
        <f>PPNE1!$B$7</f>
        <v>Hospital Materno Infantil Dr. Francisco Antonio Gonzalvo</v>
      </c>
      <c r="C7" s="414"/>
      <c r="D7" s="414"/>
      <c r="E7" s="414"/>
      <c r="F7" s="414"/>
      <c r="G7" s="414"/>
      <c r="H7" s="414"/>
      <c r="I7" s="414"/>
      <c r="J7" s="414"/>
      <c r="K7" s="414"/>
      <c r="L7" s="251"/>
      <c r="M7" s="249"/>
      <c r="V7" s="252"/>
      <c r="W7" s="252"/>
      <c r="X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252"/>
      <c r="BQ7" s="252"/>
      <c r="BR7" s="252"/>
      <c r="BS7" s="252"/>
      <c r="BT7" s="252"/>
      <c r="BU7" s="252"/>
      <c r="BV7" s="252"/>
      <c r="BW7" s="252"/>
      <c r="BX7" s="252"/>
      <c r="BY7" s="252"/>
      <c r="BZ7" s="252"/>
      <c r="CA7" s="252"/>
      <c r="CB7" s="252"/>
      <c r="CC7" s="252"/>
      <c r="CD7" s="252"/>
    </row>
    <row r="8" spans="1:82" s="254" customFormat="1" ht="25.5" x14ac:dyDescent="0.25">
      <c r="A8" s="298" t="s">
        <v>926</v>
      </c>
      <c r="B8" s="298" t="s">
        <v>927</v>
      </c>
      <c r="C8" s="298" t="s">
        <v>928</v>
      </c>
      <c r="D8" s="298" t="s">
        <v>929</v>
      </c>
      <c r="E8" s="298" t="s">
        <v>930</v>
      </c>
      <c r="F8" s="298" t="s">
        <v>931</v>
      </c>
      <c r="G8" s="298" t="s">
        <v>932</v>
      </c>
      <c r="H8" s="298" t="s">
        <v>933</v>
      </c>
      <c r="I8" s="298" t="s">
        <v>934</v>
      </c>
      <c r="J8" s="298" t="s">
        <v>935</v>
      </c>
      <c r="K8" s="298" t="s">
        <v>936</v>
      </c>
      <c r="L8" s="298" t="s">
        <v>937</v>
      </c>
      <c r="M8" s="298" t="s">
        <v>938</v>
      </c>
      <c r="N8" s="298" t="s">
        <v>939</v>
      </c>
      <c r="O8" s="298" t="s">
        <v>940</v>
      </c>
      <c r="P8" s="298" t="s">
        <v>941</v>
      </c>
      <c r="Q8" s="298" t="s">
        <v>942</v>
      </c>
      <c r="R8" s="298" t="s">
        <v>943</v>
      </c>
      <c r="S8" s="298" t="s">
        <v>944</v>
      </c>
      <c r="T8" s="298" t="s">
        <v>945</v>
      </c>
      <c r="U8" s="298" t="s">
        <v>946</v>
      </c>
      <c r="V8" s="298" t="s">
        <v>947</v>
      </c>
      <c r="W8" s="298" t="s">
        <v>948</v>
      </c>
      <c r="X8" s="296"/>
      <c r="Y8" s="274"/>
      <c r="Z8" s="274"/>
      <c r="AA8" s="274"/>
      <c r="AB8" s="274"/>
      <c r="AC8" s="274"/>
      <c r="AD8" s="304"/>
      <c r="AE8" s="274"/>
      <c r="AF8" s="274"/>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row>
    <row r="9" spans="1:82" s="54" customFormat="1" ht="12.75" x14ac:dyDescent="0.2">
      <c r="A9" s="255"/>
      <c r="B9" s="255"/>
      <c r="C9" s="255"/>
      <c r="D9" s="255"/>
      <c r="E9" s="255"/>
      <c r="F9" s="256"/>
      <c r="G9" s="256"/>
      <c r="H9" s="256"/>
      <c r="I9" s="256"/>
      <c r="J9" s="256"/>
      <c r="K9" s="256"/>
      <c r="L9" s="256"/>
      <c r="M9" s="256"/>
      <c r="N9" s="256"/>
      <c r="O9" s="256"/>
      <c r="P9" s="256"/>
      <c r="Q9" s="256"/>
      <c r="R9" s="257">
        <f>SUM(F9:Q9)</f>
        <v>0</v>
      </c>
      <c r="S9" s="255"/>
      <c r="T9" s="255"/>
      <c r="U9" s="255"/>
      <c r="V9" s="255"/>
      <c r="W9" s="258"/>
      <c r="X9" s="297"/>
      <c r="Y9" s="304"/>
      <c r="Z9" s="304"/>
      <c r="AA9" s="304"/>
      <c r="AB9" s="304"/>
      <c r="AC9" s="304"/>
      <c r="AD9" s="304"/>
      <c r="AE9" s="304"/>
      <c r="AF9" s="304"/>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297"/>
      <c r="BN9" s="297"/>
      <c r="BO9" s="297"/>
    </row>
    <row r="10" spans="1:82" s="54" customFormat="1" ht="12.75" x14ac:dyDescent="0.2">
      <c r="A10" s="255"/>
      <c r="B10" s="255"/>
      <c r="C10" s="259"/>
      <c r="D10" s="255"/>
      <c r="E10" s="259"/>
      <c r="F10" s="260"/>
      <c r="G10" s="260"/>
      <c r="H10" s="260"/>
      <c r="I10" s="260"/>
      <c r="J10" s="260"/>
      <c r="K10" s="260"/>
      <c r="L10" s="260"/>
      <c r="M10" s="260"/>
      <c r="N10" s="260"/>
      <c r="O10" s="260"/>
      <c r="P10" s="260"/>
      <c r="Q10" s="260"/>
      <c r="R10" s="257">
        <f t="shared" ref="R10:R73" si="0">SUM(F10:Q10)</f>
        <v>0</v>
      </c>
      <c r="S10" s="255"/>
      <c r="T10" s="255"/>
      <c r="U10" s="255"/>
      <c r="V10" s="259"/>
      <c r="W10" s="261"/>
      <c r="X10" s="297"/>
      <c r="Y10" s="304"/>
      <c r="Z10" s="304"/>
      <c r="AA10" s="304"/>
      <c r="AB10" s="304"/>
      <c r="AC10" s="304"/>
      <c r="AD10" s="304"/>
      <c r="AE10" s="304"/>
      <c r="AF10" s="304"/>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row>
    <row r="11" spans="1:82" s="54" customFormat="1" ht="12.75" x14ac:dyDescent="0.2">
      <c r="A11" s="255"/>
      <c r="B11" s="255"/>
      <c r="C11" s="255"/>
      <c r="D11" s="255"/>
      <c r="E11" s="255"/>
      <c r="F11" s="256"/>
      <c r="G11" s="256"/>
      <c r="H11" s="256"/>
      <c r="I11" s="256"/>
      <c r="J11" s="256"/>
      <c r="K11" s="256"/>
      <c r="L11" s="256"/>
      <c r="M11" s="256"/>
      <c r="N11" s="256"/>
      <c r="O11" s="256"/>
      <c r="P11" s="256"/>
      <c r="Q11" s="256"/>
      <c r="R11" s="257">
        <f t="shared" si="0"/>
        <v>0</v>
      </c>
      <c r="S11" s="255"/>
      <c r="T11" s="255"/>
      <c r="U11" s="255"/>
      <c r="V11" s="255"/>
      <c r="W11" s="258"/>
      <c r="X11" s="297"/>
      <c r="Y11" s="304"/>
      <c r="Z11" s="304"/>
      <c r="AA11" s="304"/>
      <c r="AB11" s="304"/>
      <c r="AC11" s="304"/>
      <c r="AD11" s="304"/>
      <c r="AE11" s="304"/>
      <c r="AF11" s="304"/>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row>
    <row r="12" spans="1:82" s="54" customFormat="1" ht="12.75" x14ac:dyDescent="0.2">
      <c r="A12" s="255"/>
      <c r="B12" s="255"/>
      <c r="C12" s="259"/>
      <c r="D12" s="255"/>
      <c r="E12" s="259"/>
      <c r="F12" s="260"/>
      <c r="G12" s="260"/>
      <c r="H12" s="260"/>
      <c r="I12" s="260"/>
      <c r="J12" s="260"/>
      <c r="K12" s="260"/>
      <c r="L12" s="260"/>
      <c r="M12" s="260"/>
      <c r="N12" s="260"/>
      <c r="O12" s="260"/>
      <c r="P12" s="260"/>
      <c r="Q12" s="260"/>
      <c r="R12" s="257">
        <f t="shared" si="0"/>
        <v>0</v>
      </c>
      <c r="S12" s="255"/>
      <c r="T12" s="255"/>
      <c r="U12" s="255"/>
      <c r="V12" s="259"/>
      <c r="W12" s="261"/>
      <c r="X12" s="297"/>
      <c r="Y12" s="304"/>
      <c r="Z12" s="304"/>
      <c r="AA12" s="304"/>
      <c r="AB12" s="304"/>
      <c r="AC12" s="304"/>
      <c r="AD12" s="304"/>
      <c r="AE12" s="304"/>
      <c r="AF12" s="304"/>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row>
    <row r="13" spans="1:82" s="54" customFormat="1" ht="12.75" x14ac:dyDescent="0.2">
      <c r="A13" s="255"/>
      <c r="B13" s="255"/>
      <c r="C13" s="255"/>
      <c r="D13" s="255"/>
      <c r="E13" s="255"/>
      <c r="F13" s="256"/>
      <c r="G13" s="256"/>
      <c r="H13" s="256"/>
      <c r="I13" s="256"/>
      <c r="J13" s="256"/>
      <c r="K13" s="256"/>
      <c r="L13" s="256"/>
      <c r="M13" s="256"/>
      <c r="N13" s="256"/>
      <c r="O13" s="256"/>
      <c r="P13" s="256"/>
      <c r="Q13" s="256"/>
      <c r="R13" s="257">
        <f t="shared" si="0"/>
        <v>0</v>
      </c>
      <c r="S13" s="255"/>
      <c r="T13" s="255"/>
      <c r="U13" s="255"/>
      <c r="V13" s="255"/>
      <c r="W13" s="258"/>
      <c r="X13" s="297"/>
      <c r="Y13" s="304"/>
      <c r="Z13" s="304"/>
      <c r="AA13" s="304"/>
      <c r="AB13" s="304"/>
      <c r="AC13" s="304"/>
      <c r="AD13" s="304"/>
      <c r="AE13" s="304"/>
      <c r="AF13" s="304"/>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row>
    <row r="14" spans="1:82" s="54" customFormat="1" ht="12.75" x14ac:dyDescent="0.2">
      <c r="A14" s="255"/>
      <c r="B14" s="255"/>
      <c r="C14" s="259"/>
      <c r="D14" s="255"/>
      <c r="E14" s="259"/>
      <c r="F14" s="260"/>
      <c r="G14" s="260"/>
      <c r="H14" s="260"/>
      <c r="I14" s="260"/>
      <c r="J14" s="260"/>
      <c r="K14" s="260"/>
      <c r="L14" s="260"/>
      <c r="M14" s="260"/>
      <c r="N14" s="260"/>
      <c r="O14" s="260"/>
      <c r="P14" s="260"/>
      <c r="Q14" s="260"/>
      <c r="R14" s="257">
        <f t="shared" si="0"/>
        <v>0</v>
      </c>
      <c r="S14" s="255"/>
      <c r="T14" s="255"/>
      <c r="U14" s="255"/>
      <c r="V14" s="259"/>
      <c r="W14" s="261"/>
      <c r="X14" s="297"/>
      <c r="Y14" s="304"/>
      <c r="Z14" s="304"/>
      <c r="AA14" s="304"/>
      <c r="AB14" s="304"/>
      <c r="AC14" s="304"/>
      <c r="AD14" s="304"/>
      <c r="AE14" s="304"/>
      <c r="AF14" s="304"/>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row>
    <row r="15" spans="1:82" s="54" customFormat="1" ht="12.75" x14ac:dyDescent="0.2">
      <c r="A15" s="255"/>
      <c r="B15" s="255"/>
      <c r="C15" s="255"/>
      <c r="D15" s="255"/>
      <c r="E15" s="255"/>
      <c r="F15" s="256"/>
      <c r="G15" s="256"/>
      <c r="H15" s="256"/>
      <c r="I15" s="256"/>
      <c r="J15" s="256"/>
      <c r="K15" s="256"/>
      <c r="L15" s="256"/>
      <c r="M15" s="256"/>
      <c r="N15" s="256"/>
      <c r="O15" s="256"/>
      <c r="P15" s="256"/>
      <c r="Q15" s="256"/>
      <c r="R15" s="257">
        <f t="shared" si="0"/>
        <v>0</v>
      </c>
      <c r="S15" s="255"/>
      <c r="T15" s="255"/>
      <c r="U15" s="255"/>
      <c r="V15" s="255"/>
      <c r="W15" s="258"/>
      <c r="X15" s="297"/>
      <c r="Y15" s="304"/>
      <c r="Z15" s="304"/>
      <c r="AA15" s="304"/>
      <c r="AB15" s="304"/>
      <c r="AC15" s="304"/>
      <c r="AD15" s="304"/>
      <c r="AE15" s="304"/>
      <c r="AF15" s="304"/>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row>
    <row r="16" spans="1:82" s="54" customFormat="1" ht="12.75" x14ac:dyDescent="0.2">
      <c r="A16" s="255"/>
      <c r="B16" s="255"/>
      <c r="C16" s="259"/>
      <c r="D16" s="255"/>
      <c r="E16" s="259"/>
      <c r="F16" s="260"/>
      <c r="G16" s="260"/>
      <c r="H16" s="260"/>
      <c r="I16" s="260"/>
      <c r="J16" s="260"/>
      <c r="K16" s="260"/>
      <c r="L16" s="260"/>
      <c r="M16" s="260"/>
      <c r="N16" s="260"/>
      <c r="O16" s="260"/>
      <c r="P16" s="260"/>
      <c r="Q16" s="260"/>
      <c r="R16" s="257">
        <f t="shared" si="0"/>
        <v>0</v>
      </c>
      <c r="S16" s="255"/>
      <c r="T16" s="255"/>
      <c r="U16" s="255"/>
      <c r="V16" s="259"/>
      <c r="W16" s="261"/>
      <c r="X16" s="297"/>
      <c r="Y16" s="304"/>
      <c r="Z16" s="304"/>
      <c r="AA16" s="304"/>
      <c r="AB16" s="304"/>
      <c r="AC16" s="304"/>
      <c r="AD16" s="304"/>
      <c r="AE16" s="304"/>
      <c r="AF16" s="304"/>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row>
    <row r="17" spans="1:67" s="54" customFormat="1" ht="12.75" x14ac:dyDescent="0.2">
      <c r="A17" s="255"/>
      <c r="B17" s="255"/>
      <c r="C17" s="255"/>
      <c r="D17" s="255"/>
      <c r="E17" s="255"/>
      <c r="F17" s="256"/>
      <c r="G17" s="256"/>
      <c r="H17" s="256"/>
      <c r="I17" s="256"/>
      <c r="J17" s="256"/>
      <c r="K17" s="256"/>
      <c r="L17" s="256"/>
      <c r="M17" s="256"/>
      <c r="N17" s="256"/>
      <c r="O17" s="256"/>
      <c r="P17" s="256"/>
      <c r="Q17" s="256"/>
      <c r="R17" s="257">
        <f t="shared" si="0"/>
        <v>0</v>
      </c>
      <c r="S17" s="255"/>
      <c r="T17" s="255"/>
      <c r="U17" s="255"/>
      <c r="V17" s="255"/>
      <c r="W17" s="258"/>
      <c r="X17" s="297"/>
      <c r="Y17" s="304"/>
      <c r="Z17" s="304"/>
      <c r="AA17" s="304"/>
      <c r="AB17" s="304"/>
      <c r="AC17" s="304"/>
      <c r="AD17" s="304"/>
      <c r="AE17" s="304"/>
      <c r="AF17" s="304"/>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row>
    <row r="18" spans="1:67" s="54" customFormat="1" ht="12.75" x14ac:dyDescent="0.2">
      <c r="A18" s="255"/>
      <c r="B18" s="255"/>
      <c r="C18" s="259"/>
      <c r="D18" s="255"/>
      <c r="E18" s="259"/>
      <c r="F18" s="260"/>
      <c r="G18" s="260"/>
      <c r="H18" s="260"/>
      <c r="I18" s="260"/>
      <c r="J18" s="260"/>
      <c r="K18" s="260"/>
      <c r="L18" s="260"/>
      <c r="M18" s="260"/>
      <c r="N18" s="260"/>
      <c r="O18" s="260"/>
      <c r="P18" s="260"/>
      <c r="Q18" s="260"/>
      <c r="R18" s="257">
        <f t="shared" si="0"/>
        <v>0</v>
      </c>
      <c r="S18" s="255"/>
      <c r="T18" s="255"/>
      <c r="U18" s="255"/>
      <c r="V18" s="259"/>
      <c r="W18" s="261"/>
      <c r="X18" s="297"/>
      <c r="Y18" s="304"/>
      <c r="Z18" s="304"/>
      <c r="AA18" s="304"/>
      <c r="AB18" s="304"/>
      <c r="AC18" s="304"/>
      <c r="AD18" s="304"/>
      <c r="AE18" s="304"/>
      <c r="AF18" s="304"/>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row>
    <row r="19" spans="1:67" s="54" customFormat="1" ht="12.75" x14ac:dyDescent="0.2">
      <c r="A19" s="255"/>
      <c r="B19" s="255"/>
      <c r="C19" s="255"/>
      <c r="D19" s="255"/>
      <c r="E19" s="255"/>
      <c r="F19" s="256"/>
      <c r="G19" s="256"/>
      <c r="H19" s="256"/>
      <c r="I19" s="256"/>
      <c r="J19" s="256"/>
      <c r="K19" s="256"/>
      <c r="L19" s="256"/>
      <c r="M19" s="256"/>
      <c r="N19" s="256"/>
      <c r="O19" s="256"/>
      <c r="P19" s="256"/>
      <c r="Q19" s="256"/>
      <c r="R19" s="257">
        <f t="shared" si="0"/>
        <v>0</v>
      </c>
      <c r="S19" s="255"/>
      <c r="T19" s="255"/>
      <c r="U19" s="255"/>
      <c r="V19" s="255"/>
      <c r="W19" s="258"/>
      <c r="X19" s="297"/>
      <c r="Y19" s="304"/>
      <c r="Z19" s="304"/>
      <c r="AA19" s="304"/>
      <c r="AB19" s="304"/>
      <c r="AC19" s="304"/>
      <c r="AD19" s="304"/>
      <c r="AE19" s="304"/>
      <c r="AF19" s="304"/>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row>
    <row r="20" spans="1:67" s="54" customFormat="1" ht="12.75" x14ac:dyDescent="0.2">
      <c r="A20" s="255"/>
      <c r="B20" s="255"/>
      <c r="C20" s="259"/>
      <c r="D20" s="255"/>
      <c r="E20" s="259"/>
      <c r="F20" s="260"/>
      <c r="G20" s="260"/>
      <c r="H20" s="260"/>
      <c r="I20" s="260"/>
      <c r="J20" s="260"/>
      <c r="K20" s="260"/>
      <c r="L20" s="260"/>
      <c r="M20" s="260"/>
      <c r="N20" s="260"/>
      <c r="O20" s="260"/>
      <c r="P20" s="260"/>
      <c r="Q20" s="260"/>
      <c r="R20" s="257">
        <f t="shared" si="0"/>
        <v>0</v>
      </c>
      <c r="S20" s="255"/>
      <c r="T20" s="255"/>
      <c r="U20" s="255"/>
      <c r="V20" s="259"/>
      <c r="W20" s="261"/>
      <c r="X20" s="297"/>
      <c r="Y20" s="304"/>
      <c r="Z20" s="304"/>
      <c r="AA20" s="304"/>
      <c r="AB20" s="304"/>
      <c r="AC20" s="304"/>
      <c r="AD20" s="304"/>
      <c r="AE20" s="304"/>
      <c r="AF20" s="304"/>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row>
    <row r="21" spans="1:67" s="54" customFormat="1" ht="12.75" x14ac:dyDescent="0.2">
      <c r="A21" s="255"/>
      <c r="B21" s="255"/>
      <c r="C21" s="255"/>
      <c r="D21" s="255"/>
      <c r="E21" s="255"/>
      <c r="F21" s="256"/>
      <c r="G21" s="256"/>
      <c r="H21" s="256"/>
      <c r="I21" s="256"/>
      <c r="J21" s="256"/>
      <c r="K21" s="256"/>
      <c r="L21" s="256"/>
      <c r="M21" s="256"/>
      <c r="N21" s="256"/>
      <c r="O21" s="256"/>
      <c r="P21" s="256"/>
      <c r="Q21" s="256"/>
      <c r="R21" s="257">
        <f t="shared" si="0"/>
        <v>0</v>
      </c>
      <c r="S21" s="255"/>
      <c r="T21" s="255"/>
      <c r="U21" s="255"/>
      <c r="V21" s="255"/>
      <c r="W21" s="258"/>
      <c r="X21" s="297"/>
      <c r="Y21" s="304"/>
      <c r="Z21" s="304"/>
      <c r="AA21" s="304"/>
      <c r="AB21" s="304"/>
      <c r="AC21" s="304"/>
      <c r="AD21" s="304"/>
      <c r="AE21" s="304"/>
      <c r="AF21" s="304"/>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row>
    <row r="22" spans="1:67" s="54" customFormat="1" ht="12.75" x14ac:dyDescent="0.2">
      <c r="A22" s="255"/>
      <c r="B22" s="255"/>
      <c r="C22" s="259"/>
      <c r="D22" s="259"/>
      <c r="E22" s="259"/>
      <c r="F22" s="260"/>
      <c r="G22" s="260"/>
      <c r="H22" s="260"/>
      <c r="I22" s="260"/>
      <c r="J22" s="260"/>
      <c r="K22" s="260"/>
      <c r="L22" s="260"/>
      <c r="M22" s="260"/>
      <c r="N22" s="260"/>
      <c r="O22" s="260"/>
      <c r="P22" s="260"/>
      <c r="Q22" s="260"/>
      <c r="R22" s="257">
        <f t="shared" si="0"/>
        <v>0</v>
      </c>
      <c r="S22" s="255"/>
      <c r="T22" s="255"/>
      <c r="U22" s="255"/>
      <c r="V22" s="259"/>
      <c r="W22" s="261"/>
      <c r="X22" s="297"/>
      <c r="Y22" s="304"/>
      <c r="Z22" s="304"/>
      <c r="AA22" s="304"/>
      <c r="AB22" s="304"/>
      <c r="AC22" s="304"/>
      <c r="AD22" s="304"/>
      <c r="AE22" s="304"/>
      <c r="AF22" s="304"/>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row>
    <row r="23" spans="1:67" s="54" customFormat="1" ht="12.75" x14ac:dyDescent="0.2">
      <c r="A23" s="255"/>
      <c r="B23" s="255"/>
      <c r="C23" s="255"/>
      <c r="D23" s="255"/>
      <c r="E23" s="255"/>
      <c r="F23" s="256"/>
      <c r="G23" s="256"/>
      <c r="H23" s="256"/>
      <c r="I23" s="256"/>
      <c r="J23" s="256"/>
      <c r="K23" s="256"/>
      <c r="L23" s="256"/>
      <c r="M23" s="256"/>
      <c r="N23" s="256"/>
      <c r="O23" s="256"/>
      <c r="P23" s="256"/>
      <c r="Q23" s="256"/>
      <c r="R23" s="257">
        <f t="shared" si="0"/>
        <v>0</v>
      </c>
      <c r="S23" s="255"/>
      <c r="T23" s="255"/>
      <c r="U23" s="255"/>
      <c r="V23" s="255"/>
      <c r="W23" s="258"/>
      <c r="X23" s="297"/>
      <c r="Y23" s="304"/>
      <c r="Z23" s="304"/>
      <c r="AA23" s="304"/>
      <c r="AB23" s="304"/>
      <c r="AC23" s="304"/>
      <c r="AD23" s="304"/>
      <c r="AE23" s="304"/>
      <c r="AF23" s="304"/>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row>
    <row r="24" spans="1:67" s="54" customFormat="1" ht="12.75" x14ac:dyDescent="0.2">
      <c r="A24" s="255"/>
      <c r="B24" s="255"/>
      <c r="C24" s="259"/>
      <c r="D24" s="259"/>
      <c r="E24" s="259"/>
      <c r="F24" s="260"/>
      <c r="G24" s="260"/>
      <c r="H24" s="260"/>
      <c r="I24" s="260"/>
      <c r="J24" s="260"/>
      <c r="K24" s="260"/>
      <c r="L24" s="260"/>
      <c r="M24" s="260"/>
      <c r="N24" s="260"/>
      <c r="O24" s="260"/>
      <c r="P24" s="260"/>
      <c r="Q24" s="260"/>
      <c r="R24" s="257">
        <f t="shared" si="0"/>
        <v>0</v>
      </c>
      <c r="S24" s="255"/>
      <c r="T24" s="255"/>
      <c r="U24" s="255"/>
      <c r="V24" s="259"/>
      <c r="W24" s="261"/>
      <c r="X24" s="297"/>
      <c r="Y24" s="304"/>
      <c r="Z24" s="304"/>
      <c r="AA24" s="304"/>
      <c r="AB24" s="304"/>
      <c r="AC24" s="304"/>
      <c r="AD24" s="304"/>
      <c r="AE24" s="304"/>
      <c r="AF24" s="304"/>
      <c r="AG24" s="297"/>
      <c r="AH24" s="297"/>
      <c r="AI24" s="297"/>
      <c r="AJ24" s="297"/>
      <c r="AK24" s="297"/>
      <c r="AL24" s="297"/>
      <c r="AM24" s="297"/>
      <c r="AN24" s="297"/>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297"/>
      <c r="BN24" s="297"/>
      <c r="BO24" s="297"/>
    </row>
    <row r="25" spans="1:67" s="54" customFormat="1" ht="12.75" x14ac:dyDescent="0.2">
      <c r="A25" s="255"/>
      <c r="B25" s="255"/>
      <c r="C25" s="255"/>
      <c r="D25" s="255"/>
      <c r="E25" s="255"/>
      <c r="F25" s="256"/>
      <c r="G25" s="256"/>
      <c r="H25" s="256"/>
      <c r="I25" s="256"/>
      <c r="J25" s="256"/>
      <c r="K25" s="256"/>
      <c r="L25" s="256"/>
      <c r="M25" s="256"/>
      <c r="N25" s="256"/>
      <c r="O25" s="256"/>
      <c r="P25" s="256"/>
      <c r="Q25" s="256"/>
      <c r="R25" s="257">
        <f t="shared" si="0"/>
        <v>0</v>
      </c>
      <c r="S25" s="255"/>
      <c r="T25" s="255"/>
      <c r="U25" s="255"/>
      <c r="V25" s="255"/>
      <c r="W25" s="258"/>
      <c r="X25" s="297"/>
      <c r="Y25" s="304"/>
      <c r="Z25" s="304"/>
      <c r="AA25" s="304"/>
      <c r="AB25" s="304"/>
      <c r="AC25" s="304"/>
      <c r="AD25" s="304"/>
      <c r="AE25" s="304"/>
      <c r="AF25" s="304"/>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row>
    <row r="26" spans="1:67" s="54" customFormat="1" ht="12.75" x14ac:dyDescent="0.2">
      <c r="A26" s="255"/>
      <c r="B26" s="255"/>
      <c r="C26" s="259"/>
      <c r="D26" s="259"/>
      <c r="E26" s="259"/>
      <c r="F26" s="260"/>
      <c r="G26" s="260"/>
      <c r="H26" s="260"/>
      <c r="I26" s="260"/>
      <c r="J26" s="260"/>
      <c r="K26" s="260"/>
      <c r="L26" s="260"/>
      <c r="M26" s="260"/>
      <c r="N26" s="260"/>
      <c r="O26" s="260"/>
      <c r="P26" s="260"/>
      <c r="Q26" s="260"/>
      <c r="R26" s="257">
        <f t="shared" si="0"/>
        <v>0</v>
      </c>
      <c r="S26" s="255"/>
      <c r="T26" s="255"/>
      <c r="U26" s="255"/>
      <c r="V26" s="259"/>
      <c r="W26" s="261"/>
      <c r="X26" s="297"/>
      <c r="Y26" s="304"/>
      <c r="Z26" s="304"/>
      <c r="AA26" s="304"/>
      <c r="AB26" s="304"/>
      <c r="AC26" s="304"/>
      <c r="AD26" s="304"/>
      <c r="AE26" s="304"/>
      <c r="AF26" s="304"/>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row>
    <row r="27" spans="1:67" s="54" customFormat="1" ht="12.75" x14ac:dyDescent="0.2">
      <c r="A27" s="255"/>
      <c r="B27" s="255"/>
      <c r="C27" s="255"/>
      <c r="D27" s="255"/>
      <c r="E27" s="255"/>
      <c r="F27" s="256"/>
      <c r="G27" s="256"/>
      <c r="H27" s="256"/>
      <c r="I27" s="256"/>
      <c r="J27" s="256"/>
      <c r="K27" s="256"/>
      <c r="L27" s="256"/>
      <c r="M27" s="256"/>
      <c r="N27" s="256"/>
      <c r="O27" s="256"/>
      <c r="P27" s="256"/>
      <c r="Q27" s="256"/>
      <c r="R27" s="257">
        <f t="shared" si="0"/>
        <v>0</v>
      </c>
      <c r="S27" s="255"/>
      <c r="T27" s="255"/>
      <c r="U27" s="255"/>
      <c r="V27" s="255"/>
      <c r="W27" s="258"/>
      <c r="X27" s="297"/>
      <c r="Y27" s="304"/>
      <c r="Z27" s="304"/>
      <c r="AA27" s="304"/>
      <c r="AB27" s="304"/>
      <c r="AC27" s="304"/>
      <c r="AD27" s="304"/>
      <c r="AE27" s="304"/>
      <c r="AF27" s="304"/>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row>
    <row r="28" spans="1:67" s="54" customFormat="1" ht="12.75" x14ac:dyDescent="0.2">
      <c r="A28" s="255"/>
      <c r="B28" s="255"/>
      <c r="C28" s="259"/>
      <c r="D28" s="259"/>
      <c r="E28" s="259"/>
      <c r="F28" s="260"/>
      <c r="G28" s="260"/>
      <c r="H28" s="260"/>
      <c r="I28" s="260"/>
      <c r="J28" s="260"/>
      <c r="K28" s="260"/>
      <c r="L28" s="260"/>
      <c r="M28" s="260"/>
      <c r="N28" s="260"/>
      <c r="O28" s="260"/>
      <c r="P28" s="260"/>
      <c r="Q28" s="260"/>
      <c r="R28" s="257">
        <f t="shared" si="0"/>
        <v>0</v>
      </c>
      <c r="S28" s="255"/>
      <c r="T28" s="255"/>
      <c r="U28" s="255"/>
      <c r="V28" s="259"/>
      <c r="W28" s="261"/>
      <c r="X28" s="297"/>
      <c r="Y28" s="304"/>
      <c r="Z28" s="304"/>
      <c r="AA28" s="304"/>
      <c r="AB28" s="304"/>
      <c r="AC28" s="304"/>
      <c r="AD28" s="304"/>
      <c r="AE28" s="304"/>
      <c r="AF28" s="304"/>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row>
    <row r="29" spans="1:67" s="54" customFormat="1" ht="12.75" x14ac:dyDescent="0.2">
      <c r="A29" s="255"/>
      <c r="B29" s="255"/>
      <c r="C29" s="255"/>
      <c r="D29" s="255"/>
      <c r="E29" s="255"/>
      <c r="F29" s="256"/>
      <c r="G29" s="256"/>
      <c r="H29" s="256"/>
      <c r="I29" s="256"/>
      <c r="J29" s="256"/>
      <c r="K29" s="256"/>
      <c r="L29" s="256"/>
      <c r="M29" s="256"/>
      <c r="N29" s="256"/>
      <c r="O29" s="256"/>
      <c r="P29" s="256"/>
      <c r="Q29" s="256"/>
      <c r="R29" s="257">
        <f t="shared" si="0"/>
        <v>0</v>
      </c>
      <c r="S29" s="255"/>
      <c r="T29" s="255"/>
      <c r="U29" s="255"/>
      <c r="V29" s="255"/>
      <c r="W29" s="258"/>
      <c r="X29" s="297"/>
      <c r="Y29" s="304"/>
      <c r="Z29" s="304"/>
      <c r="AA29" s="304"/>
      <c r="AB29" s="304"/>
      <c r="AC29" s="304"/>
      <c r="AD29" s="304"/>
      <c r="AE29" s="304"/>
      <c r="AF29" s="304"/>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row>
    <row r="30" spans="1:67" s="54" customFormat="1" ht="12.75" x14ac:dyDescent="0.2">
      <c r="A30" s="255"/>
      <c r="B30" s="255"/>
      <c r="C30" s="259"/>
      <c r="D30" s="259"/>
      <c r="E30" s="259"/>
      <c r="F30" s="260"/>
      <c r="G30" s="260"/>
      <c r="H30" s="260"/>
      <c r="I30" s="260"/>
      <c r="J30" s="260"/>
      <c r="K30" s="260"/>
      <c r="L30" s="260"/>
      <c r="M30" s="260"/>
      <c r="N30" s="260"/>
      <c r="O30" s="260"/>
      <c r="P30" s="260"/>
      <c r="Q30" s="260"/>
      <c r="R30" s="257">
        <f t="shared" si="0"/>
        <v>0</v>
      </c>
      <c r="S30" s="255"/>
      <c r="T30" s="255"/>
      <c r="U30" s="255"/>
      <c r="V30" s="259"/>
      <c r="W30" s="261"/>
      <c r="X30" s="297"/>
      <c r="Y30" s="304"/>
      <c r="Z30" s="304"/>
      <c r="AA30" s="304"/>
      <c r="AB30" s="304"/>
      <c r="AC30" s="304"/>
      <c r="AD30" s="304"/>
      <c r="AE30" s="304"/>
      <c r="AF30" s="304"/>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row>
    <row r="31" spans="1:67" s="54" customFormat="1" ht="12.75" x14ac:dyDescent="0.2">
      <c r="A31" s="255"/>
      <c r="B31" s="255"/>
      <c r="C31" s="255"/>
      <c r="D31" s="255"/>
      <c r="E31" s="255"/>
      <c r="F31" s="256"/>
      <c r="G31" s="256"/>
      <c r="H31" s="256"/>
      <c r="I31" s="256"/>
      <c r="J31" s="256"/>
      <c r="K31" s="256"/>
      <c r="L31" s="256"/>
      <c r="M31" s="256"/>
      <c r="N31" s="256"/>
      <c r="O31" s="256"/>
      <c r="P31" s="256"/>
      <c r="Q31" s="256"/>
      <c r="R31" s="257">
        <f t="shared" si="0"/>
        <v>0</v>
      </c>
      <c r="S31" s="255"/>
      <c r="T31" s="255"/>
      <c r="U31" s="255"/>
      <c r="V31" s="255"/>
      <c r="W31" s="258"/>
      <c r="X31" s="297"/>
      <c r="Y31" s="304"/>
      <c r="Z31" s="304"/>
      <c r="AA31" s="304"/>
      <c r="AB31" s="304"/>
      <c r="AC31" s="304"/>
      <c r="AD31" s="304"/>
      <c r="AE31" s="304"/>
      <c r="AF31" s="304"/>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row>
    <row r="32" spans="1:67" s="54" customFormat="1" ht="12.75" x14ac:dyDescent="0.2">
      <c r="A32" s="255"/>
      <c r="B32" s="255"/>
      <c r="C32" s="259"/>
      <c r="D32" s="259"/>
      <c r="E32" s="259"/>
      <c r="F32" s="260"/>
      <c r="G32" s="260"/>
      <c r="H32" s="260"/>
      <c r="I32" s="260"/>
      <c r="J32" s="260"/>
      <c r="K32" s="260"/>
      <c r="L32" s="260"/>
      <c r="M32" s="260"/>
      <c r="N32" s="260"/>
      <c r="O32" s="260"/>
      <c r="P32" s="260"/>
      <c r="Q32" s="260"/>
      <c r="R32" s="257">
        <f t="shared" si="0"/>
        <v>0</v>
      </c>
      <c r="S32" s="255"/>
      <c r="T32" s="255"/>
      <c r="U32" s="255"/>
      <c r="V32" s="259"/>
      <c r="W32" s="261"/>
      <c r="X32" s="297"/>
      <c r="Y32" s="304"/>
      <c r="Z32" s="304"/>
      <c r="AA32" s="304"/>
      <c r="AB32" s="304"/>
      <c r="AC32" s="304"/>
      <c r="AD32" s="304"/>
      <c r="AE32" s="304"/>
      <c r="AF32" s="304"/>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row>
    <row r="33" spans="1:67" s="54" customFormat="1" ht="12.75" x14ac:dyDescent="0.2">
      <c r="A33" s="255"/>
      <c r="B33" s="255"/>
      <c r="C33" s="255"/>
      <c r="D33" s="255"/>
      <c r="E33" s="255"/>
      <c r="F33" s="256"/>
      <c r="G33" s="256"/>
      <c r="H33" s="256"/>
      <c r="I33" s="256"/>
      <c r="J33" s="256"/>
      <c r="K33" s="256"/>
      <c r="L33" s="256"/>
      <c r="M33" s="256"/>
      <c r="N33" s="256"/>
      <c r="O33" s="256"/>
      <c r="P33" s="256"/>
      <c r="Q33" s="256"/>
      <c r="R33" s="257">
        <f t="shared" si="0"/>
        <v>0</v>
      </c>
      <c r="S33" s="255"/>
      <c r="T33" s="255"/>
      <c r="U33" s="255"/>
      <c r="V33" s="255"/>
      <c r="W33" s="258"/>
      <c r="X33" s="297"/>
      <c r="Y33" s="304"/>
      <c r="Z33" s="304"/>
      <c r="AA33" s="304"/>
      <c r="AB33" s="304"/>
      <c r="AC33" s="304"/>
      <c r="AD33" s="304"/>
      <c r="AE33" s="304"/>
      <c r="AF33" s="304"/>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row>
    <row r="34" spans="1:67" s="54" customFormat="1" ht="12.75" x14ac:dyDescent="0.2">
      <c r="A34" s="255"/>
      <c r="B34" s="255"/>
      <c r="C34" s="259"/>
      <c r="D34" s="259"/>
      <c r="E34" s="259"/>
      <c r="F34" s="260"/>
      <c r="G34" s="260"/>
      <c r="H34" s="260"/>
      <c r="I34" s="260"/>
      <c r="J34" s="260"/>
      <c r="K34" s="260"/>
      <c r="L34" s="260"/>
      <c r="M34" s="260"/>
      <c r="N34" s="260"/>
      <c r="O34" s="260"/>
      <c r="P34" s="260"/>
      <c r="Q34" s="260"/>
      <c r="R34" s="257">
        <f t="shared" si="0"/>
        <v>0</v>
      </c>
      <c r="S34" s="255"/>
      <c r="T34" s="255"/>
      <c r="U34" s="255"/>
      <c r="V34" s="259"/>
      <c r="W34" s="261"/>
      <c r="X34" s="297"/>
      <c r="Y34" s="304"/>
      <c r="Z34" s="304"/>
      <c r="AA34" s="304"/>
      <c r="AB34" s="304"/>
      <c r="AC34" s="304"/>
      <c r="AD34" s="304"/>
      <c r="AE34" s="304"/>
      <c r="AF34" s="304"/>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row>
    <row r="35" spans="1:67" s="54" customFormat="1" ht="12.75" x14ac:dyDescent="0.2">
      <c r="A35" s="255"/>
      <c r="B35" s="255"/>
      <c r="C35" s="255"/>
      <c r="D35" s="255"/>
      <c r="E35" s="255"/>
      <c r="F35" s="256"/>
      <c r="G35" s="256"/>
      <c r="H35" s="256"/>
      <c r="I35" s="256"/>
      <c r="J35" s="256"/>
      <c r="K35" s="256"/>
      <c r="L35" s="256"/>
      <c r="M35" s="256"/>
      <c r="N35" s="256"/>
      <c r="O35" s="256"/>
      <c r="P35" s="256"/>
      <c r="Q35" s="256"/>
      <c r="R35" s="257">
        <f t="shared" si="0"/>
        <v>0</v>
      </c>
      <c r="S35" s="255"/>
      <c r="T35" s="255"/>
      <c r="U35" s="255"/>
      <c r="V35" s="255"/>
      <c r="W35" s="258"/>
      <c r="X35" s="297"/>
      <c r="Y35" s="304"/>
      <c r="Z35" s="304"/>
      <c r="AA35" s="304"/>
      <c r="AB35" s="304"/>
      <c r="AC35" s="304"/>
      <c r="AD35" s="304"/>
      <c r="AE35" s="304"/>
      <c r="AF35" s="304"/>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row>
    <row r="36" spans="1:67" s="54" customFormat="1" ht="12.75" x14ac:dyDescent="0.2">
      <c r="A36" s="255"/>
      <c r="B36" s="255"/>
      <c r="C36" s="259"/>
      <c r="D36" s="259"/>
      <c r="E36" s="259"/>
      <c r="F36" s="260"/>
      <c r="G36" s="260"/>
      <c r="H36" s="260"/>
      <c r="I36" s="260"/>
      <c r="J36" s="260"/>
      <c r="K36" s="260"/>
      <c r="L36" s="260"/>
      <c r="M36" s="260"/>
      <c r="N36" s="260"/>
      <c r="O36" s="260"/>
      <c r="P36" s="260"/>
      <c r="Q36" s="260"/>
      <c r="R36" s="257">
        <f t="shared" si="0"/>
        <v>0</v>
      </c>
      <c r="S36" s="255"/>
      <c r="T36" s="255"/>
      <c r="U36" s="255"/>
      <c r="V36" s="259"/>
      <c r="W36" s="261"/>
      <c r="X36" s="297"/>
      <c r="Y36" s="304"/>
      <c r="Z36" s="304"/>
      <c r="AA36" s="304"/>
      <c r="AB36" s="304"/>
      <c r="AC36" s="304"/>
      <c r="AD36" s="304"/>
      <c r="AE36" s="304"/>
      <c r="AF36" s="304"/>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row>
    <row r="37" spans="1:67" s="54" customFormat="1" ht="12.75" x14ac:dyDescent="0.2">
      <c r="A37" s="255"/>
      <c r="B37" s="255"/>
      <c r="C37" s="255"/>
      <c r="D37" s="255"/>
      <c r="E37" s="255"/>
      <c r="F37" s="256"/>
      <c r="G37" s="256"/>
      <c r="H37" s="256"/>
      <c r="I37" s="256"/>
      <c r="J37" s="256"/>
      <c r="K37" s="256"/>
      <c r="L37" s="256"/>
      <c r="M37" s="256"/>
      <c r="N37" s="256"/>
      <c r="O37" s="256"/>
      <c r="P37" s="256"/>
      <c r="Q37" s="256"/>
      <c r="R37" s="257">
        <f t="shared" si="0"/>
        <v>0</v>
      </c>
      <c r="S37" s="255"/>
      <c r="T37" s="255"/>
      <c r="U37" s="255"/>
      <c r="V37" s="255"/>
      <c r="W37" s="258"/>
      <c r="X37" s="297"/>
      <c r="Y37" s="304"/>
      <c r="Z37" s="304"/>
      <c r="AA37" s="304"/>
      <c r="AB37" s="304"/>
      <c r="AC37" s="304"/>
      <c r="AD37" s="304"/>
      <c r="AE37" s="304"/>
      <c r="AF37" s="304"/>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7"/>
      <c r="BN37" s="297"/>
      <c r="BO37" s="297"/>
    </row>
    <row r="38" spans="1:67" s="54" customFormat="1" ht="12.75" x14ac:dyDescent="0.2">
      <c r="A38" s="255"/>
      <c r="B38" s="255"/>
      <c r="C38" s="259"/>
      <c r="D38" s="259"/>
      <c r="E38" s="259"/>
      <c r="F38" s="260"/>
      <c r="G38" s="260"/>
      <c r="H38" s="260"/>
      <c r="I38" s="260"/>
      <c r="J38" s="260"/>
      <c r="K38" s="260"/>
      <c r="L38" s="260"/>
      <c r="M38" s="260"/>
      <c r="N38" s="260"/>
      <c r="O38" s="260"/>
      <c r="P38" s="260"/>
      <c r="Q38" s="260"/>
      <c r="R38" s="257">
        <f t="shared" si="0"/>
        <v>0</v>
      </c>
      <c r="S38" s="255"/>
      <c r="T38" s="255"/>
      <c r="U38" s="255"/>
      <c r="V38" s="259"/>
      <c r="W38" s="261"/>
      <c r="X38" s="297"/>
      <c r="Y38" s="304"/>
      <c r="Z38" s="304"/>
      <c r="AA38" s="304"/>
      <c r="AB38" s="304"/>
      <c r="AC38" s="304"/>
      <c r="AD38" s="304"/>
      <c r="AE38" s="304"/>
      <c r="AF38" s="304"/>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row>
    <row r="39" spans="1:67" s="54" customFormat="1" ht="12.75" x14ac:dyDescent="0.2">
      <c r="A39" s="255"/>
      <c r="B39" s="255"/>
      <c r="C39" s="255"/>
      <c r="D39" s="255"/>
      <c r="E39" s="255"/>
      <c r="F39" s="256"/>
      <c r="G39" s="256"/>
      <c r="H39" s="256"/>
      <c r="I39" s="256"/>
      <c r="J39" s="256"/>
      <c r="K39" s="256"/>
      <c r="L39" s="256"/>
      <c r="M39" s="256"/>
      <c r="N39" s="256"/>
      <c r="O39" s="256"/>
      <c r="P39" s="256"/>
      <c r="Q39" s="256"/>
      <c r="R39" s="257">
        <f t="shared" si="0"/>
        <v>0</v>
      </c>
      <c r="S39" s="255"/>
      <c r="T39" s="255"/>
      <c r="U39" s="255"/>
      <c r="V39" s="255"/>
      <c r="W39" s="258"/>
      <c r="X39" s="297"/>
      <c r="Y39" s="304"/>
      <c r="Z39" s="304"/>
      <c r="AA39" s="304"/>
      <c r="AB39" s="304"/>
      <c r="AC39" s="304"/>
      <c r="AD39" s="304"/>
      <c r="AE39" s="304"/>
      <c r="AF39" s="304"/>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row>
    <row r="40" spans="1:67" s="54" customFormat="1" ht="12.75" x14ac:dyDescent="0.2">
      <c r="A40" s="255"/>
      <c r="B40" s="255"/>
      <c r="C40" s="259"/>
      <c r="D40" s="259"/>
      <c r="E40" s="259"/>
      <c r="F40" s="260"/>
      <c r="G40" s="260"/>
      <c r="H40" s="260"/>
      <c r="I40" s="260"/>
      <c r="J40" s="260"/>
      <c r="K40" s="260"/>
      <c r="L40" s="260"/>
      <c r="M40" s="260"/>
      <c r="N40" s="260"/>
      <c r="O40" s="260"/>
      <c r="P40" s="260"/>
      <c r="Q40" s="260"/>
      <c r="R40" s="257">
        <f t="shared" si="0"/>
        <v>0</v>
      </c>
      <c r="S40" s="255"/>
      <c r="T40" s="255"/>
      <c r="U40" s="255"/>
      <c r="V40" s="259"/>
      <c r="W40" s="261"/>
      <c r="X40" s="297"/>
      <c r="Y40" s="304"/>
      <c r="Z40" s="304"/>
      <c r="AA40" s="304"/>
      <c r="AB40" s="304"/>
      <c r="AC40" s="304"/>
      <c r="AD40" s="304"/>
      <c r="AE40" s="304"/>
      <c r="AF40" s="304"/>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row>
    <row r="41" spans="1:67" s="54" customFormat="1" ht="12.75" x14ac:dyDescent="0.2">
      <c r="A41" s="255"/>
      <c r="B41" s="255"/>
      <c r="C41" s="255"/>
      <c r="D41" s="255"/>
      <c r="E41" s="255"/>
      <c r="F41" s="256"/>
      <c r="G41" s="256"/>
      <c r="H41" s="256"/>
      <c r="I41" s="256"/>
      <c r="J41" s="256"/>
      <c r="K41" s="256"/>
      <c r="L41" s="256"/>
      <c r="M41" s="256"/>
      <c r="N41" s="256"/>
      <c r="O41" s="256"/>
      <c r="P41" s="256"/>
      <c r="Q41" s="256"/>
      <c r="R41" s="257">
        <f t="shared" si="0"/>
        <v>0</v>
      </c>
      <c r="S41" s="255"/>
      <c r="T41" s="255"/>
      <c r="U41" s="255"/>
      <c r="V41" s="255"/>
      <c r="W41" s="258"/>
      <c r="X41" s="297"/>
      <c r="Y41" s="304"/>
      <c r="Z41" s="304"/>
      <c r="AA41" s="304"/>
      <c r="AB41" s="304"/>
      <c r="AC41" s="304"/>
      <c r="AD41" s="304"/>
      <c r="AE41" s="304"/>
      <c r="AF41" s="304"/>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row>
    <row r="42" spans="1:67" s="54" customFormat="1" ht="12.75" x14ac:dyDescent="0.2">
      <c r="A42" s="255"/>
      <c r="B42" s="255"/>
      <c r="C42" s="259"/>
      <c r="D42" s="259"/>
      <c r="E42" s="259"/>
      <c r="F42" s="260"/>
      <c r="G42" s="260"/>
      <c r="H42" s="260"/>
      <c r="I42" s="260"/>
      <c r="J42" s="260"/>
      <c r="K42" s="260"/>
      <c r="L42" s="260"/>
      <c r="M42" s="260"/>
      <c r="N42" s="260"/>
      <c r="O42" s="260"/>
      <c r="P42" s="260"/>
      <c r="Q42" s="260"/>
      <c r="R42" s="257">
        <f t="shared" si="0"/>
        <v>0</v>
      </c>
      <c r="S42" s="255"/>
      <c r="T42" s="255"/>
      <c r="U42" s="255"/>
      <c r="V42" s="259"/>
      <c r="W42" s="261"/>
      <c r="X42" s="297"/>
      <c r="Y42" s="304"/>
      <c r="Z42" s="304"/>
      <c r="AA42" s="304"/>
      <c r="AB42" s="304"/>
      <c r="AC42" s="304"/>
      <c r="AD42" s="304"/>
      <c r="AE42" s="304"/>
      <c r="AF42" s="304"/>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row>
    <row r="43" spans="1:67" s="54" customFormat="1" ht="12.75" x14ac:dyDescent="0.2">
      <c r="A43" s="255"/>
      <c r="B43" s="255"/>
      <c r="C43" s="255"/>
      <c r="D43" s="255"/>
      <c r="E43" s="255"/>
      <c r="F43" s="256"/>
      <c r="G43" s="256"/>
      <c r="H43" s="256"/>
      <c r="I43" s="256"/>
      <c r="J43" s="256"/>
      <c r="K43" s="256"/>
      <c r="L43" s="256"/>
      <c r="M43" s="256"/>
      <c r="N43" s="256"/>
      <c r="O43" s="256"/>
      <c r="P43" s="256"/>
      <c r="Q43" s="256"/>
      <c r="R43" s="257">
        <f t="shared" si="0"/>
        <v>0</v>
      </c>
      <c r="S43" s="255"/>
      <c r="T43" s="255"/>
      <c r="U43" s="255"/>
      <c r="V43" s="255"/>
      <c r="W43" s="258"/>
      <c r="X43" s="297"/>
      <c r="Y43" s="304"/>
      <c r="Z43" s="304"/>
      <c r="AA43" s="304"/>
      <c r="AB43" s="304"/>
      <c r="AC43" s="304"/>
      <c r="AD43" s="304"/>
      <c r="AE43" s="304"/>
      <c r="AF43" s="304"/>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row>
    <row r="44" spans="1:67" s="54" customFormat="1" ht="12.75" x14ac:dyDescent="0.2">
      <c r="A44" s="255"/>
      <c r="B44" s="255"/>
      <c r="C44" s="259"/>
      <c r="D44" s="259"/>
      <c r="E44" s="262"/>
      <c r="F44" s="260"/>
      <c r="G44" s="260"/>
      <c r="H44" s="260"/>
      <c r="I44" s="260"/>
      <c r="J44" s="260"/>
      <c r="K44" s="260"/>
      <c r="L44" s="260"/>
      <c r="M44" s="260"/>
      <c r="N44" s="260"/>
      <c r="O44" s="260"/>
      <c r="P44" s="260"/>
      <c r="Q44" s="260"/>
      <c r="R44" s="257">
        <f t="shared" si="0"/>
        <v>0</v>
      </c>
      <c r="S44" s="255"/>
      <c r="T44" s="255"/>
      <c r="U44" s="255"/>
      <c r="V44" s="259"/>
      <c r="W44" s="261"/>
      <c r="X44" s="297"/>
      <c r="Y44" s="304"/>
      <c r="Z44" s="304"/>
      <c r="AA44" s="304"/>
      <c r="AB44" s="304"/>
      <c r="AC44" s="304"/>
      <c r="AD44" s="304"/>
      <c r="AE44" s="304"/>
      <c r="AF44" s="304"/>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row>
    <row r="45" spans="1:67" s="54" customFormat="1" ht="12.75" x14ac:dyDescent="0.2">
      <c r="A45" s="255"/>
      <c r="B45" s="255"/>
      <c r="C45" s="255"/>
      <c r="D45" s="255"/>
      <c r="E45" s="255"/>
      <c r="F45" s="256"/>
      <c r="G45" s="256"/>
      <c r="H45" s="256"/>
      <c r="I45" s="256"/>
      <c r="J45" s="256"/>
      <c r="K45" s="256"/>
      <c r="L45" s="256"/>
      <c r="M45" s="256"/>
      <c r="N45" s="256"/>
      <c r="O45" s="256"/>
      <c r="P45" s="256"/>
      <c r="Q45" s="256"/>
      <c r="R45" s="257">
        <f t="shared" si="0"/>
        <v>0</v>
      </c>
      <c r="S45" s="255"/>
      <c r="T45" s="255"/>
      <c r="U45" s="255"/>
      <c r="V45" s="255"/>
      <c r="W45" s="258"/>
      <c r="X45" s="297"/>
      <c r="Y45" s="304"/>
      <c r="Z45" s="304"/>
      <c r="AA45" s="304"/>
      <c r="AB45" s="304"/>
      <c r="AC45" s="304"/>
      <c r="AD45" s="304"/>
      <c r="AE45" s="304"/>
      <c r="AF45" s="304"/>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row>
    <row r="46" spans="1:67" s="54" customFormat="1" ht="12.75" x14ac:dyDescent="0.2">
      <c r="A46" s="255"/>
      <c r="B46" s="255"/>
      <c r="C46" s="259"/>
      <c r="D46" s="259"/>
      <c r="E46" s="259"/>
      <c r="F46" s="260"/>
      <c r="G46" s="260"/>
      <c r="H46" s="260"/>
      <c r="I46" s="260"/>
      <c r="J46" s="260"/>
      <c r="K46" s="260"/>
      <c r="L46" s="260"/>
      <c r="M46" s="260"/>
      <c r="N46" s="260"/>
      <c r="O46" s="260"/>
      <c r="P46" s="260"/>
      <c r="Q46" s="260"/>
      <c r="R46" s="257">
        <f t="shared" si="0"/>
        <v>0</v>
      </c>
      <c r="S46" s="255"/>
      <c r="T46" s="255"/>
      <c r="U46" s="255"/>
      <c r="V46" s="259"/>
      <c r="W46" s="261"/>
      <c r="X46" s="297"/>
      <c r="Y46" s="304"/>
      <c r="Z46" s="304"/>
      <c r="AA46" s="304"/>
      <c r="AB46" s="304"/>
      <c r="AC46" s="304"/>
      <c r="AD46" s="304"/>
      <c r="AE46" s="304"/>
      <c r="AF46" s="304"/>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row>
    <row r="47" spans="1:67" s="54" customFormat="1" ht="12.75" x14ac:dyDescent="0.2">
      <c r="A47" s="255"/>
      <c r="B47" s="255"/>
      <c r="C47" s="255"/>
      <c r="D47" s="255"/>
      <c r="E47" s="255"/>
      <c r="F47" s="256"/>
      <c r="G47" s="256"/>
      <c r="H47" s="256"/>
      <c r="I47" s="256"/>
      <c r="J47" s="256"/>
      <c r="K47" s="256"/>
      <c r="L47" s="256"/>
      <c r="M47" s="256"/>
      <c r="N47" s="256"/>
      <c r="O47" s="256"/>
      <c r="P47" s="256"/>
      <c r="Q47" s="256"/>
      <c r="R47" s="257">
        <f t="shared" si="0"/>
        <v>0</v>
      </c>
      <c r="S47" s="255"/>
      <c r="T47" s="255"/>
      <c r="U47" s="255"/>
      <c r="V47" s="255"/>
      <c r="W47" s="258"/>
      <c r="X47" s="297"/>
      <c r="Y47" s="304"/>
      <c r="Z47" s="304"/>
      <c r="AA47" s="304"/>
      <c r="AB47" s="304"/>
      <c r="AC47" s="304"/>
      <c r="AD47" s="304"/>
      <c r="AE47" s="304"/>
      <c r="AF47" s="304"/>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row>
    <row r="48" spans="1:67" s="54" customFormat="1" ht="12.75" x14ac:dyDescent="0.2">
      <c r="A48" s="255"/>
      <c r="B48" s="255"/>
      <c r="C48" s="259"/>
      <c r="D48" s="259"/>
      <c r="E48" s="259"/>
      <c r="F48" s="260"/>
      <c r="G48" s="260"/>
      <c r="H48" s="260"/>
      <c r="I48" s="260"/>
      <c r="J48" s="260"/>
      <c r="K48" s="260"/>
      <c r="L48" s="260"/>
      <c r="M48" s="260"/>
      <c r="N48" s="260"/>
      <c r="O48" s="260"/>
      <c r="P48" s="260"/>
      <c r="Q48" s="260"/>
      <c r="R48" s="257">
        <f t="shared" si="0"/>
        <v>0</v>
      </c>
      <c r="S48" s="255"/>
      <c r="T48" s="255"/>
      <c r="U48" s="255"/>
      <c r="V48" s="259"/>
      <c r="W48" s="261"/>
      <c r="X48" s="297"/>
      <c r="Y48" s="304"/>
      <c r="Z48" s="304"/>
      <c r="AA48" s="304"/>
      <c r="AB48" s="304"/>
      <c r="AC48" s="304"/>
      <c r="AD48" s="304"/>
      <c r="AE48" s="304"/>
      <c r="AF48" s="304"/>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row>
    <row r="49" spans="1:67" s="54" customFormat="1" ht="12.75" x14ac:dyDescent="0.2">
      <c r="A49" s="255"/>
      <c r="B49" s="255"/>
      <c r="C49" s="255"/>
      <c r="D49" s="255"/>
      <c r="E49" s="255"/>
      <c r="F49" s="256"/>
      <c r="G49" s="256"/>
      <c r="H49" s="256"/>
      <c r="I49" s="256"/>
      <c r="J49" s="256"/>
      <c r="K49" s="256"/>
      <c r="L49" s="256"/>
      <c r="M49" s="256"/>
      <c r="N49" s="256"/>
      <c r="O49" s="256"/>
      <c r="P49" s="256"/>
      <c r="Q49" s="256"/>
      <c r="R49" s="257">
        <f t="shared" si="0"/>
        <v>0</v>
      </c>
      <c r="S49" s="255"/>
      <c r="T49" s="255"/>
      <c r="U49" s="255"/>
      <c r="V49" s="255"/>
      <c r="W49" s="258"/>
      <c r="X49" s="297"/>
      <c r="Y49" s="304"/>
      <c r="Z49" s="304"/>
      <c r="AA49" s="304"/>
      <c r="AB49" s="304"/>
      <c r="AC49" s="304"/>
      <c r="AD49" s="304"/>
      <c r="AE49" s="304"/>
      <c r="AF49" s="304"/>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row>
    <row r="50" spans="1:67" s="54" customFormat="1" ht="12.75" x14ac:dyDescent="0.2">
      <c r="A50" s="255"/>
      <c r="B50" s="255"/>
      <c r="C50" s="259"/>
      <c r="D50" s="259"/>
      <c r="E50" s="259"/>
      <c r="F50" s="260"/>
      <c r="G50" s="260"/>
      <c r="H50" s="260"/>
      <c r="I50" s="260"/>
      <c r="J50" s="260"/>
      <c r="K50" s="260"/>
      <c r="L50" s="260"/>
      <c r="M50" s="260"/>
      <c r="N50" s="260"/>
      <c r="O50" s="260"/>
      <c r="P50" s="260"/>
      <c r="Q50" s="260"/>
      <c r="R50" s="257">
        <f t="shared" si="0"/>
        <v>0</v>
      </c>
      <c r="S50" s="255"/>
      <c r="T50" s="255"/>
      <c r="U50" s="255"/>
      <c r="V50" s="259"/>
      <c r="W50" s="261"/>
      <c r="X50" s="297"/>
      <c r="Y50" s="304"/>
      <c r="Z50" s="304"/>
      <c r="AA50" s="304"/>
      <c r="AB50" s="304"/>
      <c r="AC50" s="304"/>
      <c r="AD50" s="304"/>
      <c r="AE50" s="304"/>
      <c r="AF50" s="304"/>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row>
    <row r="51" spans="1:67" s="54" customFormat="1" ht="12.75" x14ac:dyDescent="0.2">
      <c r="A51" s="255"/>
      <c r="B51" s="255"/>
      <c r="C51" s="255"/>
      <c r="D51" s="255"/>
      <c r="E51" s="255"/>
      <c r="F51" s="256"/>
      <c r="G51" s="256"/>
      <c r="H51" s="256"/>
      <c r="I51" s="256"/>
      <c r="J51" s="256"/>
      <c r="K51" s="256"/>
      <c r="L51" s="256"/>
      <c r="M51" s="256"/>
      <c r="N51" s="256"/>
      <c r="O51" s="256"/>
      <c r="P51" s="256"/>
      <c r="Q51" s="256"/>
      <c r="R51" s="257">
        <f t="shared" si="0"/>
        <v>0</v>
      </c>
      <c r="S51" s="255"/>
      <c r="T51" s="255"/>
      <c r="U51" s="255"/>
      <c r="V51" s="255"/>
      <c r="W51" s="258"/>
      <c r="X51" s="297"/>
      <c r="Y51" s="304"/>
      <c r="Z51" s="304"/>
      <c r="AA51" s="304"/>
      <c r="AB51" s="304"/>
      <c r="AC51" s="304"/>
      <c r="AD51" s="304"/>
      <c r="AE51" s="304"/>
      <c r="AF51" s="304"/>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row>
    <row r="52" spans="1:67" s="54" customFormat="1" ht="12.75" x14ac:dyDescent="0.2">
      <c r="A52" s="255"/>
      <c r="B52" s="255"/>
      <c r="C52" s="259"/>
      <c r="D52" s="259"/>
      <c r="E52" s="259"/>
      <c r="F52" s="260"/>
      <c r="G52" s="260"/>
      <c r="H52" s="260"/>
      <c r="I52" s="260"/>
      <c r="J52" s="260"/>
      <c r="K52" s="260"/>
      <c r="L52" s="260"/>
      <c r="M52" s="260"/>
      <c r="N52" s="260"/>
      <c r="O52" s="260"/>
      <c r="P52" s="260"/>
      <c r="Q52" s="260"/>
      <c r="R52" s="257">
        <f t="shared" si="0"/>
        <v>0</v>
      </c>
      <c r="S52" s="255"/>
      <c r="T52" s="255"/>
      <c r="U52" s="255"/>
      <c r="V52" s="259"/>
      <c r="W52" s="261"/>
      <c r="X52" s="297"/>
      <c r="Y52" s="304"/>
      <c r="Z52" s="304"/>
      <c r="AA52" s="304"/>
      <c r="AB52" s="304"/>
      <c r="AC52" s="304"/>
      <c r="AD52" s="304"/>
      <c r="AE52" s="304"/>
      <c r="AF52" s="304"/>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row>
    <row r="53" spans="1:67" s="54" customFormat="1" ht="12.75" x14ac:dyDescent="0.2">
      <c r="A53" s="255"/>
      <c r="B53" s="255"/>
      <c r="C53" s="255"/>
      <c r="D53" s="255"/>
      <c r="E53" s="263"/>
      <c r="F53" s="256"/>
      <c r="G53" s="256"/>
      <c r="H53" s="256"/>
      <c r="I53" s="256"/>
      <c r="J53" s="256"/>
      <c r="K53" s="256"/>
      <c r="L53" s="256"/>
      <c r="M53" s="256"/>
      <c r="N53" s="256"/>
      <c r="O53" s="256"/>
      <c r="P53" s="256"/>
      <c r="Q53" s="256"/>
      <c r="R53" s="257">
        <f t="shared" si="0"/>
        <v>0</v>
      </c>
      <c r="S53" s="255"/>
      <c r="T53" s="255"/>
      <c r="U53" s="255"/>
      <c r="V53" s="255"/>
      <c r="W53" s="258"/>
      <c r="X53" s="297"/>
      <c r="Y53" s="304"/>
      <c r="Z53" s="304"/>
      <c r="AA53" s="304"/>
      <c r="AB53" s="304"/>
      <c r="AC53" s="304"/>
      <c r="AD53" s="304"/>
      <c r="AE53" s="304"/>
      <c r="AF53" s="304"/>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row>
    <row r="54" spans="1:67" s="54" customFormat="1" ht="12.75" x14ac:dyDescent="0.2">
      <c r="A54" s="255"/>
      <c r="B54" s="255"/>
      <c r="C54" s="259"/>
      <c r="D54" s="259"/>
      <c r="E54" s="259"/>
      <c r="F54" s="260"/>
      <c r="G54" s="260"/>
      <c r="H54" s="260"/>
      <c r="I54" s="260"/>
      <c r="J54" s="260"/>
      <c r="K54" s="260"/>
      <c r="L54" s="260"/>
      <c r="M54" s="260"/>
      <c r="N54" s="260"/>
      <c r="O54" s="260"/>
      <c r="P54" s="260"/>
      <c r="Q54" s="260"/>
      <c r="R54" s="257">
        <f t="shared" si="0"/>
        <v>0</v>
      </c>
      <c r="S54" s="255"/>
      <c r="T54" s="255"/>
      <c r="U54" s="255"/>
      <c r="V54" s="259"/>
      <c r="W54" s="261"/>
      <c r="X54" s="297"/>
      <c r="Y54" s="304"/>
      <c r="Z54" s="304"/>
      <c r="AA54" s="304"/>
      <c r="AB54" s="304"/>
      <c r="AC54" s="304"/>
      <c r="AD54" s="304"/>
      <c r="AE54" s="304"/>
      <c r="AF54" s="304"/>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row>
    <row r="55" spans="1:67" s="54" customFormat="1" ht="12.75" x14ac:dyDescent="0.2">
      <c r="A55" s="255"/>
      <c r="B55" s="255"/>
      <c r="C55" s="255"/>
      <c r="D55" s="255"/>
      <c r="E55" s="255"/>
      <c r="F55" s="256"/>
      <c r="G55" s="256"/>
      <c r="H55" s="256"/>
      <c r="I55" s="256"/>
      <c r="J55" s="256"/>
      <c r="K55" s="256"/>
      <c r="L55" s="256"/>
      <c r="M55" s="256"/>
      <c r="N55" s="256"/>
      <c r="O55" s="256"/>
      <c r="P55" s="256"/>
      <c r="Q55" s="256"/>
      <c r="R55" s="257">
        <f t="shared" si="0"/>
        <v>0</v>
      </c>
      <c r="S55" s="255"/>
      <c r="T55" s="255"/>
      <c r="U55" s="255"/>
      <c r="V55" s="255"/>
      <c r="W55" s="258"/>
      <c r="X55" s="297"/>
      <c r="Y55" s="304"/>
      <c r="Z55" s="304"/>
      <c r="AA55" s="304"/>
      <c r="AB55" s="304"/>
      <c r="AC55" s="304"/>
      <c r="AD55" s="304"/>
      <c r="AE55" s="304"/>
      <c r="AF55" s="304"/>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row>
    <row r="56" spans="1:67" s="54" customFormat="1" ht="12.75" x14ac:dyDescent="0.2">
      <c r="A56" s="255"/>
      <c r="B56" s="255"/>
      <c r="C56" s="259"/>
      <c r="D56" s="259"/>
      <c r="E56" s="259"/>
      <c r="F56" s="260"/>
      <c r="G56" s="260"/>
      <c r="H56" s="260"/>
      <c r="I56" s="260"/>
      <c r="J56" s="260"/>
      <c r="K56" s="260"/>
      <c r="L56" s="260"/>
      <c r="M56" s="260"/>
      <c r="N56" s="260"/>
      <c r="O56" s="260"/>
      <c r="P56" s="260"/>
      <c r="Q56" s="260"/>
      <c r="R56" s="257">
        <f t="shared" si="0"/>
        <v>0</v>
      </c>
      <c r="S56" s="255"/>
      <c r="T56" s="255"/>
      <c r="U56" s="255"/>
      <c r="V56" s="259"/>
      <c r="W56" s="261"/>
      <c r="X56" s="297"/>
      <c r="Y56" s="304"/>
      <c r="Z56" s="304"/>
      <c r="AA56" s="304"/>
      <c r="AB56" s="304"/>
      <c r="AC56" s="304"/>
      <c r="AD56" s="304"/>
      <c r="AE56" s="304"/>
      <c r="AF56" s="304"/>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row>
    <row r="57" spans="1:67" s="54" customFormat="1" ht="12.75" x14ac:dyDescent="0.2">
      <c r="A57" s="255"/>
      <c r="B57" s="255"/>
      <c r="C57" s="255"/>
      <c r="D57" s="255"/>
      <c r="E57" s="255"/>
      <c r="F57" s="256"/>
      <c r="G57" s="256"/>
      <c r="H57" s="256"/>
      <c r="I57" s="256"/>
      <c r="J57" s="256"/>
      <c r="K57" s="256"/>
      <c r="L57" s="256"/>
      <c r="M57" s="256"/>
      <c r="N57" s="256"/>
      <c r="O57" s="256"/>
      <c r="P57" s="256"/>
      <c r="Q57" s="256"/>
      <c r="R57" s="257">
        <f t="shared" si="0"/>
        <v>0</v>
      </c>
      <c r="S57" s="255"/>
      <c r="T57" s="255"/>
      <c r="U57" s="255"/>
      <c r="V57" s="255"/>
      <c r="W57" s="258"/>
      <c r="X57" s="297"/>
      <c r="Y57" s="304"/>
      <c r="Z57" s="304"/>
      <c r="AA57" s="304"/>
      <c r="AB57" s="304"/>
      <c r="AC57" s="304"/>
      <c r="AD57" s="304"/>
      <c r="AE57" s="304"/>
      <c r="AF57" s="304"/>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row>
    <row r="58" spans="1:67" s="54" customFormat="1" ht="12.75" x14ac:dyDescent="0.2">
      <c r="A58" s="255"/>
      <c r="B58" s="255"/>
      <c r="C58" s="259"/>
      <c r="D58" s="259"/>
      <c r="E58" s="259"/>
      <c r="F58" s="260"/>
      <c r="G58" s="260"/>
      <c r="H58" s="260"/>
      <c r="I58" s="260"/>
      <c r="J58" s="260"/>
      <c r="K58" s="260"/>
      <c r="L58" s="260"/>
      <c r="M58" s="260"/>
      <c r="N58" s="260"/>
      <c r="O58" s="260"/>
      <c r="P58" s="260"/>
      <c r="Q58" s="260"/>
      <c r="R58" s="257">
        <f t="shared" si="0"/>
        <v>0</v>
      </c>
      <c r="S58" s="255"/>
      <c r="T58" s="255"/>
      <c r="U58" s="255"/>
      <c r="V58" s="259"/>
      <c r="W58" s="261"/>
      <c r="X58" s="297"/>
      <c r="Y58" s="304"/>
      <c r="Z58" s="304"/>
      <c r="AA58" s="304"/>
      <c r="AB58" s="304"/>
      <c r="AC58" s="304"/>
      <c r="AD58" s="304"/>
      <c r="AE58" s="304"/>
      <c r="AF58" s="304"/>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row>
    <row r="59" spans="1:67" s="54" customFormat="1" ht="12.75" x14ac:dyDescent="0.2">
      <c r="A59" s="255"/>
      <c r="B59" s="255"/>
      <c r="C59" s="255"/>
      <c r="D59" s="255"/>
      <c r="E59" s="255"/>
      <c r="F59" s="256"/>
      <c r="G59" s="256"/>
      <c r="H59" s="256"/>
      <c r="I59" s="256"/>
      <c r="J59" s="256"/>
      <c r="K59" s="256"/>
      <c r="L59" s="256"/>
      <c r="M59" s="256"/>
      <c r="N59" s="256"/>
      <c r="O59" s="256"/>
      <c r="P59" s="256"/>
      <c r="Q59" s="256"/>
      <c r="R59" s="257">
        <f t="shared" si="0"/>
        <v>0</v>
      </c>
      <c r="S59" s="255"/>
      <c r="T59" s="255"/>
      <c r="U59" s="255"/>
      <c r="V59" s="255"/>
      <c r="W59" s="258"/>
      <c r="X59" s="297"/>
      <c r="Y59" s="304"/>
      <c r="Z59" s="304"/>
      <c r="AA59" s="304"/>
      <c r="AB59" s="304"/>
      <c r="AC59" s="304"/>
      <c r="AD59" s="304"/>
      <c r="AE59" s="304"/>
      <c r="AF59" s="304"/>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row>
    <row r="60" spans="1:67" s="54" customFormat="1" ht="12.75" x14ac:dyDescent="0.2">
      <c r="A60" s="255"/>
      <c r="B60" s="255"/>
      <c r="C60" s="259"/>
      <c r="D60" s="259"/>
      <c r="E60" s="259"/>
      <c r="F60" s="260"/>
      <c r="G60" s="260"/>
      <c r="H60" s="260"/>
      <c r="I60" s="260"/>
      <c r="J60" s="260"/>
      <c r="K60" s="260"/>
      <c r="L60" s="260"/>
      <c r="M60" s="260"/>
      <c r="N60" s="260"/>
      <c r="O60" s="260"/>
      <c r="P60" s="260"/>
      <c r="Q60" s="260"/>
      <c r="R60" s="257">
        <f t="shared" si="0"/>
        <v>0</v>
      </c>
      <c r="S60" s="255"/>
      <c r="T60" s="255"/>
      <c r="U60" s="255"/>
      <c r="V60" s="259"/>
      <c r="W60" s="261"/>
      <c r="X60" s="297"/>
      <c r="Y60" s="304"/>
      <c r="Z60" s="304"/>
      <c r="AA60" s="304"/>
      <c r="AB60" s="304"/>
      <c r="AC60" s="304"/>
      <c r="AD60" s="304"/>
      <c r="AE60" s="304"/>
      <c r="AF60" s="304"/>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row>
    <row r="61" spans="1:67" s="54" customFormat="1" ht="12.75" x14ac:dyDescent="0.2">
      <c r="A61" s="255"/>
      <c r="B61" s="255"/>
      <c r="C61" s="255"/>
      <c r="D61" s="255"/>
      <c r="E61" s="255"/>
      <c r="F61" s="256"/>
      <c r="G61" s="256"/>
      <c r="H61" s="256"/>
      <c r="I61" s="256"/>
      <c r="J61" s="256"/>
      <c r="K61" s="256"/>
      <c r="L61" s="256"/>
      <c r="M61" s="256"/>
      <c r="N61" s="256"/>
      <c r="O61" s="256"/>
      <c r="P61" s="256"/>
      <c r="Q61" s="256"/>
      <c r="R61" s="257">
        <f t="shared" si="0"/>
        <v>0</v>
      </c>
      <c r="S61" s="255"/>
      <c r="T61" s="255"/>
      <c r="U61" s="255"/>
      <c r="V61" s="255"/>
      <c r="W61" s="258"/>
      <c r="X61" s="297"/>
      <c r="Y61" s="304"/>
      <c r="Z61" s="304"/>
      <c r="AA61" s="304"/>
      <c r="AB61" s="304"/>
      <c r="AC61" s="304"/>
      <c r="AD61" s="304"/>
      <c r="AE61" s="304"/>
      <c r="AF61" s="304"/>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row>
    <row r="62" spans="1:67" s="54" customFormat="1" ht="12.75" x14ac:dyDescent="0.2">
      <c r="A62" s="255"/>
      <c r="B62" s="255"/>
      <c r="C62" s="259"/>
      <c r="D62" s="259"/>
      <c r="E62" s="259"/>
      <c r="F62" s="260"/>
      <c r="G62" s="260"/>
      <c r="H62" s="260"/>
      <c r="I62" s="260"/>
      <c r="J62" s="260"/>
      <c r="K62" s="260"/>
      <c r="L62" s="260"/>
      <c r="M62" s="260"/>
      <c r="N62" s="260"/>
      <c r="O62" s="260"/>
      <c r="P62" s="260"/>
      <c r="Q62" s="260"/>
      <c r="R62" s="257">
        <f t="shared" si="0"/>
        <v>0</v>
      </c>
      <c r="S62" s="255"/>
      <c r="T62" s="255"/>
      <c r="U62" s="255"/>
      <c r="V62" s="259"/>
      <c r="W62" s="261"/>
      <c r="X62" s="297"/>
      <c r="Y62" s="304"/>
      <c r="Z62" s="304"/>
      <c r="AA62" s="304"/>
      <c r="AB62" s="304"/>
      <c r="AC62" s="304"/>
      <c r="AD62" s="304"/>
      <c r="AE62" s="304"/>
      <c r="AF62" s="304"/>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row>
    <row r="63" spans="1:67" s="54" customFormat="1" ht="12.75" x14ac:dyDescent="0.2">
      <c r="A63" s="255"/>
      <c r="B63" s="255"/>
      <c r="C63" s="255"/>
      <c r="D63" s="255"/>
      <c r="E63" s="255"/>
      <c r="F63" s="256"/>
      <c r="G63" s="256"/>
      <c r="H63" s="256"/>
      <c r="I63" s="256"/>
      <c r="J63" s="256"/>
      <c r="K63" s="256"/>
      <c r="L63" s="256"/>
      <c r="M63" s="256"/>
      <c r="N63" s="256"/>
      <c r="O63" s="256"/>
      <c r="P63" s="256"/>
      <c r="Q63" s="256"/>
      <c r="R63" s="257">
        <f t="shared" si="0"/>
        <v>0</v>
      </c>
      <c r="S63" s="255"/>
      <c r="T63" s="255"/>
      <c r="U63" s="255"/>
      <c r="V63" s="255"/>
      <c r="W63" s="258"/>
      <c r="X63" s="297"/>
      <c r="Y63" s="304"/>
      <c r="Z63" s="304"/>
      <c r="AA63" s="304"/>
      <c r="AB63" s="304"/>
      <c r="AC63" s="304"/>
      <c r="AD63" s="304"/>
      <c r="AE63" s="304"/>
      <c r="AF63" s="304"/>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row>
    <row r="64" spans="1:67" s="54" customFormat="1" ht="12.75" x14ac:dyDescent="0.2">
      <c r="A64" s="255"/>
      <c r="B64" s="255"/>
      <c r="C64" s="259"/>
      <c r="D64" s="259"/>
      <c r="E64" s="259"/>
      <c r="F64" s="260"/>
      <c r="G64" s="260"/>
      <c r="H64" s="260"/>
      <c r="I64" s="260"/>
      <c r="J64" s="260"/>
      <c r="K64" s="260"/>
      <c r="L64" s="260"/>
      <c r="M64" s="260"/>
      <c r="N64" s="260"/>
      <c r="O64" s="260"/>
      <c r="P64" s="260"/>
      <c r="Q64" s="260"/>
      <c r="R64" s="257">
        <f t="shared" si="0"/>
        <v>0</v>
      </c>
      <c r="S64" s="255"/>
      <c r="T64" s="255"/>
      <c r="U64" s="255"/>
      <c r="V64" s="259"/>
      <c r="W64" s="261"/>
      <c r="X64" s="297"/>
      <c r="Y64" s="304"/>
      <c r="Z64" s="304"/>
      <c r="AA64" s="304"/>
      <c r="AB64" s="304"/>
      <c r="AC64" s="304"/>
      <c r="AD64" s="304"/>
      <c r="AE64" s="304"/>
      <c r="AF64" s="304"/>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7"/>
      <c r="BI64" s="297"/>
      <c r="BJ64" s="297"/>
      <c r="BK64" s="297"/>
      <c r="BL64" s="297"/>
      <c r="BM64" s="297"/>
      <c r="BN64" s="297"/>
      <c r="BO64" s="297"/>
    </row>
    <row r="65" spans="1:67" s="54" customFormat="1" ht="12.75" x14ac:dyDescent="0.2">
      <c r="A65" s="255"/>
      <c r="B65" s="255"/>
      <c r="C65" s="255"/>
      <c r="D65" s="255"/>
      <c r="E65" s="255"/>
      <c r="F65" s="256"/>
      <c r="G65" s="256"/>
      <c r="H65" s="256"/>
      <c r="I65" s="256"/>
      <c r="J65" s="256"/>
      <c r="K65" s="256"/>
      <c r="L65" s="256"/>
      <c r="M65" s="256"/>
      <c r="N65" s="256"/>
      <c r="O65" s="256"/>
      <c r="P65" s="256"/>
      <c r="Q65" s="256"/>
      <c r="R65" s="257">
        <f t="shared" si="0"/>
        <v>0</v>
      </c>
      <c r="S65" s="255"/>
      <c r="T65" s="255"/>
      <c r="U65" s="255"/>
      <c r="V65" s="255"/>
      <c r="W65" s="258"/>
      <c r="X65" s="297"/>
      <c r="Y65" s="304"/>
      <c r="Z65" s="304"/>
      <c r="AA65" s="304"/>
      <c r="AB65" s="304"/>
      <c r="AC65" s="304"/>
      <c r="AD65" s="304"/>
      <c r="AE65" s="304"/>
      <c r="AF65" s="304"/>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row>
    <row r="66" spans="1:67" s="54" customFormat="1" ht="12.75" x14ac:dyDescent="0.2">
      <c r="A66" s="255"/>
      <c r="B66" s="255"/>
      <c r="C66" s="259"/>
      <c r="D66" s="259"/>
      <c r="E66" s="259"/>
      <c r="F66" s="260"/>
      <c r="G66" s="260"/>
      <c r="H66" s="260"/>
      <c r="I66" s="260"/>
      <c r="J66" s="260"/>
      <c r="K66" s="260"/>
      <c r="L66" s="260"/>
      <c r="M66" s="260"/>
      <c r="N66" s="260"/>
      <c r="O66" s="260"/>
      <c r="P66" s="260"/>
      <c r="Q66" s="260"/>
      <c r="R66" s="257">
        <f t="shared" si="0"/>
        <v>0</v>
      </c>
      <c r="S66" s="255"/>
      <c r="T66" s="255"/>
      <c r="U66" s="255"/>
      <c r="V66" s="259"/>
      <c r="W66" s="261"/>
      <c r="X66" s="297"/>
      <c r="Y66" s="304"/>
      <c r="Z66" s="304"/>
      <c r="AA66" s="304"/>
      <c r="AB66" s="304"/>
      <c r="AC66" s="304"/>
      <c r="AD66" s="304"/>
      <c r="AE66" s="304"/>
      <c r="AF66" s="304"/>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row>
    <row r="67" spans="1:67" s="54" customFormat="1" ht="12.75" x14ac:dyDescent="0.2">
      <c r="A67" s="255"/>
      <c r="B67" s="255"/>
      <c r="C67" s="255"/>
      <c r="D67" s="255"/>
      <c r="E67" s="255"/>
      <c r="F67" s="256"/>
      <c r="G67" s="256"/>
      <c r="H67" s="256"/>
      <c r="I67" s="256"/>
      <c r="J67" s="256"/>
      <c r="K67" s="256"/>
      <c r="L67" s="256"/>
      <c r="M67" s="256"/>
      <c r="N67" s="256"/>
      <c r="O67" s="256"/>
      <c r="P67" s="256"/>
      <c r="Q67" s="256"/>
      <c r="R67" s="257">
        <f t="shared" si="0"/>
        <v>0</v>
      </c>
      <c r="S67" s="255"/>
      <c r="T67" s="255"/>
      <c r="U67" s="255"/>
      <c r="V67" s="255"/>
      <c r="W67" s="258"/>
      <c r="X67" s="297"/>
      <c r="Y67" s="304"/>
      <c r="Z67" s="304"/>
      <c r="AA67" s="304"/>
      <c r="AB67" s="304"/>
      <c r="AC67" s="304"/>
      <c r="AD67" s="304"/>
      <c r="AE67" s="304"/>
      <c r="AF67" s="304"/>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297"/>
      <c r="BD67" s="297"/>
      <c r="BE67" s="297"/>
      <c r="BF67" s="297"/>
      <c r="BG67" s="297"/>
      <c r="BH67" s="297"/>
      <c r="BI67" s="297"/>
      <c r="BJ67" s="297"/>
      <c r="BK67" s="297"/>
      <c r="BL67" s="297"/>
      <c r="BM67" s="297"/>
      <c r="BN67" s="297"/>
      <c r="BO67" s="297"/>
    </row>
    <row r="68" spans="1:67" s="54" customFormat="1" ht="12.75" x14ac:dyDescent="0.2">
      <c r="A68" s="255"/>
      <c r="B68" s="255"/>
      <c r="C68" s="259"/>
      <c r="D68" s="259"/>
      <c r="E68" s="259"/>
      <c r="F68" s="260"/>
      <c r="G68" s="260"/>
      <c r="H68" s="260"/>
      <c r="I68" s="260"/>
      <c r="J68" s="260"/>
      <c r="K68" s="260"/>
      <c r="L68" s="260"/>
      <c r="M68" s="260"/>
      <c r="N68" s="260"/>
      <c r="O68" s="260"/>
      <c r="P68" s="260"/>
      <c r="Q68" s="260"/>
      <c r="R68" s="257">
        <f t="shared" si="0"/>
        <v>0</v>
      </c>
      <c r="S68" s="255"/>
      <c r="T68" s="255"/>
      <c r="U68" s="255"/>
      <c r="V68" s="259"/>
      <c r="W68" s="261"/>
      <c r="X68" s="297"/>
      <c r="Y68" s="304"/>
      <c r="Z68" s="304"/>
      <c r="AA68" s="304"/>
      <c r="AB68" s="304"/>
      <c r="AC68" s="304"/>
      <c r="AD68" s="304"/>
      <c r="AE68" s="304"/>
      <c r="AF68" s="304"/>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row>
    <row r="69" spans="1:67" s="54" customFormat="1" ht="12.75" x14ac:dyDescent="0.2">
      <c r="A69" s="255"/>
      <c r="B69" s="255"/>
      <c r="C69" s="255"/>
      <c r="D69" s="255"/>
      <c r="E69" s="255"/>
      <c r="F69" s="256"/>
      <c r="G69" s="256"/>
      <c r="H69" s="256"/>
      <c r="I69" s="256"/>
      <c r="J69" s="256"/>
      <c r="K69" s="256"/>
      <c r="L69" s="256"/>
      <c r="M69" s="256"/>
      <c r="N69" s="256"/>
      <c r="O69" s="256"/>
      <c r="P69" s="256"/>
      <c r="Q69" s="256"/>
      <c r="R69" s="257">
        <f t="shared" si="0"/>
        <v>0</v>
      </c>
      <c r="S69" s="255"/>
      <c r="T69" s="255"/>
      <c r="U69" s="255"/>
      <c r="V69" s="255"/>
      <c r="W69" s="258"/>
      <c r="X69" s="297"/>
      <c r="Y69" s="304"/>
      <c r="Z69" s="304"/>
      <c r="AA69" s="304"/>
      <c r="AB69" s="304"/>
      <c r="AC69" s="304"/>
      <c r="AD69" s="304"/>
      <c r="AE69" s="304"/>
      <c r="AF69" s="304"/>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7"/>
      <c r="BN69" s="297"/>
      <c r="BO69" s="297"/>
    </row>
    <row r="70" spans="1:67" s="54" customFormat="1" ht="12.75" x14ac:dyDescent="0.2">
      <c r="A70" s="255"/>
      <c r="B70" s="255"/>
      <c r="C70" s="259"/>
      <c r="D70" s="259"/>
      <c r="E70" s="259"/>
      <c r="F70" s="260"/>
      <c r="G70" s="260"/>
      <c r="H70" s="260"/>
      <c r="I70" s="260"/>
      <c r="J70" s="260"/>
      <c r="K70" s="260"/>
      <c r="L70" s="260"/>
      <c r="M70" s="260"/>
      <c r="N70" s="260"/>
      <c r="O70" s="260"/>
      <c r="P70" s="260"/>
      <c r="Q70" s="260"/>
      <c r="R70" s="257">
        <f t="shared" si="0"/>
        <v>0</v>
      </c>
      <c r="S70" s="255"/>
      <c r="T70" s="255"/>
      <c r="U70" s="255"/>
      <c r="V70" s="259"/>
      <c r="W70" s="261"/>
      <c r="X70" s="297"/>
      <c r="Y70" s="304"/>
      <c r="Z70" s="304"/>
      <c r="AA70" s="304"/>
      <c r="AB70" s="304"/>
      <c r="AC70" s="304"/>
      <c r="AD70" s="304"/>
      <c r="AE70" s="304"/>
      <c r="AF70" s="304"/>
      <c r="AG70" s="297"/>
      <c r="AH70" s="297"/>
      <c r="AI70" s="297"/>
      <c r="AJ70" s="297"/>
      <c r="AK70" s="297"/>
      <c r="AL70" s="297"/>
      <c r="AM70" s="297"/>
      <c r="AN70" s="297"/>
      <c r="AO70" s="297"/>
      <c r="AP70" s="297"/>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row>
    <row r="71" spans="1:67" s="54" customFormat="1" ht="12.75" x14ac:dyDescent="0.2">
      <c r="A71" s="255"/>
      <c r="B71" s="255"/>
      <c r="C71" s="255"/>
      <c r="D71" s="255"/>
      <c r="E71" s="255"/>
      <c r="F71" s="256"/>
      <c r="G71" s="256"/>
      <c r="H71" s="256"/>
      <c r="I71" s="256"/>
      <c r="J71" s="256"/>
      <c r="K71" s="256"/>
      <c r="L71" s="256"/>
      <c r="M71" s="256"/>
      <c r="N71" s="256"/>
      <c r="O71" s="256"/>
      <c r="P71" s="256"/>
      <c r="Q71" s="256"/>
      <c r="R71" s="257">
        <f t="shared" si="0"/>
        <v>0</v>
      </c>
      <c r="S71" s="255"/>
      <c r="T71" s="255"/>
      <c r="U71" s="255"/>
      <c r="V71" s="255"/>
      <c r="W71" s="258"/>
      <c r="X71" s="297"/>
      <c r="Y71" s="304"/>
      <c r="Z71" s="304"/>
      <c r="AA71" s="304"/>
      <c r="AB71" s="304"/>
      <c r="AC71" s="304"/>
      <c r="AD71" s="304"/>
      <c r="AE71" s="304"/>
      <c r="AF71" s="304"/>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row>
    <row r="72" spans="1:67" s="54" customFormat="1" ht="12.75" x14ac:dyDescent="0.2">
      <c r="A72" s="255"/>
      <c r="B72" s="255"/>
      <c r="C72" s="259"/>
      <c r="D72" s="259"/>
      <c r="E72" s="259"/>
      <c r="F72" s="260"/>
      <c r="G72" s="260"/>
      <c r="H72" s="260"/>
      <c r="I72" s="260"/>
      <c r="J72" s="260"/>
      <c r="K72" s="260"/>
      <c r="L72" s="260"/>
      <c r="M72" s="260"/>
      <c r="N72" s="260"/>
      <c r="O72" s="260"/>
      <c r="P72" s="260"/>
      <c r="Q72" s="260"/>
      <c r="R72" s="257">
        <f t="shared" si="0"/>
        <v>0</v>
      </c>
      <c r="S72" s="255"/>
      <c r="T72" s="255"/>
      <c r="U72" s="255"/>
      <c r="V72" s="259"/>
      <c r="W72" s="261"/>
      <c r="X72" s="297"/>
      <c r="Y72" s="304"/>
      <c r="Z72" s="304"/>
      <c r="AA72" s="304"/>
      <c r="AB72" s="304"/>
      <c r="AC72" s="304"/>
      <c r="AD72" s="304"/>
      <c r="AE72" s="304"/>
      <c r="AF72" s="304"/>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7"/>
      <c r="BN72" s="297"/>
      <c r="BO72" s="297"/>
    </row>
    <row r="73" spans="1:67" s="54" customFormat="1" ht="12.75" x14ac:dyDescent="0.2">
      <c r="A73" s="255"/>
      <c r="B73" s="255"/>
      <c r="C73" s="255"/>
      <c r="D73" s="255"/>
      <c r="E73" s="255"/>
      <c r="F73" s="256"/>
      <c r="G73" s="256"/>
      <c r="H73" s="256"/>
      <c r="I73" s="256"/>
      <c r="J73" s="256"/>
      <c r="K73" s="256"/>
      <c r="L73" s="256"/>
      <c r="M73" s="256"/>
      <c r="N73" s="256"/>
      <c r="O73" s="256"/>
      <c r="P73" s="256"/>
      <c r="Q73" s="256"/>
      <c r="R73" s="257">
        <f t="shared" si="0"/>
        <v>0</v>
      </c>
      <c r="S73" s="255"/>
      <c r="T73" s="255"/>
      <c r="U73" s="255"/>
      <c r="V73" s="255"/>
      <c r="W73" s="258"/>
      <c r="X73" s="297"/>
      <c r="Y73" s="304"/>
      <c r="Z73" s="304"/>
      <c r="AA73" s="304"/>
      <c r="AB73" s="304"/>
      <c r="AC73" s="304"/>
      <c r="AD73" s="304"/>
      <c r="AE73" s="304"/>
      <c r="AF73" s="304"/>
      <c r="AG73" s="297"/>
      <c r="AH73" s="297"/>
      <c r="AI73" s="297"/>
      <c r="AJ73" s="297"/>
      <c r="AK73" s="297"/>
      <c r="AL73" s="297"/>
      <c r="AM73" s="297"/>
      <c r="AN73" s="297"/>
      <c r="AO73" s="297"/>
      <c r="AP73" s="297"/>
      <c r="AQ73" s="297"/>
      <c r="AR73" s="297"/>
      <c r="AS73" s="297"/>
      <c r="AT73" s="297"/>
      <c r="AU73" s="297"/>
      <c r="AV73" s="297"/>
      <c r="AW73" s="297"/>
      <c r="AX73" s="297"/>
      <c r="AY73" s="297"/>
      <c r="AZ73" s="297"/>
      <c r="BA73" s="297"/>
      <c r="BB73" s="297"/>
      <c r="BC73" s="297"/>
      <c r="BD73" s="297"/>
      <c r="BE73" s="297"/>
      <c r="BF73" s="297"/>
      <c r="BG73" s="297"/>
      <c r="BH73" s="297"/>
      <c r="BI73" s="297"/>
      <c r="BJ73" s="297"/>
      <c r="BK73" s="297"/>
      <c r="BL73" s="297"/>
      <c r="BM73" s="297"/>
      <c r="BN73" s="297"/>
      <c r="BO73" s="297"/>
    </row>
    <row r="74" spans="1:67" s="54" customFormat="1" ht="12.75" x14ac:dyDescent="0.2">
      <c r="A74" s="255"/>
      <c r="B74" s="255"/>
      <c r="C74" s="259"/>
      <c r="D74" s="259"/>
      <c r="E74" s="259"/>
      <c r="F74" s="260"/>
      <c r="G74" s="260"/>
      <c r="H74" s="260"/>
      <c r="I74" s="260"/>
      <c r="J74" s="260"/>
      <c r="K74" s="260"/>
      <c r="L74" s="260"/>
      <c r="M74" s="260"/>
      <c r="N74" s="260"/>
      <c r="O74" s="260"/>
      <c r="P74" s="260"/>
      <c r="Q74" s="260"/>
      <c r="R74" s="257">
        <f t="shared" ref="R74:R137" si="1">SUM(F74:Q74)</f>
        <v>0</v>
      </c>
      <c r="S74" s="255"/>
      <c r="T74" s="255"/>
      <c r="U74" s="255"/>
      <c r="V74" s="259"/>
      <c r="W74" s="261"/>
      <c r="X74" s="297"/>
      <c r="Y74" s="304"/>
      <c r="Z74" s="304"/>
      <c r="AA74" s="304"/>
      <c r="AB74" s="304"/>
      <c r="AC74" s="304"/>
      <c r="AD74" s="304"/>
      <c r="AE74" s="304"/>
      <c r="AF74" s="304"/>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7"/>
      <c r="BN74" s="297"/>
      <c r="BO74" s="297"/>
    </row>
    <row r="75" spans="1:67" s="54" customFormat="1" ht="12.75" x14ac:dyDescent="0.2">
      <c r="A75" s="255"/>
      <c r="B75" s="255"/>
      <c r="C75" s="255"/>
      <c r="D75" s="255"/>
      <c r="E75" s="255"/>
      <c r="F75" s="256"/>
      <c r="G75" s="256"/>
      <c r="H75" s="256"/>
      <c r="I75" s="256"/>
      <c r="J75" s="256"/>
      <c r="K75" s="256"/>
      <c r="L75" s="256"/>
      <c r="M75" s="256"/>
      <c r="N75" s="256"/>
      <c r="O75" s="256"/>
      <c r="P75" s="256"/>
      <c r="Q75" s="256"/>
      <c r="R75" s="257">
        <f t="shared" si="1"/>
        <v>0</v>
      </c>
      <c r="S75" s="255"/>
      <c r="T75" s="255"/>
      <c r="U75" s="255"/>
      <c r="V75" s="255"/>
      <c r="W75" s="258"/>
      <c r="X75" s="297"/>
      <c r="Y75" s="304"/>
      <c r="Z75" s="304"/>
      <c r="AA75" s="304"/>
      <c r="AB75" s="304"/>
      <c r="AC75" s="304"/>
      <c r="AD75" s="304"/>
      <c r="AE75" s="304"/>
      <c r="AF75" s="304"/>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row>
    <row r="76" spans="1:67" s="54" customFormat="1" ht="12.75" x14ac:dyDescent="0.2">
      <c r="A76" s="255"/>
      <c r="B76" s="255"/>
      <c r="C76" s="259"/>
      <c r="D76" s="259"/>
      <c r="E76" s="259"/>
      <c r="F76" s="260"/>
      <c r="G76" s="260"/>
      <c r="H76" s="260"/>
      <c r="I76" s="260"/>
      <c r="J76" s="260"/>
      <c r="K76" s="260"/>
      <c r="L76" s="260"/>
      <c r="M76" s="260"/>
      <c r="N76" s="260"/>
      <c r="O76" s="260"/>
      <c r="P76" s="260"/>
      <c r="Q76" s="260"/>
      <c r="R76" s="257">
        <f t="shared" si="1"/>
        <v>0</v>
      </c>
      <c r="S76" s="255"/>
      <c r="T76" s="255"/>
      <c r="U76" s="255"/>
      <c r="V76" s="259"/>
      <c r="W76" s="261"/>
      <c r="X76" s="297"/>
      <c r="Y76" s="304"/>
      <c r="Z76" s="304"/>
      <c r="AA76" s="304"/>
      <c r="AB76" s="304"/>
      <c r="AC76" s="304"/>
      <c r="AD76" s="304"/>
      <c r="AE76" s="304"/>
      <c r="AF76" s="304"/>
      <c r="AG76" s="297"/>
      <c r="AH76" s="297"/>
      <c r="AI76" s="297"/>
      <c r="AJ76" s="297"/>
      <c r="AK76" s="297"/>
      <c r="AL76" s="297"/>
      <c r="AM76" s="297"/>
      <c r="AN76" s="297"/>
      <c r="AO76" s="297"/>
      <c r="AP76" s="297"/>
      <c r="AQ76" s="297"/>
      <c r="AR76" s="297"/>
      <c r="AS76" s="297"/>
      <c r="AT76" s="297"/>
      <c r="AU76" s="297"/>
      <c r="AV76" s="297"/>
      <c r="AW76" s="297"/>
      <c r="AX76" s="297"/>
      <c r="AY76" s="297"/>
      <c r="AZ76" s="297"/>
      <c r="BA76" s="297"/>
      <c r="BB76" s="297"/>
      <c r="BC76" s="297"/>
      <c r="BD76" s="297"/>
      <c r="BE76" s="297"/>
      <c r="BF76" s="297"/>
      <c r="BG76" s="297"/>
      <c r="BH76" s="297"/>
      <c r="BI76" s="297"/>
      <c r="BJ76" s="297"/>
      <c r="BK76" s="297"/>
      <c r="BL76" s="297"/>
      <c r="BM76" s="297"/>
      <c r="BN76" s="297"/>
      <c r="BO76" s="297"/>
    </row>
    <row r="77" spans="1:67" s="54" customFormat="1" ht="12.75" x14ac:dyDescent="0.2">
      <c r="A77" s="255"/>
      <c r="B77" s="255"/>
      <c r="C77" s="255"/>
      <c r="D77" s="255"/>
      <c r="E77" s="255"/>
      <c r="F77" s="256"/>
      <c r="G77" s="256"/>
      <c r="H77" s="256"/>
      <c r="I77" s="256"/>
      <c r="J77" s="256"/>
      <c r="K77" s="256"/>
      <c r="L77" s="256"/>
      <c r="M77" s="256"/>
      <c r="N77" s="256"/>
      <c r="O77" s="256"/>
      <c r="P77" s="256"/>
      <c r="Q77" s="256"/>
      <c r="R77" s="257">
        <f t="shared" si="1"/>
        <v>0</v>
      </c>
      <c r="S77" s="255"/>
      <c r="T77" s="255"/>
      <c r="U77" s="255"/>
      <c r="V77" s="255"/>
      <c r="W77" s="258"/>
      <c r="X77" s="297"/>
      <c r="Y77" s="304"/>
      <c r="Z77" s="304"/>
      <c r="AA77" s="304"/>
      <c r="AB77" s="304"/>
      <c r="AC77" s="304"/>
      <c r="AD77" s="304"/>
      <c r="AE77" s="304"/>
      <c r="AF77" s="304"/>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row>
    <row r="78" spans="1:67" s="54" customFormat="1" ht="12.75" x14ac:dyDescent="0.2">
      <c r="A78" s="255"/>
      <c r="B78" s="255"/>
      <c r="C78" s="259"/>
      <c r="D78" s="259"/>
      <c r="E78" s="259"/>
      <c r="F78" s="260"/>
      <c r="G78" s="260"/>
      <c r="H78" s="260"/>
      <c r="I78" s="260"/>
      <c r="J78" s="260"/>
      <c r="K78" s="260"/>
      <c r="L78" s="260"/>
      <c r="M78" s="260"/>
      <c r="N78" s="260"/>
      <c r="O78" s="260"/>
      <c r="P78" s="260"/>
      <c r="Q78" s="260"/>
      <c r="R78" s="257">
        <f t="shared" si="1"/>
        <v>0</v>
      </c>
      <c r="S78" s="255"/>
      <c r="T78" s="255"/>
      <c r="U78" s="255"/>
      <c r="V78" s="259"/>
      <c r="W78" s="261"/>
      <c r="X78" s="297"/>
      <c r="Y78" s="304"/>
      <c r="Z78" s="304"/>
      <c r="AA78" s="304"/>
      <c r="AB78" s="304"/>
      <c r="AC78" s="304"/>
      <c r="AD78" s="304"/>
      <c r="AE78" s="304"/>
      <c r="AF78" s="304"/>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7"/>
      <c r="BN78" s="297"/>
      <c r="BO78" s="297"/>
    </row>
    <row r="79" spans="1:67" s="54" customFormat="1" ht="12.75" x14ac:dyDescent="0.2">
      <c r="A79" s="255"/>
      <c r="B79" s="255"/>
      <c r="C79" s="255"/>
      <c r="D79" s="255"/>
      <c r="E79" s="255"/>
      <c r="F79" s="256"/>
      <c r="G79" s="256"/>
      <c r="H79" s="256"/>
      <c r="I79" s="256"/>
      <c r="J79" s="256"/>
      <c r="K79" s="256"/>
      <c r="L79" s="256"/>
      <c r="M79" s="256"/>
      <c r="N79" s="256"/>
      <c r="O79" s="256"/>
      <c r="P79" s="256"/>
      <c r="Q79" s="256"/>
      <c r="R79" s="257">
        <f t="shared" si="1"/>
        <v>0</v>
      </c>
      <c r="S79" s="255"/>
      <c r="T79" s="255"/>
      <c r="U79" s="255"/>
      <c r="V79" s="255"/>
      <c r="W79" s="258"/>
      <c r="X79" s="297"/>
      <c r="Y79" s="304"/>
      <c r="Z79" s="304"/>
      <c r="AA79" s="304"/>
      <c r="AB79" s="304"/>
      <c r="AC79" s="304"/>
      <c r="AD79" s="304"/>
      <c r="AE79" s="304"/>
      <c r="AF79" s="304"/>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7"/>
      <c r="BI79" s="297"/>
      <c r="BJ79" s="297"/>
      <c r="BK79" s="297"/>
      <c r="BL79" s="297"/>
      <c r="BM79" s="297"/>
      <c r="BN79" s="297"/>
      <c r="BO79" s="297"/>
    </row>
    <row r="80" spans="1:67" s="54" customFormat="1" ht="12.75" x14ac:dyDescent="0.2">
      <c r="A80" s="255"/>
      <c r="B80" s="255"/>
      <c r="C80" s="259"/>
      <c r="D80" s="259"/>
      <c r="E80" s="259"/>
      <c r="F80" s="260"/>
      <c r="G80" s="260"/>
      <c r="H80" s="260"/>
      <c r="I80" s="260"/>
      <c r="J80" s="260"/>
      <c r="K80" s="260"/>
      <c r="L80" s="260"/>
      <c r="M80" s="260"/>
      <c r="N80" s="260"/>
      <c r="O80" s="260"/>
      <c r="P80" s="260"/>
      <c r="Q80" s="260"/>
      <c r="R80" s="257">
        <f t="shared" si="1"/>
        <v>0</v>
      </c>
      <c r="S80" s="255"/>
      <c r="T80" s="255"/>
      <c r="U80" s="255"/>
      <c r="V80" s="259"/>
      <c r="W80" s="261"/>
      <c r="X80" s="297"/>
      <c r="Y80" s="304"/>
      <c r="Z80" s="304"/>
      <c r="AA80" s="304"/>
      <c r="AB80" s="304"/>
      <c r="AC80" s="304"/>
      <c r="AD80" s="304"/>
      <c r="AE80" s="304"/>
      <c r="AF80" s="304"/>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7"/>
      <c r="BN80" s="297"/>
      <c r="BO80" s="297"/>
    </row>
    <row r="81" spans="1:67" s="54" customFormat="1" ht="12.75" x14ac:dyDescent="0.2">
      <c r="A81" s="255"/>
      <c r="B81" s="255"/>
      <c r="C81" s="255"/>
      <c r="D81" s="255"/>
      <c r="E81" s="255"/>
      <c r="F81" s="256"/>
      <c r="G81" s="256"/>
      <c r="H81" s="256"/>
      <c r="I81" s="256"/>
      <c r="J81" s="256"/>
      <c r="K81" s="256"/>
      <c r="L81" s="256"/>
      <c r="M81" s="256"/>
      <c r="N81" s="256"/>
      <c r="O81" s="256"/>
      <c r="P81" s="256"/>
      <c r="Q81" s="256"/>
      <c r="R81" s="257">
        <f t="shared" si="1"/>
        <v>0</v>
      </c>
      <c r="S81" s="255"/>
      <c r="T81" s="255"/>
      <c r="U81" s="255"/>
      <c r="V81" s="255"/>
      <c r="W81" s="258"/>
      <c r="X81" s="297"/>
      <c r="Y81" s="304"/>
      <c r="Z81" s="304"/>
      <c r="AA81" s="304"/>
      <c r="AB81" s="304"/>
      <c r="AC81" s="304"/>
      <c r="AD81" s="304"/>
      <c r="AE81" s="304"/>
      <c r="AF81" s="304"/>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row>
    <row r="82" spans="1:67" s="54" customFormat="1" ht="12.75" x14ac:dyDescent="0.2">
      <c r="A82" s="255"/>
      <c r="B82" s="255"/>
      <c r="C82" s="259"/>
      <c r="D82" s="259"/>
      <c r="E82" s="259"/>
      <c r="F82" s="260"/>
      <c r="G82" s="260"/>
      <c r="H82" s="260"/>
      <c r="I82" s="260"/>
      <c r="J82" s="260"/>
      <c r="K82" s="260"/>
      <c r="L82" s="260"/>
      <c r="M82" s="260"/>
      <c r="N82" s="260"/>
      <c r="O82" s="260"/>
      <c r="P82" s="260"/>
      <c r="Q82" s="260"/>
      <c r="R82" s="257">
        <f t="shared" si="1"/>
        <v>0</v>
      </c>
      <c r="S82" s="255"/>
      <c r="T82" s="255"/>
      <c r="U82" s="255"/>
      <c r="V82" s="259"/>
      <c r="W82" s="261"/>
      <c r="X82" s="297"/>
      <c r="Y82" s="304"/>
      <c r="Z82" s="304"/>
      <c r="AA82" s="304"/>
      <c r="AB82" s="304"/>
      <c r="AC82" s="304"/>
      <c r="AD82" s="304"/>
      <c r="AE82" s="304"/>
      <c r="AF82" s="304"/>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297"/>
      <c r="BE82" s="297"/>
      <c r="BF82" s="297"/>
      <c r="BG82" s="297"/>
      <c r="BH82" s="297"/>
      <c r="BI82" s="297"/>
      <c r="BJ82" s="297"/>
      <c r="BK82" s="297"/>
      <c r="BL82" s="297"/>
      <c r="BM82" s="297"/>
      <c r="BN82" s="297"/>
      <c r="BO82" s="297"/>
    </row>
    <row r="83" spans="1:67" s="54" customFormat="1" ht="12.75" x14ac:dyDescent="0.2">
      <c r="A83" s="255"/>
      <c r="B83" s="255"/>
      <c r="C83" s="255"/>
      <c r="D83" s="255"/>
      <c r="E83" s="255"/>
      <c r="F83" s="256"/>
      <c r="G83" s="256"/>
      <c r="H83" s="256"/>
      <c r="I83" s="256"/>
      <c r="J83" s="256"/>
      <c r="K83" s="256"/>
      <c r="L83" s="256"/>
      <c r="M83" s="256"/>
      <c r="N83" s="256"/>
      <c r="O83" s="256"/>
      <c r="P83" s="256"/>
      <c r="Q83" s="256"/>
      <c r="R83" s="257">
        <f t="shared" si="1"/>
        <v>0</v>
      </c>
      <c r="S83" s="255"/>
      <c r="T83" s="255"/>
      <c r="U83" s="255"/>
      <c r="V83" s="255"/>
      <c r="W83" s="258"/>
      <c r="X83" s="297"/>
      <c r="Y83" s="304"/>
      <c r="Z83" s="304"/>
      <c r="AA83" s="304"/>
      <c r="AB83" s="304"/>
      <c r="AC83" s="304"/>
      <c r="AD83" s="304"/>
      <c r="AE83" s="304"/>
      <c r="AF83" s="304"/>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row>
    <row r="84" spans="1:67" s="54" customFormat="1" ht="12.75" x14ac:dyDescent="0.2">
      <c r="A84" s="255"/>
      <c r="B84" s="255"/>
      <c r="C84" s="259"/>
      <c r="D84" s="259"/>
      <c r="E84" s="259"/>
      <c r="F84" s="260"/>
      <c r="G84" s="260"/>
      <c r="H84" s="260"/>
      <c r="I84" s="260"/>
      <c r="J84" s="260"/>
      <c r="K84" s="260"/>
      <c r="L84" s="260"/>
      <c r="M84" s="260"/>
      <c r="N84" s="260"/>
      <c r="O84" s="260"/>
      <c r="P84" s="260"/>
      <c r="Q84" s="260"/>
      <c r="R84" s="257">
        <f t="shared" si="1"/>
        <v>0</v>
      </c>
      <c r="S84" s="255"/>
      <c r="T84" s="255"/>
      <c r="U84" s="255"/>
      <c r="V84" s="259"/>
      <c r="W84" s="261"/>
      <c r="X84" s="297"/>
      <c r="Y84" s="304"/>
      <c r="Z84" s="304"/>
      <c r="AA84" s="304"/>
      <c r="AB84" s="304"/>
      <c r="AC84" s="304"/>
      <c r="AD84" s="304"/>
      <c r="AE84" s="304"/>
      <c r="AF84" s="304"/>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row>
    <row r="85" spans="1:67" s="54" customFormat="1" ht="12.75" x14ac:dyDescent="0.2">
      <c r="A85" s="255"/>
      <c r="B85" s="255"/>
      <c r="C85" s="255"/>
      <c r="D85" s="255"/>
      <c r="E85" s="255"/>
      <c r="F85" s="256"/>
      <c r="G85" s="256"/>
      <c r="H85" s="256"/>
      <c r="I85" s="256"/>
      <c r="J85" s="256"/>
      <c r="K85" s="256"/>
      <c r="L85" s="256"/>
      <c r="M85" s="256"/>
      <c r="N85" s="256"/>
      <c r="O85" s="256"/>
      <c r="P85" s="256"/>
      <c r="Q85" s="256"/>
      <c r="R85" s="257">
        <f t="shared" si="1"/>
        <v>0</v>
      </c>
      <c r="S85" s="255"/>
      <c r="T85" s="255"/>
      <c r="U85" s="255"/>
      <c r="V85" s="255"/>
      <c r="W85" s="258"/>
      <c r="X85" s="297"/>
      <c r="Y85" s="304"/>
      <c r="Z85" s="304"/>
      <c r="AA85" s="304"/>
      <c r="AB85" s="304"/>
      <c r="AC85" s="304"/>
      <c r="AD85" s="304"/>
      <c r="AE85" s="304"/>
      <c r="AF85" s="304"/>
      <c r="AG85" s="297"/>
      <c r="AH85" s="297"/>
      <c r="AI85" s="297"/>
      <c r="AJ85" s="297"/>
      <c r="AK85" s="297"/>
      <c r="AL85" s="297"/>
      <c r="AM85" s="297"/>
      <c r="AN85" s="297"/>
      <c r="AO85" s="297"/>
      <c r="AP85" s="297"/>
      <c r="AQ85" s="297"/>
      <c r="AR85" s="297"/>
      <c r="AS85" s="297"/>
      <c r="AT85" s="297"/>
      <c r="AU85" s="297"/>
      <c r="AV85" s="297"/>
      <c r="AW85" s="297"/>
      <c r="AX85" s="297"/>
      <c r="AY85" s="297"/>
      <c r="AZ85" s="297"/>
      <c r="BA85" s="297"/>
      <c r="BB85" s="297"/>
      <c r="BC85" s="297"/>
      <c r="BD85" s="297"/>
      <c r="BE85" s="297"/>
      <c r="BF85" s="297"/>
      <c r="BG85" s="297"/>
      <c r="BH85" s="297"/>
      <c r="BI85" s="297"/>
      <c r="BJ85" s="297"/>
      <c r="BK85" s="297"/>
      <c r="BL85" s="297"/>
      <c r="BM85" s="297"/>
      <c r="BN85" s="297"/>
      <c r="BO85" s="297"/>
    </row>
    <row r="86" spans="1:67" s="54" customFormat="1" ht="12.75" x14ac:dyDescent="0.2">
      <c r="A86" s="255"/>
      <c r="B86" s="255"/>
      <c r="C86" s="259"/>
      <c r="D86" s="259"/>
      <c r="E86" s="259"/>
      <c r="F86" s="260"/>
      <c r="G86" s="260"/>
      <c r="H86" s="260"/>
      <c r="I86" s="260"/>
      <c r="J86" s="260"/>
      <c r="K86" s="260"/>
      <c r="L86" s="260"/>
      <c r="M86" s="260"/>
      <c r="N86" s="260"/>
      <c r="O86" s="260"/>
      <c r="P86" s="260"/>
      <c r="Q86" s="260"/>
      <c r="R86" s="257">
        <f t="shared" si="1"/>
        <v>0</v>
      </c>
      <c r="S86" s="255"/>
      <c r="T86" s="255"/>
      <c r="U86" s="255"/>
      <c r="V86" s="259"/>
      <c r="W86" s="261"/>
      <c r="X86" s="297"/>
      <c r="Y86" s="304"/>
      <c r="Z86" s="304"/>
      <c r="AA86" s="304"/>
      <c r="AB86" s="304"/>
      <c r="AC86" s="304"/>
      <c r="AD86" s="304"/>
      <c r="AE86" s="304"/>
      <c r="AF86" s="304"/>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row>
    <row r="87" spans="1:67" s="54" customFormat="1" ht="12.75" x14ac:dyDescent="0.2">
      <c r="A87" s="255"/>
      <c r="B87" s="255"/>
      <c r="C87" s="255"/>
      <c r="D87" s="255"/>
      <c r="E87" s="255"/>
      <c r="F87" s="256"/>
      <c r="G87" s="256"/>
      <c r="H87" s="256"/>
      <c r="I87" s="256"/>
      <c r="J87" s="256"/>
      <c r="K87" s="256"/>
      <c r="L87" s="256"/>
      <c r="M87" s="256"/>
      <c r="N87" s="256"/>
      <c r="O87" s="256"/>
      <c r="P87" s="256"/>
      <c r="Q87" s="256"/>
      <c r="R87" s="257">
        <f t="shared" si="1"/>
        <v>0</v>
      </c>
      <c r="S87" s="255"/>
      <c r="T87" s="255"/>
      <c r="U87" s="255"/>
      <c r="V87" s="255"/>
      <c r="W87" s="258"/>
      <c r="X87" s="297"/>
      <c r="Y87" s="304"/>
      <c r="Z87" s="304"/>
      <c r="AA87" s="304"/>
      <c r="AB87" s="304"/>
      <c r="AC87" s="304"/>
      <c r="AD87" s="304"/>
      <c r="AE87" s="304"/>
      <c r="AF87" s="304"/>
      <c r="AG87" s="297"/>
      <c r="AH87" s="297"/>
      <c r="AI87" s="297"/>
      <c r="AJ87" s="297"/>
      <c r="AK87" s="297"/>
      <c r="AL87" s="297"/>
      <c r="AM87" s="297"/>
      <c r="AN87" s="297"/>
      <c r="AO87" s="297"/>
      <c r="AP87" s="297"/>
      <c r="AQ87" s="297"/>
      <c r="AR87" s="297"/>
      <c r="AS87" s="297"/>
      <c r="AT87" s="297"/>
      <c r="AU87" s="297"/>
      <c r="AV87" s="297"/>
      <c r="AW87" s="297"/>
      <c r="AX87" s="297"/>
      <c r="AY87" s="297"/>
      <c r="AZ87" s="297"/>
      <c r="BA87" s="297"/>
      <c r="BB87" s="297"/>
      <c r="BC87" s="297"/>
      <c r="BD87" s="297"/>
      <c r="BE87" s="297"/>
      <c r="BF87" s="297"/>
      <c r="BG87" s="297"/>
      <c r="BH87" s="297"/>
      <c r="BI87" s="297"/>
      <c r="BJ87" s="297"/>
      <c r="BK87" s="297"/>
      <c r="BL87" s="297"/>
      <c r="BM87" s="297"/>
      <c r="BN87" s="297"/>
      <c r="BO87" s="297"/>
    </row>
    <row r="88" spans="1:67" s="54" customFormat="1" ht="12.75" x14ac:dyDescent="0.2">
      <c r="A88" s="255"/>
      <c r="B88" s="255"/>
      <c r="C88" s="259"/>
      <c r="D88" s="259"/>
      <c r="E88" s="259"/>
      <c r="F88" s="260"/>
      <c r="G88" s="260"/>
      <c r="H88" s="260"/>
      <c r="I88" s="260"/>
      <c r="J88" s="260"/>
      <c r="K88" s="260"/>
      <c r="L88" s="260"/>
      <c r="M88" s="260"/>
      <c r="N88" s="260"/>
      <c r="O88" s="260"/>
      <c r="P88" s="260"/>
      <c r="Q88" s="260"/>
      <c r="R88" s="257">
        <f t="shared" si="1"/>
        <v>0</v>
      </c>
      <c r="S88" s="255"/>
      <c r="T88" s="255"/>
      <c r="U88" s="255"/>
      <c r="V88" s="259"/>
      <c r="W88" s="261"/>
      <c r="X88" s="297"/>
      <c r="Y88" s="304"/>
      <c r="Z88" s="304"/>
      <c r="AA88" s="304"/>
      <c r="AB88" s="304"/>
      <c r="AC88" s="304"/>
      <c r="AD88" s="304"/>
      <c r="AE88" s="304"/>
      <c r="AF88" s="304"/>
      <c r="AG88" s="297"/>
      <c r="AH88" s="297"/>
      <c r="AI88" s="297"/>
      <c r="AJ88" s="297"/>
      <c r="AK88" s="297"/>
      <c r="AL88" s="297"/>
      <c r="AM88" s="297"/>
      <c r="AN88" s="297"/>
      <c r="AO88" s="297"/>
      <c r="AP88" s="297"/>
      <c r="AQ88" s="297"/>
      <c r="AR88" s="297"/>
      <c r="AS88" s="297"/>
      <c r="AT88" s="297"/>
      <c r="AU88" s="297"/>
      <c r="AV88" s="297"/>
      <c r="AW88" s="297"/>
      <c r="AX88" s="297"/>
      <c r="AY88" s="297"/>
      <c r="AZ88" s="297"/>
      <c r="BA88" s="297"/>
      <c r="BB88" s="297"/>
      <c r="BC88" s="297"/>
      <c r="BD88" s="297"/>
      <c r="BE88" s="297"/>
      <c r="BF88" s="297"/>
      <c r="BG88" s="297"/>
      <c r="BH88" s="297"/>
      <c r="BI88" s="297"/>
      <c r="BJ88" s="297"/>
      <c r="BK88" s="297"/>
      <c r="BL88" s="297"/>
      <c r="BM88" s="297"/>
      <c r="BN88" s="297"/>
      <c r="BO88" s="297"/>
    </row>
    <row r="89" spans="1:67" s="54" customFormat="1" ht="12.75" x14ac:dyDescent="0.2">
      <c r="A89" s="255"/>
      <c r="B89" s="255"/>
      <c r="C89" s="255"/>
      <c r="D89" s="255"/>
      <c r="E89" s="255"/>
      <c r="F89" s="256"/>
      <c r="G89" s="256"/>
      <c r="H89" s="256"/>
      <c r="I89" s="256"/>
      <c r="J89" s="256"/>
      <c r="K89" s="256"/>
      <c r="L89" s="256"/>
      <c r="M89" s="256"/>
      <c r="N89" s="256"/>
      <c r="O89" s="256"/>
      <c r="P89" s="256"/>
      <c r="Q89" s="256"/>
      <c r="R89" s="257">
        <f t="shared" si="1"/>
        <v>0</v>
      </c>
      <c r="S89" s="255"/>
      <c r="T89" s="255"/>
      <c r="U89" s="255"/>
      <c r="V89" s="255"/>
      <c r="W89" s="258"/>
      <c r="X89" s="297"/>
      <c r="Y89" s="304"/>
      <c r="Z89" s="304"/>
      <c r="AA89" s="304"/>
      <c r="AB89" s="304"/>
      <c r="AC89" s="304"/>
      <c r="AD89" s="304"/>
      <c r="AE89" s="304"/>
      <c r="AF89" s="304"/>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297"/>
      <c r="BE89" s="297"/>
      <c r="BF89" s="297"/>
      <c r="BG89" s="297"/>
      <c r="BH89" s="297"/>
      <c r="BI89" s="297"/>
      <c r="BJ89" s="297"/>
      <c r="BK89" s="297"/>
      <c r="BL89" s="297"/>
      <c r="BM89" s="297"/>
      <c r="BN89" s="297"/>
      <c r="BO89" s="297"/>
    </row>
    <row r="90" spans="1:67" s="54" customFormat="1" ht="12.75" x14ac:dyDescent="0.2">
      <c r="A90" s="255"/>
      <c r="B90" s="255"/>
      <c r="C90" s="259"/>
      <c r="D90" s="259"/>
      <c r="E90" s="259"/>
      <c r="F90" s="260"/>
      <c r="G90" s="260"/>
      <c r="H90" s="260"/>
      <c r="I90" s="260"/>
      <c r="J90" s="260"/>
      <c r="K90" s="260"/>
      <c r="L90" s="260"/>
      <c r="M90" s="260"/>
      <c r="N90" s="260"/>
      <c r="O90" s="260"/>
      <c r="P90" s="260"/>
      <c r="Q90" s="260"/>
      <c r="R90" s="257">
        <f t="shared" si="1"/>
        <v>0</v>
      </c>
      <c r="S90" s="255"/>
      <c r="T90" s="255"/>
      <c r="U90" s="255"/>
      <c r="V90" s="259"/>
      <c r="W90" s="261"/>
      <c r="X90" s="297"/>
      <c r="Y90" s="304"/>
      <c r="Z90" s="304"/>
      <c r="AA90" s="304"/>
      <c r="AB90" s="304"/>
      <c r="AC90" s="304"/>
      <c r="AD90" s="304"/>
      <c r="AE90" s="304"/>
      <c r="AF90" s="304"/>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97"/>
      <c r="BH90" s="297"/>
      <c r="BI90" s="297"/>
      <c r="BJ90" s="297"/>
      <c r="BK90" s="297"/>
      <c r="BL90" s="297"/>
      <c r="BM90" s="297"/>
      <c r="BN90" s="297"/>
      <c r="BO90" s="297"/>
    </row>
    <row r="91" spans="1:67" s="54" customFormat="1" ht="12.75" x14ac:dyDescent="0.2">
      <c r="A91" s="255"/>
      <c r="B91" s="255"/>
      <c r="C91" s="255"/>
      <c r="D91" s="255"/>
      <c r="E91" s="255"/>
      <c r="F91" s="256"/>
      <c r="G91" s="256"/>
      <c r="H91" s="256"/>
      <c r="I91" s="256"/>
      <c r="J91" s="256"/>
      <c r="K91" s="256"/>
      <c r="L91" s="256"/>
      <c r="M91" s="256"/>
      <c r="N91" s="256"/>
      <c r="O91" s="256"/>
      <c r="P91" s="256"/>
      <c r="Q91" s="256"/>
      <c r="R91" s="257">
        <f t="shared" si="1"/>
        <v>0</v>
      </c>
      <c r="S91" s="255"/>
      <c r="T91" s="255"/>
      <c r="U91" s="255"/>
      <c r="V91" s="255"/>
      <c r="W91" s="258"/>
      <c r="X91" s="297"/>
      <c r="Y91" s="304"/>
      <c r="Z91" s="304"/>
      <c r="AA91" s="304"/>
      <c r="AB91" s="304"/>
      <c r="AC91" s="304"/>
      <c r="AD91" s="304"/>
      <c r="AE91" s="304"/>
      <c r="AF91" s="304"/>
      <c r="AG91" s="297"/>
      <c r="AH91" s="297"/>
      <c r="AI91" s="297"/>
      <c r="AJ91" s="297"/>
      <c r="AK91" s="297"/>
      <c r="AL91" s="297"/>
      <c r="AM91" s="297"/>
      <c r="AN91" s="297"/>
      <c r="AO91" s="297"/>
      <c r="AP91" s="297"/>
      <c r="AQ91" s="297"/>
      <c r="AR91" s="297"/>
      <c r="AS91" s="297"/>
      <c r="AT91" s="297"/>
      <c r="AU91" s="297"/>
      <c r="AV91" s="297"/>
      <c r="AW91" s="297"/>
      <c r="AX91" s="297"/>
      <c r="AY91" s="297"/>
      <c r="AZ91" s="297"/>
      <c r="BA91" s="297"/>
      <c r="BB91" s="297"/>
      <c r="BC91" s="297"/>
      <c r="BD91" s="297"/>
      <c r="BE91" s="297"/>
      <c r="BF91" s="297"/>
      <c r="BG91" s="297"/>
      <c r="BH91" s="297"/>
      <c r="BI91" s="297"/>
      <c r="BJ91" s="297"/>
      <c r="BK91" s="297"/>
      <c r="BL91" s="297"/>
      <c r="BM91" s="297"/>
      <c r="BN91" s="297"/>
      <c r="BO91" s="297"/>
    </row>
    <row r="92" spans="1:67" s="54" customFormat="1" ht="12.75" x14ac:dyDescent="0.2">
      <c r="A92" s="255"/>
      <c r="B92" s="255"/>
      <c r="C92" s="259"/>
      <c r="D92" s="259"/>
      <c r="E92" s="259"/>
      <c r="F92" s="260"/>
      <c r="G92" s="260"/>
      <c r="H92" s="260"/>
      <c r="I92" s="260"/>
      <c r="J92" s="260"/>
      <c r="K92" s="260"/>
      <c r="L92" s="260"/>
      <c r="M92" s="260"/>
      <c r="N92" s="260"/>
      <c r="O92" s="260"/>
      <c r="P92" s="260"/>
      <c r="Q92" s="260"/>
      <c r="R92" s="257">
        <f t="shared" si="1"/>
        <v>0</v>
      </c>
      <c r="S92" s="255"/>
      <c r="T92" s="255"/>
      <c r="U92" s="255"/>
      <c r="V92" s="259"/>
      <c r="W92" s="261"/>
      <c r="X92" s="297"/>
      <c r="Y92" s="304"/>
      <c r="Z92" s="304"/>
      <c r="AA92" s="304"/>
      <c r="AB92" s="304"/>
      <c r="AC92" s="304"/>
      <c r="AD92" s="304"/>
      <c r="AE92" s="304"/>
      <c r="AF92" s="304"/>
      <c r="AG92" s="297"/>
      <c r="AH92" s="297"/>
      <c r="AI92" s="297"/>
      <c r="AJ92" s="297"/>
      <c r="AK92" s="297"/>
      <c r="AL92" s="297"/>
      <c r="AM92" s="297"/>
      <c r="AN92" s="297"/>
      <c r="AO92" s="297"/>
      <c r="AP92" s="297"/>
      <c r="AQ92" s="297"/>
      <c r="AR92" s="297"/>
      <c r="AS92" s="297"/>
      <c r="AT92" s="297"/>
      <c r="AU92" s="297"/>
      <c r="AV92" s="297"/>
      <c r="AW92" s="297"/>
      <c r="AX92" s="297"/>
      <c r="AY92" s="297"/>
      <c r="AZ92" s="297"/>
      <c r="BA92" s="297"/>
      <c r="BB92" s="297"/>
      <c r="BC92" s="297"/>
      <c r="BD92" s="297"/>
      <c r="BE92" s="297"/>
      <c r="BF92" s="297"/>
      <c r="BG92" s="297"/>
      <c r="BH92" s="297"/>
      <c r="BI92" s="297"/>
      <c r="BJ92" s="297"/>
      <c r="BK92" s="297"/>
      <c r="BL92" s="297"/>
      <c r="BM92" s="297"/>
      <c r="BN92" s="297"/>
      <c r="BO92" s="297"/>
    </row>
    <row r="93" spans="1:67" s="54" customFormat="1" ht="12.75" x14ac:dyDescent="0.2">
      <c r="A93" s="255"/>
      <c r="B93" s="255"/>
      <c r="C93" s="255"/>
      <c r="D93" s="255"/>
      <c r="E93" s="255"/>
      <c r="F93" s="256"/>
      <c r="G93" s="256"/>
      <c r="H93" s="256"/>
      <c r="I93" s="256"/>
      <c r="J93" s="256"/>
      <c r="K93" s="256"/>
      <c r="L93" s="256"/>
      <c r="M93" s="256"/>
      <c r="N93" s="256"/>
      <c r="O93" s="256"/>
      <c r="P93" s="256"/>
      <c r="Q93" s="256"/>
      <c r="R93" s="257">
        <f t="shared" si="1"/>
        <v>0</v>
      </c>
      <c r="S93" s="255"/>
      <c r="T93" s="255"/>
      <c r="U93" s="255"/>
      <c r="V93" s="255"/>
      <c r="W93" s="258"/>
      <c r="X93" s="297"/>
      <c r="Y93" s="304"/>
      <c r="Z93" s="304"/>
      <c r="AA93" s="304"/>
      <c r="AB93" s="304"/>
      <c r="AC93" s="304"/>
      <c r="AD93" s="304"/>
      <c r="AE93" s="304"/>
      <c r="AF93" s="304"/>
      <c r="AG93" s="297"/>
      <c r="AH93" s="297"/>
      <c r="AI93" s="297"/>
      <c r="AJ93" s="297"/>
      <c r="AK93" s="297"/>
      <c r="AL93" s="297"/>
      <c r="AM93" s="297"/>
      <c r="AN93" s="297"/>
      <c r="AO93" s="297"/>
      <c r="AP93" s="297"/>
      <c r="AQ93" s="297"/>
      <c r="AR93" s="297"/>
      <c r="AS93" s="297"/>
      <c r="AT93" s="297"/>
      <c r="AU93" s="297"/>
      <c r="AV93" s="297"/>
      <c r="AW93" s="297"/>
      <c r="AX93" s="297"/>
      <c r="AY93" s="297"/>
      <c r="AZ93" s="297"/>
      <c r="BA93" s="297"/>
      <c r="BB93" s="297"/>
      <c r="BC93" s="297"/>
      <c r="BD93" s="297"/>
      <c r="BE93" s="297"/>
      <c r="BF93" s="297"/>
      <c r="BG93" s="297"/>
      <c r="BH93" s="297"/>
      <c r="BI93" s="297"/>
      <c r="BJ93" s="297"/>
      <c r="BK93" s="297"/>
      <c r="BL93" s="297"/>
      <c r="BM93" s="297"/>
      <c r="BN93" s="297"/>
      <c r="BO93" s="297"/>
    </row>
    <row r="94" spans="1:67" s="54" customFormat="1" ht="12.75" x14ac:dyDescent="0.2">
      <c r="A94" s="255"/>
      <c r="B94" s="255"/>
      <c r="C94" s="259"/>
      <c r="D94" s="259"/>
      <c r="E94" s="259"/>
      <c r="F94" s="260"/>
      <c r="G94" s="260"/>
      <c r="H94" s="260"/>
      <c r="I94" s="260"/>
      <c r="J94" s="260"/>
      <c r="K94" s="260"/>
      <c r="L94" s="260"/>
      <c r="M94" s="260"/>
      <c r="N94" s="260"/>
      <c r="O94" s="260"/>
      <c r="P94" s="260"/>
      <c r="Q94" s="260"/>
      <c r="R94" s="257">
        <f t="shared" si="1"/>
        <v>0</v>
      </c>
      <c r="S94" s="255"/>
      <c r="T94" s="255"/>
      <c r="U94" s="255"/>
      <c r="V94" s="259"/>
      <c r="W94" s="261"/>
      <c r="X94" s="297"/>
      <c r="Y94" s="304"/>
      <c r="Z94" s="304"/>
      <c r="AA94" s="304"/>
      <c r="AB94" s="304"/>
      <c r="AC94" s="304"/>
      <c r="AD94" s="304"/>
      <c r="AE94" s="304"/>
      <c r="AF94" s="304"/>
      <c r="AG94" s="297"/>
      <c r="AH94" s="297"/>
      <c r="AI94" s="297"/>
      <c r="AJ94" s="297"/>
      <c r="AK94" s="297"/>
      <c r="AL94" s="297"/>
      <c r="AM94" s="297"/>
      <c r="AN94" s="297"/>
      <c r="AO94" s="297"/>
      <c r="AP94" s="297"/>
      <c r="AQ94" s="297"/>
      <c r="AR94" s="297"/>
      <c r="AS94" s="297"/>
      <c r="AT94" s="297"/>
      <c r="AU94" s="297"/>
      <c r="AV94" s="297"/>
      <c r="AW94" s="297"/>
      <c r="AX94" s="297"/>
      <c r="AY94" s="297"/>
      <c r="AZ94" s="297"/>
      <c r="BA94" s="297"/>
      <c r="BB94" s="297"/>
      <c r="BC94" s="297"/>
      <c r="BD94" s="297"/>
      <c r="BE94" s="297"/>
      <c r="BF94" s="297"/>
      <c r="BG94" s="297"/>
      <c r="BH94" s="297"/>
      <c r="BI94" s="297"/>
      <c r="BJ94" s="297"/>
      <c r="BK94" s="297"/>
      <c r="BL94" s="297"/>
      <c r="BM94" s="297"/>
      <c r="BN94" s="297"/>
      <c r="BO94" s="297"/>
    </row>
    <row r="95" spans="1:67" s="54" customFormat="1" ht="12.75" x14ac:dyDescent="0.2">
      <c r="A95" s="255"/>
      <c r="B95" s="255"/>
      <c r="C95" s="255"/>
      <c r="D95" s="255"/>
      <c r="E95" s="255"/>
      <c r="F95" s="256"/>
      <c r="G95" s="256"/>
      <c r="H95" s="256"/>
      <c r="I95" s="256"/>
      <c r="J95" s="256"/>
      <c r="K95" s="256"/>
      <c r="L95" s="256"/>
      <c r="M95" s="256"/>
      <c r="N95" s="256"/>
      <c r="O95" s="256"/>
      <c r="P95" s="256"/>
      <c r="Q95" s="256"/>
      <c r="R95" s="257">
        <f t="shared" si="1"/>
        <v>0</v>
      </c>
      <c r="S95" s="255"/>
      <c r="T95" s="255"/>
      <c r="U95" s="255"/>
      <c r="V95" s="255"/>
      <c r="W95" s="258"/>
      <c r="X95" s="297"/>
      <c r="Y95" s="304"/>
      <c r="Z95" s="304"/>
      <c r="AA95" s="304"/>
      <c r="AB95" s="304"/>
      <c r="AC95" s="304"/>
      <c r="AD95" s="304"/>
      <c r="AE95" s="304"/>
      <c r="AF95" s="304"/>
      <c r="AG95" s="297"/>
      <c r="AH95" s="297"/>
      <c r="AI95" s="297"/>
      <c r="AJ95" s="297"/>
      <c r="AK95" s="297"/>
      <c r="AL95" s="297"/>
      <c r="AM95" s="297"/>
      <c r="AN95" s="297"/>
      <c r="AO95" s="297"/>
      <c r="AP95" s="297"/>
      <c r="AQ95" s="297"/>
      <c r="AR95" s="297"/>
      <c r="AS95" s="297"/>
      <c r="AT95" s="297"/>
      <c r="AU95" s="297"/>
      <c r="AV95" s="297"/>
      <c r="AW95" s="297"/>
      <c r="AX95" s="297"/>
      <c r="AY95" s="297"/>
      <c r="AZ95" s="297"/>
      <c r="BA95" s="297"/>
      <c r="BB95" s="297"/>
      <c r="BC95" s="297"/>
      <c r="BD95" s="297"/>
      <c r="BE95" s="297"/>
      <c r="BF95" s="297"/>
      <c r="BG95" s="297"/>
      <c r="BH95" s="297"/>
      <c r="BI95" s="297"/>
      <c r="BJ95" s="297"/>
      <c r="BK95" s="297"/>
      <c r="BL95" s="297"/>
      <c r="BM95" s="297"/>
      <c r="BN95" s="297"/>
      <c r="BO95" s="297"/>
    </row>
    <row r="96" spans="1:67" s="54" customFormat="1" ht="12.75" x14ac:dyDescent="0.2">
      <c r="A96" s="255"/>
      <c r="B96" s="255"/>
      <c r="C96" s="259"/>
      <c r="D96" s="259"/>
      <c r="E96" s="259"/>
      <c r="F96" s="260"/>
      <c r="G96" s="260"/>
      <c r="H96" s="260"/>
      <c r="I96" s="260"/>
      <c r="J96" s="260"/>
      <c r="K96" s="260"/>
      <c r="L96" s="260"/>
      <c r="M96" s="260"/>
      <c r="N96" s="260"/>
      <c r="O96" s="260"/>
      <c r="P96" s="260"/>
      <c r="Q96" s="260"/>
      <c r="R96" s="257">
        <f t="shared" si="1"/>
        <v>0</v>
      </c>
      <c r="S96" s="255"/>
      <c r="T96" s="255"/>
      <c r="U96" s="255"/>
      <c r="V96" s="259"/>
      <c r="W96" s="261"/>
      <c r="X96" s="297"/>
      <c r="Y96" s="304"/>
      <c r="Z96" s="304"/>
      <c r="AA96" s="304"/>
      <c r="AB96" s="304"/>
      <c r="AC96" s="304"/>
      <c r="AD96" s="304"/>
      <c r="AE96" s="304"/>
      <c r="AF96" s="304"/>
      <c r="AG96" s="297"/>
      <c r="AH96" s="297"/>
      <c r="AI96" s="297"/>
      <c r="AJ96" s="297"/>
      <c r="AK96" s="297"/>
      <c r="AL96" s="297"/>
      <c r="AM96" s="297"/>
      <c r="AN96" s="297"/>
      <c r="AO96" s="297"/>
      <c r="AP96" s="297"/>
      <c r="AQ96" s="297"/>
      <c r="AR96" s="297"/>
      <c r="AS96" s="297"/>
      <c r="AT96" s="297"/>
      <c r="AU96" s="297"/>
      <c r="AV96" s="297"/>
      <c r="AW96" s="297"/>
      <c r="AX96" s="297"/>
      <c r="AY96" s="297"/>
      <c r="AZ96" s="297"/>
      <c r="BA96" s="297"/>
      <c r="BB96" s="297"/>
      <c r="BC96" s="297"/>
      <c r="BD96" s="297"/>
      <c r="BE96" s="297"/>
      <c r="BF96" s="297"/>
      <c r="BG96" s="297"/>
      <c r="BH96" s="297"/>
      <c r="BI96" s="297"/>
      <c r="BJ96" s="297"/>
      <c r="BK96" s="297"/>
      <c r="BL96" s="297"/>
      <c r="BM96" s="297"/>
      <c r="BN96" s="297"/>
      <c r="BO96" s="297"/>
    </row>
    <row r="97" spans="1:67" s="54" customFormat="1" ht="12.75" x14ac:dyDescent="0.2">
      <c r="A97" s="255"/>
      <c r="B97" s="255"/>
      <c r="C97" s="255"/>
      <c r="D97" s="255"/>
      <c r="E97" s="255"/>
      <c r="F97" s="256"/>
      <c r="G97" s="256"/>
      <c r="H97" s="256"/>
      <c r="I97" s="256"/>
      <c r="J97" s="256"/>
      <c r="K97" s="256"/>
      <c r="L97" s="256"/>
      <c r="M97" s="256"/>
      <c r="N97" s="256"/>
      <c r="O97" s="256"/>
      <c r="P97" s="256"/>
      <c r="Q97" s="256"/>
      <c r="R97" s="257">
        <f t="shared" si="1"/>
        <v>0</v>
      </c>
      <c r="S97" s="255"/>
      <c r="T97" s="255"/>
      <c r="U97" s="255"/>
      <c r="V97" s="255"/>
      <c r="W97" s="258"/>
      <c r="X97" s="297"/>
      <c r="Y97" s="304"/>
      <c r="Z97" s="304"/>
      <c r="AA97" s="304"/>
      <c r="AB97" s="304"/>
      <c r="AC97" s="304"/>
      <c r="AD97" s="304"/>
      <c r="AE97" s="304"/>
      <c r="AF97" s="304"/>
      <c r="AG97" s="297"/>
      <c r="AH97" s="297"/>
      <c r="AI97" s="297"/>
      <c r="AJ97" s="297"/>
      <c r="AK97" s="297"/>
      <c r="AL97" s="297"/>
      <c r="AM97" s="297"/>
      <c r="AN97" s="297"/>
      <c r="AO97" s="297"/>
      <c r="AP97" s="297"/>
      <c r="AQ97" s="297"/>
      <c r="AR97" s="297"/>
      <c r="AS97" s="297"/>
      <c r="AT97" s="297"/>
      <c r="AU97" s="297"/>
      <c r="AV97" s="297"/>
      <c r="AW97" s="297"/>
      <c r="AX97" s="297"/>
      <c r="AY97" s="297"/>
      <c r="AZ97" s="297"/>
      <c r="BA97" s="297"/>
      <c r="BB97" s="297"/>
      <c r="BC97" s="297"/>
      <c r="BD97" s="297"/>
      <c r="BE97" s="297"/>
      <c r="BF97" s="297"/>
      <c r="BG97" s="297"/>
      <c r="BH97" s="297"/>
      <c r="BI97" s="297"/>
      <c r="BJ97" s="297"/>
      <c r="BK97" s="297"/>
      <c r="BL97" s="297"/>
      <c r="BM97" s="297"/>
      <c r="BN97" s="297"/>
      <c r="BO97" s="297"/>
    </row>
    <row r="98" spans="1:67" s="54" customFormat="1" ht="12.75" x14ac:dyDescent="0.2">
      <c r="A98" s="255"/>
      <c r="B98" s="255"/>
      <c r="C98" s="259"/>
      <c r="D98" s="259"/>
      <c r="E98" s="259"/>
      <c r="F98" s="260"/>
      <c r="G98" s="260"/>
      <c r="H98" s="260"/>
      <c r="I98" s="260"/>
      <c r="J98" s="260"/>
      <c r="K98" s="260"/>
      <c r="L98" s="260"/>
      <c r="M98" s="260"/>
      <c r="N98" s="260"/>
      <c r="O98" s="260"/>
      <c r="P98" s="260"/>
      <c r="Q98" s="260"/>
      <c r="R98" s="257">
        <f t="shared" si="1"/>
        <v>0</v>
      </c>
      <c r="S98" s="255"/>
      <c r="T98" s="255"/>
      <c r="U98" s="255"/>
      <c r="V98" s="259"/>
      <c r="W98" s="261"/>
      <c r="X98" s="297"/>
      <c r="Y98" s="304"/>
      <c r="Z98" s="304"/>
      <c r="AA98" s="304"/>
      <c r="AB98" s="304"/>
      <c r="AC98" s="304"/>
      <c r="AD98" s="304"/>
      <c r="AE98" s="304"/>
      <c r="AF98" s="304"/>
      <c r="AG98" s="297"/>
      <c r="AH98" s="297"/>
      <c r="AI98" s="297"/>
      <c r="AJ98" s="297"/>
      <c r="AK98" s="297"/>
      <c r="AL98" s="297"/>
      <c r="AM98" s="297"/>
      <c r="AN98" s="297"/>
      <c r="AO98" s="297"/>
      <c r="AP98" s="297"/>
      <c r="AQ98" s="297"/>
      <c r="AR98" s="297"/>
      <c r="AS98" s="297"/>
      <c r="AT98" s="297"/>
      <c r="AU98" s="297"/>
      <c r="AV98" s="297"/>
      <c r="AW98" s="297"/>
      <c r="AX98" s="297"/>
      <c r="AY98" s="297"/>
      <c r="AZ98" s="297"/>
      <c r="BA98" s="297"/>
      <c r="BB98" s="297"/>
      <c r="BC98" s="297"/>
      <c r="BD98" s="297"/>
      <c r="BE98" s="297"/>
      <c r="BF98" s="297"/>
      <c r="BG98" s="297"/>
      <c r="BH98" s="297"/>
      <c r="BI98" s="297"/>
      <c r="BJ98" s="297"/>
      <c r="BK98" s="297"/>
      <c r="BL98" s="297"/>
      <c r="BM98" s="297"/>
      <c r="BN98" s="297"/>
      <c r="BO98" s="297"/>
    </row>
    <row r="99" spans="1:67" s="54" customFormat="1" ht="12.75" x14ac:dyDescent="0.2">
      <c r="A99" s="255"/>
      <c r="B99" s="255"/>
      <c r="C99" s="255"/>
      <c r="D99" s="255"/>
      <c r="E99" s="255"/>
      <c r="F99" s="256"/>
      <c r="G99" s="256"/>
      <c r="H99" s="256"/>
      <c r="I99" s="256"/>
      <c r="J99" s="256"/>
      <c r="K99" s="256"/>
      <c r="L99" s="256"/>
      <c r="M99" s="256"/>
      <c r="N99" s="256"/>
      <c r="O99" s="256"/>
      <c r="P99" s="256"/>
      <c r="Q99" s="256"/>
      <c r="R99" s="257">
        <f t="shared" si="1"/>
        <v>0</v>
      </c>
      <c r="S99" s="255"/>
      <c r="T99" s="255"/>
      <c r="U99" s="255"/>
      <c r="V99" s="255"/>
      <c r="W99" s="258"/>
      <c r="X99" s="297"/>
      <c r="Y99" s="304"/>
      <c r="Z99" s="304"/>
      <c r="AA99" s="304"/>
      <c r="AB99" s="304"/>
      <c r="AC99" s="304"/>
      <c r="AD99" s="304"/>
      <c r="AE99" s="304"/>
      <c r="AF99" s="304"/>
      <c r="AG99" s="297"/>
      <c r="AH99" s="297"/>
      <c r="AI99" s="297"/>
      <c r="AJ99" s="297"/>
      <c r="AK99" s="297"/>
      <c r="AL99" s="297"/>
      <c r="AM99" s="297"/>
      <c r="AN99" s="297"/>
      <c r="AO99" s="297"/>
      <c r="AP99" s="297"/>
      <c r="AQ99" s="297"/>
      <c r="AR99" s="297"/>
      <c r="AS99" s="297"/>
      <c r="AT99" s="297"/>
      <c r="AU99" s="297"/>
      <c r="AV99" s="297"/>
      <c r="AW99" s="297"/>
      <c r="AX99" s="297"/>
      <c r="AY99" s="297"/>
      <c r="AZ99" s="297"/>
      <c r="BA99" s="297"/>
      <c r="BB99" s="297"/>
      <c r="BC99" s="297"/>
      <c r="BD99" s="297"/>
      <c r="BE99" s="297"/>
      <c r="BF99" s="297"/>
      <c r="BG99" s="297"/>
      <c r="BH99" s="297"/>
      <c r="BI99" s="297"/>
      <c r="BJ99" s="297"/>
      <c r="BK99" s="297"/>
      <c r="BL99" s="297"/>
      <c r="BM99" s="297"/>
      <c r="BN99" s="297"/>
      <c r="BO99" s="297"/>
    </row>
    <row r="100" spans="1:67" s="54" customFormat="1" ht="12.75" x14ac:dyDescent="0.2">
      <c r="A100" s="255"/>
      <c r="B100" s="255"/>
      <c r="C100" s="259"/>
      <c r="D100" s="259"/>
      <c r="E100" s="259"/>
      <c r="F100" s="260"/>
      <c r="G100" s="260"/>
      <c r="H100" s="260"/>
      <c r="I100" s="260"/>
      <c r="J100" s="260"/>
      <c r="K100" s="260"/>
      <c r="L100" s="260"/>
      <c r="M100" s="260"/>
      <c r="N100" s="260"/>
      <c r="O100" s="260"/>
      <c r="P100" s="260"/>
      <c r="Q100" s="260"/>
      <c r="R100" s="257">
        <f t="shared" si="1"/>
        <v>0</v>
      </c>
      <c r="S100" s="255"/>
      <c r="T100" s="255"/>
      <c r="U100" s="255"/>
      <c r="V100" s="259"/>
      <c r="W100" s="261"/>
      <c r="X100" s="297"/>
      <c r="Y100" s="304"/>
      <c r="Z100" s="304"/>
      <c r="AA100" s="304"/>
      <c r="AB100" s="304"/>
      <c r="AC100" s="304"/>
      <c r="AD100" s="304"/>
      <c r="AE100" s="304"/>
      <c r="AF100" s="304"/>
      <c r="AG100" s="297"/>
      <c r="AH100" s="297"/>
      <c r="AI100" s="297"/>
      <c r="AJ100" s="297"/>
      <c r="AK100" s="297"/>
      <c r="AL100" s="297"/>
      <c r="AM100" s="297"/>
      <c r="AN100" s="297"/>
      <c r="AO100" s="297"/>
      <c r="AP100" s="297"/>
      <c r="AQ100" s="297"/>
      <c r="AR100" s="297"/>
      <c r="AS100" s="297"/>
      <c r="AT100" s="297"/>
      <c r="AU100" s="297"/>
      <c r="AV100" s="297"/>
      <c r="AW100" s="297"/>
      <c r="AX100" s="297"/>
      <c r="AY100" s="297"/>
      <c r="AZ100" s="297"/>
      <c r="BA100" s="297"/>
      <c r="BB100" s="297"/>
      <c r="BC100" s="297"/>
      <c r="BD100" s="297"/>
      <c r="BE100" s="297"/>
      <c r="BF100" s="297"/>
      <c r="BG100" s="297"/>
      <c r="BH100" s="297"/>
      <c r="BI100" s="297"/>
      <c r="BJ100" s="297"/>
      <c r="BK100" s="297"/>
      <c r="BL100" s="297"/>
      <c r="BM100" s="297"/>
      <c r="BN100" s="297"/>
      <c r="BO100" s="297"/>
    </row>
    <row r="101" spans="1:67" s="54" customFormat="1" ht="12.75" x14ac:dyDescent="0.2">
      <c r="A101" s="255"/>
      <c r="B101" s="255"/>
      <c r="C101" s="255"/>
      <c r="D101" s="255"/>
      <c r="E101" s="255"/>
      <c r="F101" s="256"/>
      <c r="G101" s="256"/>
      <c r="H101" s="256"/>
      <c r="I101" s="256"/>
      <c r="J101" s="256"/>
      <c r="K101" s="256"/>
      <c r="L101" s="256"/>
      <c r="M101" s="256"/>
      <c r="N101" s="256"/>
      <c r="O101" s="256"/>
      <c r="P101" s="256"/>
      <c r="Q101" s="256"/>
      <c r="R101" s="257">
        <f t="shared" si="1"/>
        <v>0</v>
      </c>
      <c r="S101" s="255"/>
      <c r="T101" s="255"/>
      <c r="U101" s="255"/>
      <c r="V101" s="255"/>
      <c r="W101" s="258"/>
      <c r="X101" s="297"/>
      <c r="Y101" s="304"/>
      <c r="Z101" s="304"/>
      <c r="AA101" s="304"/>
      <c r="AB101" s="304"/>
      <c r="AC101" s="304"/>
      <c r="AD101" s="304"/>
      <c r="AE101" s="304"/>
      <c r="AF101" s="304"/>
      <c r="AG101" s="297"/>
      <c r="AH101" s="297"/>
      <c r="AI101" s="297"/>
      <c r="AJ101" s="297"/>
      <c r="AK101" s="297"/>
      <c r="AL101" s="297"/>
      <c r="AM101" s="297"/>
      <c r="AN101" s="297"/>
      <c r="AO101" s="297"/>
      <c r="AP101" s="297"/>
      <c r="AQ101" s="297"/>
      <c r="AR101" s="297"/>
      <c r="AS101" s="297"/>
      <c r="AT101" s="297"/>
      <c r="AU101" s="297"/>
      <c r="AV101" s="297"/>
      <c r="AW101" s="297"/>
      <c r="AX101" s="297"/>
      <c r="AY101" s="297"/>
      <c r="AZ101" s="297"/>
      <c r="BA101" s="297"/>
      <c r="BB101" s="297"/>
      <c r="BC101" s="297"/>
      <c r="BD101" s="297"/>
      <c r="BE101" s="297"/>
      <c r="BF101" s="297"/>
      <c r="BG101" s="297"/>
      <c r="BH101" s="297"/>
      <c r="BI101" s="297"/>
      <c r="BJ101" s="297"/>
      <c r="BK101" s="297"/>
      <c r="BL101" s="297"/>
      <c r="BM101" s="297"/>
      <c r="BN101" s="297"/>
      <c r="BO101" s="297"/>
    </row>
    <row r="102" spans="1:67" s="54" customFormat="1" ht="12.75" x14ac:dyDescent="0.2">
      <c r="A102" s="255"/>
      <c r="B102" s="255"/>
      <c r="C102" s="259"/>
      <c r="D102" s="259"/>
      <c r="E102" s="259"/>
      <c r="F102" s="260"/>
      <c r="G102" s="260"/>
      <c r="H102" s="260"/>
      <c r="I102" s="260"/>
      <c r="J102" s="260"/>
      <c r="K102" s="260"/>
      <c r="L102" s="260"/>
      <c r="M102" s="260"/>
      <c r="N102" s="260"/>
      <c r="O102" s="260"/>
      <c r="P102" s="260"/>
      <c r="Q102" s="260"/>
      <c r="R102" s="257">
        <f t="shared" si="1"/>
        <v>0</v>
      </c>
      <c r="S102" s="255"/>
      <c r="T102" s="255"/>
      <c r="U102" s="255"/>
      <c r="V102" s="259"/>
      <c r="W102" s="261"/>
      <c r="X102" s="297"/>
      <c r="Y102" s="304"/>
      <c r="Z102" s="304"/>
      <c r="AA102" s="304"/>
      <c r="AB102" s="304"/>
      <c r="AC102" s="304"/>
      <c r="AD102" s="304"/>
      <c r="AE102" s="304"/>
      <c r="AF102" s="304"/>
      <c r="AG102" s="297"/>
      <c r="AH102" s="297"/>
      <c r="AI102" s="297"/>
      <c r="AJ102" s="297"/>
      <c r="AK102" s="297"/>
      <c r="AL102" s="297"/>
      <c r="AM102" s="297"/>
      <c r="AN102" s="297"/>
      <c r="AO102" s="297"/>
      <c r="AP102" s="297"/>
      <c r="AQ102" s="297"/>
      <c r="AR102" s="297"/>
      <c r="AS102" s="297"/>
      <c r="AT102" s="297"/>
      <c r="AU102" s="297"/>
      <c r="AV102" s="297"/>
      <c r="AW102" s="297"/>
      <c r="AX102" s="297"/>
      <c r="AY102" s="297"/>
      <c r="AZ102" s="297"/>
      <c r="BA102" s="297"/>
      <c r="BB102" s="297"/>
      <c r="BC102" s="297"/>
      <c r="BD102" s="297"/>
      <c r="BE102" s="297"/>
      <c r="BF102" s="297"/>
      <c r="BG102" s="297"/>
      <c r="BH102" s="297"/>
      <c r="BI102" s="297"/>
      <c r="BJ102" s="297"/>
      <c r="BK102" s="297"/>
      <c r="BL102" s="297"/>
      <c r="BM102" s="297"/>
      <c r="BN102" s="297"/>
      <c r="BO102" s="297"/>
    </row>
    <row r="103" spans="1:67" s="54" customFormat="1" ht="12.75" x14ac:dyDescent="0.2">
      <c r="A103" s="255"/>
      <c r="B103" s="255"/>
      <c r="C103" s="255"/>
      <c r="D103" s="255"/>
      <c r="E103" s="255"/>
      <c r="F103" s="256"/>
      <c r="G103" s="256"/>
      <c r="H103" s="256"/>
      <c r="I103" s="256"/>
      <c r="J103" s="256"/>
      <c r="K103" s="256"/>
      <c r="L103" s="256"/>
      <c r="M103" s="256"/>
      <c r="N103" s="256"/>
      <c r="O103" s="256"/>
      <c r="P103" s="256"/>
      <c r="Q103" s="256"/>
      <c r="R103" s="257">
        <f t="shared" si="1"/>
        <v>0</v>
      </c>
      <c r="S103" s="255"/>
      <c r="T103" s="255"/>
      <c r="U103" s="255"/>
      <c r="V103" s="255"/>
      <c r="W103" s="258"/>
      <c r="X103" s="297"/>
      <c r="Y103" s="304"/>
      <c r="Z103" s="304"/>
      <c r="AA103" s="304"/>
      <c r="AB103" s="304"/>
      <c r="AC103" s="304"/>
      <c r="AD103" s="304"/>
      <c r="AE103" s="304"/>
      <c r="AF103" s="304"/>
      <c r="AG103" s="297"/>
      <c r="AH103" s="297"/>
      <c r="AI103" s="297"/>
      <c r="AJ103" s="297"/>
      <c r="AK103" s="297"/>
      <c r="AL103" s="297"/>
      <c r="AM103" s="297"/>
      <c r="AN103" s="297"/>
      <c r="AO103" s="297"/>
      <c r="AP103" s="297"/>
      <c r="AQ103" s="297"/>
      <c r="AR103" s="297"/>
      <c r="AS103" s="297"/>
      <c r="AT103" s="297"/>
      <c r="AU103" s="297"/>
      <c r="AV103" s="297"/>
      <c r="AW103" s="297"/>
      <c r="AX103" s="297"/>
      <c r="AY103" s="297"/>
      <c r="AZ103" s="297"/>
      <c r="BA103" s="297"/>
      <c r="BB103" s="297"/>
      <c r="BC103" s="297"/>
      <c r="BD103" s="297"/>
      <c r="BE103" s="297"/>
      <c r="BF103" s="297"/>
      <c r="BG103" s="297"/>
      <c r="BH103" s="297"/>
      <c r="BI103" s="297"/>
      <c r="BJ103" s="297"/>
      <c r="BK103" s="297"/>
      <c r="BL103" s="297"/>
      <c r="BM103" s="297"/>
      <c r="BN103" s="297"/>
      <c r="BO103" s="297"/>
    </row>
    <row r="104" spans="1:67" s="54" customFormat="1" ht="12.75" x14ac:dyDescent="0.2">
      <c r="A104" s="255"/>
      <c r="B104" s="255"/>
      <c r="C104" s="259"/>
      <c r="D104" s="259"/>
      <c r="E104" s="259"/>
      <c r="F104" s="260"/>
      <c r="G104" s="260"/>
      <c r="H104" s="260"/>
      <c r="I104" s="260"/>
      <c r="J104" s="260"/>
      <c r="K104" s="260"/>
      <c r="L104" s="260"/>
      <c r="M104" s="260"/>
      <c r="N104" s="260"/>
      <c r="O104" s="260"/>
      <c r="P104" s="260"/>
      <c r="Q104" s="260"/>
      <c r="R104" s="257">
        <f t="shared" si="1"/>
        <v>0</v>
      </c>
      <c r="S104" s="255"/>
      <c r="T104" s="255"/>
      <c r="U104" s="255"/>
      <c r="V104" s="259"/>
      <c r="W104" s="261"/>
      <c r="X104" s="297"/>
      <c r="Y104" s="304"/>
      <c r="Z104" s="304"/>
      <c r="AA104" s="304"/>
      <c r="AB104" s="304"/>
      <c r="AC104" s="304"/>
      <c r="AD104" s="304"/>
      <c r="AE104" s="304"/>
      <c r="AF104" s="304"/>
      <c r="AG104" s="297"/>
      <c r="AH104" s="297"/>
      <c r="AI104" s="297"/>
      <c r="AJ104" s="297"/>
      <c r="AK104" s="297"/>
      <c r="AL104" s="297"/>
      <c r="AM104" s="297"/>
      <c r="AN104" s="297"/>
      <c r="AO104" s="297"/>
      <c r="AP104" s="297"/>
      <c r="AQ104" s="297"/>
      <c r="AR104" s="297"/>
      <c r="AS104" s="297"/>
      <c r="AT104" s="297"/>
      <c r="AU104" s="297"/>
      <c r="AV104" s="297"/>
      <c r="AW104" s="297"/>
      <c r="AX104" s="297"/>
      <c r="AY104" s="297"/>
      <c r="AZ104" s="297"/>
      <c r="BA104" s="297"/>
      <c r="BB104" s="297"/>
      <c r="BC104" s="297"/>
      <c r="BD104" s="297"/>
      <c r="BE104" s="297"/>
      <c r="BF104" s="297"/>
      <c r="BG104" s="297"/>
      <c r="BH104" s="297"/>
      <c r="BI104" s="297"/>
      <c r="BJ104" s="297"/>
      <c r="BK104" s="297"/>
      <c r="BL104" s="297"/>
      <c r="BM104" s="297"/>
      <c r="BN104" s="297"/>
      <c r="BO104" s="297"/>
    </row>
    <row r="105" spans="1:67" s="54" customFormat="1" ht="12.75" x14ac:dyDescent="0.2">
      <c r="A105" s="255"/>
      <c r="B105" s="255"/>
      <c r="C105" s="255"/>
      <c r="D105" s="255"/>
      <c r="E105" s="255"/>
      <c r="F105" s="256"/>
      <c r="G105" s="256"/>
      <c r="H105" s="256"/>
      <c r="I105" s="256"/>
      <c r="J105" s="256"/>
      <c r="K105" s="256"/>
      <c r="L105" s="256"/>
      <c r="M105" s="256"/>
      <c r="N105" s="256"/>
      <c r="O105" s="256"/>
      <c r="P105" s="256"/>
      <c r="Q105" s="256"/>
      <c r="R105" s="257">
        <f t="shared" si="1"/>
        <v>0</v>
      </c>
      <c r="S105" s="255"/>
      <c r="T105" s="255"/>
      <c r="U105" s="255"/>
      <c r="V105" s="255"/>
      <c r="W105" s="258"/>
      <c r="X105" s="297"/>
      <c r="Y105" s="304"/>
      <c r="Z105" s="304"/>
      <c r="AA105" s="304"/>
      <c r="AB105" s="304"/>
      <c r="AC105" s="304"/>
      <c r="AD105" s="304"/>
      <c r="AE105" s="304"/>
      <c r="AF105" s="304"/>
      <c r="AG105" s="297"/>
      <c r="AH105" s="297"/>
      <c r="AI105" s="297"/>
      <c r="AJ105" s="297"/>
      <c r="AK105" s="297"/>
      <c r="AL105" s="297"/>
      <c r="AM105" s="297"/>
      <c r="AN105" s="297"/>
      <c r="AO105" s="297"/>
      <c r="AP105" s="297"/>
      <c r="AQ105" s="297"/>
      <c r="AR105" s="297"/>
      <c r="AS105" s="297"/>
      <c r="AT105" s="297"/>
      <c r="AU105" s="297"/>
      <c r="AV105" s="297"/>
      <c r="AW105" s="297"/>
      <c r="AX105" s="297"/>
      <c r="AY105" s="297"/>
      <c r="AZ105" s="297"/>
      <c r="BA105" s="297"/>
      <c r="BB105" s="297"/>
      <c r="BC105" s="297"/>
      <c r="BD105" s="297"/>
      <c r="BE105" s="297"/>
      <c r="BF105" s="297"/>
      <c r="BG105" s="297"/>
      <c r="BH105" s="297"/>
      <c r="BI105" s="297"/>
      <c r="BJ105" s="297"/>
      <c r="BK105" s="297"/>
      <c r="BL105" s="297"/>
      <c r="BM105" s="297"/>
      <c r="BN105" s="297"/>
      <c r="BO105" s="297"/>
    </row>
    <row r="106" spans="1:67" s="54" customFormat="1" ht="12.75" x14ac:dyDescent="0.2">
      <c r="A106" s="255"/>
      <c r="B106" s="255"/>
      <c r="C106" s="259"/>
      <c r="D106" s="259"/>
      <c r="E106" s="259"/>
      <c r="F106" s="260"/>
      <c r="G106" s="260"/>
      <c r="H106" s="260"/>
      <c r="I106" s="260"/>
      <c r="J106" s="260"/>
      <c r="K106" s="260"/>
      <c r="L106" s="260"/>
      <c r="M106" s="260"/>
      <c r="N106" s="260"/>
      <c r="O106" s="260"/>
      <c r="P106" s="260"/>
      <c r="Q106" s="260"/>
      <c r="R106" s="257">
        <f t="shared" si="1"/>
        <v>0</v>
      </c>
      <c r="S106" s="255"/>
      <c r="T106" s="255"/>
      <c r="U106" s="255"/>
      <c r="V106" s="259"/>
      <c r="W106" s="261"/>
      <c r="X106" s="297"/>
      <c r="Y106" s="304"/>
      <c r="Z106" s="304"/>
      <c r="AA106" s="304"/>
      <c r="AB106" s="304"/>
      <c r="AC106" s="304"/>
      <c r="AD106" s="304"/>
      <c r="AE106" s="304"/>
      <c r="AF106" s="304"/>
      <c r="AG106" s="297"/>
      <c r="AH106" s="297"/>
      <c r="AI106" s="297"/>
      <c r="AJ106" s="297"/>
      <c r="AK106" s="297"/>
      <c r="AL106" s="297"/>
      <c r="AM106" s="297"/>
      <c r="AN106" s="297"/>
      <c r="AO106" s="297"/>
      <c r="AP106" s="297"/>
      <c r="AQ106" s="297"/>
      <c r="AR106" s="297"/>
      <c r="AS106" s="297"/>
      <c r="AT106" s="297"/>
      <c r="AU106" s="297"/>
      <c r="AV106" s="297"/>
      <c r="AW106" s="297"/>
      <c r="AX106" s="297"/>
      <c r="AY106" s="297"/>
      <c r="AZ106" s="297"/>
      <c r="BA106" s="297"/>
      <c r="BB106" s="297"/>
      <c r="BC106" s="297"/>
      <c r="BD106" s="297"/>
      <c r="BE106" s="297"/>
      <c r="BF106" s="297"/>
      <c r="BG106" s="297"/>
      <c r="BH106" s="297"/>
      <c r="BI106" s="297"/>
      <c r="BJ106" s="297"/>
      <c r="BK106" s="297"/>
      <c r="BL106" s="297"/>
      <c r="BM106" s="297"/>
      <c r="BN106" s="297"/>
      <c r="BO106" s="297"/>
    </row>
    <row r="107" spans="1:67" s="54" customFormat="1" ht="12.75" x14ac:dyDescent="0.2">
      <c r="A107" s="255"/>
      <c r="B107" s="255"/>
      <c r="C107" s="255"/>
      <c r="D107" s="255"/>
      <c r="E107" s="255"/>
      <c r="F107" s="256"/>
      <c r="G107" s="256"/>
      <c r="H107" s="256"/>
      <c r="I107" s="256"/>
      <c r="J107" s="256"/>
      <c r="K107" s="256"/>
      <c r="L107" s="256"/>
      <c r="M107" s="256"/>
      <c r="N107" s="256"/>
      <c r="O107" s="256"/>
      <c r="P107" s="256"/>
      <c r="Q107" s="256"/>
      <c r="R107" s="257">
        <f t="shared" si="1"/>
        <v>0</v>
      </c>
      <c r="S107" s="255"/>
      <c r="T107" s="255"/>
      <c r="U107" s="255"/>
      <c r="V107" s="255"/>
      <c r="W107" s="258"/>
      <c r="X107" s="297"/>
      <c r="Y107" s="304"/>
      <c r="Z107" s="304"/>
      <c r="AA107" s="304"/>
      <c r="AB107" s="304"/>
      <c r="AC107" s="304"/>
      <c r="AD107" s="304"/>
      <c r="AE107" s="304"/>
      <c r="AF107" s="304"/>
      <c r="AG107" s="297"/>
      <c r="AH107" s="297"/>
      <c r="AI107" s="297"/>
      <c r="AJ107" s="297"/>
      <c r="AK107" s="297"/>
      <c r="AL107" s="297"/>
      <c r="AM107" s="297"/>
      <c r="AN107" s="297"/>
      <c r="AO107" s="297"/>
      <c r="AP107" s="297"/>
      <c r="AQ107" s="297"/>
      <c r="AR107" s="297"/>
      <c r="AS107" s="297"/>
      <c r="AT107" s="297"/>
      <c r="AU107" s="297"/>
      <c r="AV107" s="297"/>
      <c r="AW107" s="297"/>
      <c r="AX107" s="297"/>
      <c r="AY107" s="297"/>
      <c r="AZ107" s="297"/>
      <c r="BA107" s="297"/>
      <c r="BB107" s="297"/>
      <c r="BC107" s="297"/>
      <c r="BD107" s="297"/>
      <c r="BE107" s="297"/>
      <c r="BF107" s="297"/>
      <c r="BG107" s="297"/>
      <c r="BH107" s="297"/>
      <c r="BI107" s="297"/>
      <c r="BJ107" s="297"/>
      <c r="BK107" s="297"/>
      <c r="BL107" s="297"/>
      <c r="BM107" s="297"/>
      <c r="BN107" s="297"/>
      <c r="BO107" s="297"/>
    </row>
    <row r="108" spans="1:67" s="54" customFormat="1" ht="12.75" x14ac:dyDescent="0.2">
      <c r="A108" s="255"/>
      <c r="B108" s="255"/>
      <c r="C108" s="259"/>
      <c r="D108" s="259"/>
      <c r="E108" s="259"/>
      <c r="F108" s="260"/>
      <c r="G108" s="260"/>
      <c r="H108" s="260"/>
      <c r="I108" s="260"/>
      <c r="J108" s="260"/>
      <c r="K108" s="260"/>
      <c r="L108" s="260"/>
      <c r="M108" s="260"/>
      <c r="N108" s="260"/>
      <c r="O108" s="260"/>
      <c r="P108" s="260"/>
      <c r="Q108" s="260"/>
      <c r="R108" s="257">
        <f t="shared" si="1"/>
        <v>0</v>
      </c>
      <c r="S108" s="255"/>
      <c r="T108" s="255"/>
      <c r="U108" s="255"/>
      <c r="V108" s="259"/>
      <c r="W108" s="261"/>
      <c r="X108" s="297"/>
      <c r="Y108" s="304"/>
      <c r="Z108" s="304"/>
      <c r="AA108" s="304"/>
      <c r="AB108" s="304"/>
      <c r="AC108" s="304"/>
      <c r="AD108" s="304"/>
      <c r="AE108" s="304"/>
      <c r="AF108" s="304"/>
      <c r="AG108" s="297"/>
      <c r="AH108" s="297"/>
      <c r="AI108" s="297"/>
      <c r="AJ108" s="297"/>
      <c r="AK108" s="297"/>
      <c r="AL108" s="297"/>
      <c r="AM108" s="297"/>
      <c r="AN108" s="297"/>
      <c r="AO108" s="297"/>
      <c r="AP108" s="297"/>
      <c r="AQ108" s="297"/>
      <c r="AR108" s="297"/>
      <c r="AS108" s="297"/>
      <c r="AT108" s="297"/>
      <c r="AU108" s="297"/>
      <c r="AV108" s="297"/>
      <c r="AW108" s="297"/>
      <c r="AX108" s="297"/>
      <c r="AY108" s="297"/>
      <c r="AZ108" s="297"/>
      <c r="BA108" s="297"/>
      <c r="BB108" s="297"/>
      <c r="BC108" s="297"/>
      <c r="BD108" s="297"/>
      <c r="BE108" s="297"/>
      <c r="BF108" s="297"/>
      <c r="BG108" s="297"/>
      <c r="BH108" s="297"/>
      <c r="BI108" s="297"/>
      <c r="BJ108" s="297"/>
      <c r="BK108" s="297"/>
      <c r="BL108" s="297"/>
      <c r="BM108" s="297"/>
      <c r="BN108" s="297"/>
      <c r="BO108" s="297"/>
    </row>
    <row r="109" spans="1:67" s="54" customFormat="1" ht="12.75" x14ac:dyDescent="0.2">
      <c r="A109" s="255"/>
      <c r="B109" s="255"/>
      <c r="C109" s="255"/>
      <c r="D109" s="255"/>
      <c r="E109" s="255"/>
      <c r="F109" s="256"/>
      <c r="G109" s="256"/>
      <c r="H109" s="256"/>
      <c r="I109" s="256"/>
      <c r="J109" s="256"/>
      <c r="K109" s="256"/>
      <c r="L109" s="256"/>
      <c r="M109" s="256"/>
      <c r="N109" s="256"/>
      <c r="O109" s="256"/>
      <c r="P109" s="256"/>
      <c r="Q109" s="256"/>
      <c r="R109" s="257">
        <f t="shared" si="1"/>
        <v>0</v>
      </c>
      <c r="S109" s="255"/>
      <c r="T109" s="255"/>
      <c r="U109" s="255"/>
      <c r="V109" s="255"/>
      <c r="W109" s="258"/>
      <c r="X109" s="297"/>
      <c r="Y109" s="304"/>
      <c r="Z109" s="304"/>
      <c r="AA109" s="304"/>
      <c r="AB109" s="304"/>
      <c r="AC109" s="304"/>
      <c r="AD109" s="304"/>
      <c r="AE109" s="304"/>
      <c r="AF109" s="304"/>
      <c r="AG109" s="297"/>
      <c r="AH109" s="297"/>
      <c r="AI109" s="297"/>
      <c r="AJ109" s="297"/>
      <c r="AK109" s="297"/>
      <c r="AL109" s="297"/>
      <c r="AM109" s="297"/>
      <c r="AN109" s="297"/>
      <c r="AO109" s="297"/>
      <c r="AP109" s="297"/>
      <c r="AQ109" s="297"/>
      <c r="AR109" s="297"/>
      <c r="AS109" s="297"/>
      <c r="AT109" s="297"/>
      <c r="AU109" s="297"/>
      <c r="AV109" s="297"/>
      <c r="AW109" s="297"/>
      <c r="AX109" s="297"/>
      <c r="AY109" s="297"/>
      <c r="AZ109" s="297"/>
      <c r="BA109" s="297"/>
      <c r="BB109" s="297"/>
      <c r="BC109" s="297"/>
      <c r="BD109" s="297"/>
      <c r="BE109" s="297"/>
      <c r="BF109" s="297"/>
      <c r="BG109" s="297"/>
      <c r="BH109" s="297"/>
      <c r="BI109" s="297"/>
      <c r="BJ109" s="297"/>
      <c r="BK109" s="297"/>
      <c r="BL109" s="297"/>
      <c r="BM109" s="297"/>
      <c r="BN109" s="297"/>
      <c r="BO109" s="297"/>
    </row>
    <row r="110" spans="1:67" s="54" customFormat="1" ht="12.75" x14ac:dyDescent="0.2">
      <c r="A110" s="255"/>
      <c r="B110" s="255"/>
      <c r="C110" s="259"/>
      <c r="D110" s="259"/>
      <c r="E110" s="259"/>
      <c r="F110" s="260"/>
      <c r="G110" s="260"/>
      <c r="H110" s="260"/>
      <c r="I110" s="260"/>
      <c r="J110" s="260"/>
      <c r="K110" s="260"/>
      <c r="L110" s="260"/>
      <c r="M110" s="260"/>
      <c r="N110" s="260"/>
      <c r="O110" s="260"/>
      <c r="P110" s="260"/>
      <c r="Q110" s="260"/>
      <c r="R110" s="257">
        <f t="shared" si="1"/>
        <v>0</v>
      </c>
      <c r="S110" s="255"/>
      <c r="T110" s="255"/>
      <c r="U110" s="255"/>
      <c r="V110" s="259"/>
      <c r="W110" s="261"/>
      <c r="X110" s="297"/>
      <c r="Y110" s="304"/>
      <c r="Z110" s="304"/>
      <c r="AA110" s="304"/>
      <c r="AB110" s="304"/>
      <c r="AC110" s="304"/>
      <c r="AD110" s="304"/>
      <c r="AE110" s="304"/>
      <c r="AF110" s="304"/>
      <c r="AG110" s="297"/>
      <c r="AH110" s="297"/>
      <c r="AI110" s="297"/>
      <c r="AJ110" s="297"/>
      <c r="AK110" s="297"/>
      <c r="AL110" s="297"/>
      <c r="AM110" s="297"/>
      <c r="AN110" s="297"/>
      <c r="AO110" s="297"/>
      <c r="AP110" s="297"/>
      <c r="AQ110" s="297"/>
      <c r="AR110" s="297"/>
      <c r="AS110" s="297"/>
      <c r="AT110" s="297"/>
      <c r="AU110" s="297"/>
      <c r="AV110" s="297"/>
      <c r="AW110" s="297"/>
      <c r="AX110" s="297"/>
      <c r="AY110" s="297"/>
      <c r="AZ110" s="297"/>
      <c r="BA110" s="297"/>
      <c r="BB110" s="297"/>
      <c r="BC110" s="297"/>
      <c r="BD110" s="297"/>
      <c r="BE110" s="297"/>
      <c r="BF110" s="297"/>
      <c r="BG110" s="297"/>
      <c r="BH110" s="297"/>
      <c r="BI110" s="297"/>
      <c r="BJ110" s="297"/>
      <c r="BK110" s="297"/>
      <c r="BL110" s="297"/>
      <c r="BM110" s="297"/>
      <c r="BN110" s="297"/>
      <c r="BO110" s="297"/>
    </row>
    <row r="111" spans="1:67" s="54" customFormat="1" ht="12.75" x14ac:dyDescent="0.2">
      <c r="A111" s="255"/>
      <c r="B111" s="255"/>
      <c r="C111" s="255"/>
      <c r="D111" s="255"/>
      <c r="E111" s="255"/>
      <c r="F111" s="256"/>
      <c r="G111" s="256"/>
      <c r="H111" s="256"/>
      <c r="I111" s="256"/>
      <c r="J111" s="256"/>
      <c r="K111" s="256"/>
      <c r="L111" s="256"/>
      <c r="M111" s="256"/>
      <c r="N111" s="256"/>
      <c r="O111" s="256"/>
      <c r="P111" s="256"/>
      <c r="Q111" s="256"/>
      <c r="R111" s="257">
        <f t="shared" si="1"/>
        <v>0</v>
      </c>
      <c r="S111" s="255"/>
      <c r="T111" s="255"/>
      <c r="U111" s="255"/>
      <c r="V111" s="255"/>
      <c r="W111" s="258"/>
      <c r="X111" s="297"/>
      <c r="Y111" s="304"/>
      <c r="Z111" s="304"/>
      <c r="AA111" s="304"/>
      <c r="AB111" s="304"/>
      <c r="AC111" s="304"/>
      <c r="AD111" s="304"/>
      <c r="AE111" s="304"/>
      <c r="AF111" s="304"/>
      <c r="AG111" s="297"/>
      <c r="AH111" s="297"/>
      <c r="AI111" s="297"/>
      <c r="AJ111" s="297"/>
      <c r="AK111" s="297"/>
      <c r="AL111" s="297"/>
      <c r="AM111" s="297"/>
      <c r="AN111" s="297"/>
      <c r="AO111" s="297"/>
      <c r="AP111" s="297"/>
      <c r="AQ111" s="297"/>
      <c r="AR111" s="297"/>
      <c r="AS111" s="297"/>
      <c r="AT111" s="297"/>
      <c r="AU111" s="297"/>
      <c r="AV111" s="297"/>
      <c r="AW111" s="297"/>
      <c r="AX111" s="297"/>
      <c r="AY111" s="297"/>
      <c r="AZ111" s="297"/>
      <c r="BA111" s="297"/>
      <c r="BB111" s="297"/>
      <c r="BC111" s="297"/>
      <c r="BD111" s="297"/>
      <c r="BE111" s="297"/>
      <c r="BF111" s="297"/>
      <c r="BG111" s="297"/>
      <c r="BH111" s="297"/>
      <c r="BI111" s="297"/>
      <c r="BJ111" s="297"/>
      <c r="BK111" s="297"/>
      <c r="BL111" s="297"/>
      <c r="BM111" s="297"/>
      <c r="BN111" s="297"/>
      <c r="BO111" s="297"/>
    </row>
    <row r="112" spans="1:67" s="54" customFormat="1" ht="12.75" x14ac:dyDescent="0.2">
      <c r="A112" s="255"/>
      <c r="B112" s="255"/>
      <c r="C112" s="259"/>
      <c r="D112" s="259"/>
      <c r="E112" s="259"/>
      <c r="F112" s="260"/>
      <c r="G112" s="260"/>
      <c r="H112" s="260"/>
      <c r="I112" s="260"/>
      <c r="J112" s="260"/>
      <c r="K112" s="260"/>
      <c r="L112" s="260"/>
      <c r="M112" s="260"/>
      <c r="N112" s="260"/>
      <c r="O112" s="260"/>
      <c r="P112" s="260"/>
      <c r="Q112" s="260"/>
      <c r="R112" s="257">
        <f t="shared" si="1"/>
        <v>0</v>
      </c>
      <c r="S112" s="255"/>
      <c r="T112" s="255"/>
      <c r="U112" s="255"/>
      <c r="V112" s="259"/>
      <c r="W112" s="261"/>
      <c r="X112" s="297"/>
      <c r="Y112" s="304"/>
      <c r="Z112" s="304"/>
      <c r="AA112" s="304"/>
      <c r="AB112" s="304"/>
      <c r="AC112" s="304"/>
      <c r="AD112" s="304"/>
      <c r="AE112" s="304"/>
      <c r="AF112" s="304"/>
      <c r="AG112" s="297"/>
      <c r="AH112" s="297"/>
      <c r="AI112" s="297"/>
      <c r="AJ112" s="297"/>
      <c r="AK112" s="297"/>
      <c r="AL112" s="297"/>
      <c r="AM112" s="297"/>
      <c r="AN112" s="297"/>
      <c r="AO112" s="297"/>
      <c r="AP112" s="297"/>
      <c r="AQ112" s="297"/>
      <c r="AR112" s="297"/>
      <c r="AS112" s="297"/>
      <c r="AT112" s="297"/>
      <c r="AU112" s="297"/>
      <c r="AV112" s="297"/>
      <c r="AW112" s="297"/>
      <c r="AX112" s="297"/>
      <c r="AY112" s="297"/>
      <c r="AZ112" s="297"/>
      <c r="BA112" s="297"/>
      <c r="BB112" s="297"/>
      <c r="BC112" s="297"/>
      <c r="BD112" s="297"/>
      <c r="BE112" s="297"/>
      <c r="BF112" s="297"/>
      <c r="BG112" s="297"/>
      <c r="BH112" s="297"/>
      <c r="BI112" s="297"/>
      <c r="BJ112" s="297"/>
      <c r="BK112" s="297"/>
      <c r="BL112" s="297"/>
      <c r="BM112" s="297"/>
      <c r="BN112" s="297"/>
      <c r="BO112" s="297"/>
    </row>
    <row r="113" spans="1:67" s="54" customFormat="1" ht="12.75" x14ac:dyDescent="0.2">
      <c r="A113" s="255"/>
      <c r="B113" s="255"/>
      <c r="C113" s="255"/>
      <c r="D113" s="255"/>
      <c r="E113" s="255"/>
      <c r="F113" s="256"/>
      <c r="G113" s="256"/>
      <c r="H113" s="256"/>
      <c r="I113" s="256"/>
      <c r="J113" s="256"/>
      <c r="K113" s="256"/>
      <c r="L113" s="256"/>
      <c r="M113" s="256"/>
      <c r="N113" s="256"/>
      <c r="O113" s="256"/>
      <c r="P113" s="256"/>
      <c r="Q113" s="256"/>
      <c r="R113" s="257">
        <f t="shared" si="1"/>
        <v>0</v>
      </c>
      <c r="S113" s="255"/>
      <c r="T113" s="255"/>
      <c r="U113" s="255"/>
      <c r="V113" s="255"/>
      <c r="W113" s="258"/>
      <c r="X113" s="297"/>
      <c r="Y113" s="304"/>
      <c r="Z113" s="304"/>
      <c r="AA113" s="304"/>
      <c r="AB113" s="304"/>
      <c r="AC113" s="304"/>
      <c r="AD113" s="304"/>
      <c r="AE113" s="304"/>
      <c r="AF113" s="304"/>
      <c r="AG113" s="297"/>
      <c r="AH113" s="297"/>
      <c r="AI113" s="297"/>
      <c r="AJ113" s="297"/>
      <c r="AK113" s="297"/>
      <c r="AL113" s="297"/>
      <c r="AM113" s="297"/>
      <c r="AN113" s="297"/>
      <c r="AO113" s="297"/>
      <c r="AP113" s="297"/>
      <c r="AQ113" s="297"/>
      <c r="AR113" s="297"/>
      <c r="AS113" s="297"/>
      <c r="AT113" s="297"/>
      <c r="AU113" s="297"/>
      <c r="AV113" s="297"/>
      <c r="AW113" s="297"/>
      <c r="AX113" s="297"/>
      <c r="AY113" s="297"/>
      <c r="AZ113" s="297"/>
      <c r="BA113" s="297"/>
      <c r="BB113" s="297"/>
      <c r="BC113" s="297"/>
      <c r="BD113" s="297"/>
      <c r="BE113" s="297"/>
      <c r="BF113" s="297"/>
      <c r="BG113" s="297"/>
      <c r="BH113" s="297"/>
      <c r="BI113" s="297"/>
      <c r="BJ113" s="297"/>
      <c r="BK113" s="297"/>
      <c r="BL113" s="297"/>
      <c r="BM113" s="297"/>
      <c r="BN113" s="297"/>
      <c r="BO113" s="297"/>
    </row>
    <row r="114" spans="1:67" s="54" customFormat="1" ht="12.75" x14ac:dyDescent="0.2">
      <c r="A114" s="255"/>
      <c r="B114" s="255"/>
      <c r="C114" s="259"/>
      <c r="D114" s="259"/>
      <c r="E114" s="259"/>
      <c r="F114" s="260"/>
      <c r="G114" s="260"/>
      <c r="H114" s="260"/>
      <c r="I114" s="260"/>
      <c r="J114" s="260"/>
      <c r="K114" s="260"/>
      <c r="L114" s="260"/>
      <c r="M114" s="260"/>
      <c r="N114" s="260"/>
      <c r="O114" s="260"/>
      <c r="P114" s="260"/>
      <c r="Q114" s="260"/>
      <c r="R114" s="257">
        <f t="shared" si="1"/>
        <v>0</v>
      </c>
      <c r="S114" s="255"/>
      <c r="T114" s="255"/>
      <c r="U114" s="255"/>
      <c r="V114" s="259"/>
      <c r="W114" s="261"/>
      <c r="X114" s="297"/>
      <c r="Y114" s="304"/>
      <c r="Z114" s="304"/>
      <c r="AA114" s="304"/>
      <c r="AB114" s="304"/>
      <c r="AC114" s="304"/>
      <c r="AD114" s="304"/>
      <c r="AE114" s="304"/>
      <c r="AF114" s="304"/>
      <c r="AG114" s="297"/>
      <c r="AH114" s="297"/>
      <c r="AI114" s="297"/>
      <c r="AJ114" s="297"/>
      <c r="AK114" s="297"/>
      <c r="AL114" s="297"/>
      <c r="AM114" s="297"/>
      <c r="AN114" s="297"/>
      <c r="AO114" s="297"/>
      <c r="AP114" s="297"/>
      <c r="AQ114" s="297"/>
      <c r="AR114" s="297"/>
      <c r="AS114" s="297"/>
      <c r="AT114" s="297"/>
      <c r="AU114" s="297"/>
      <c r="AV114" s="297"/>
      <c r="AW114" s="297"/>
      <c r="AX114" s="297"/>
      <c r="AY114" s="297"/>
      <c r="AZ114" s="297"/>
      <c r="BA114" s="297"/>
      <c r="BB114" s="297"/>
      <c r="BC114" s="297"/>
      <c r="BD114" s="297"/>
      <c r="BE114" s="297"/>
      <c r="BF114" s="297"/>
      <c r="BG114" s="297"/>
      <c r="BH114" s="297"/>
      <c r="BI114" s="297"/>
      <c r="BJ114" s="297"/>
      <c r="BK114" s="297"/>
      <c r="BL114" s="297"/>
      <c r="BM114" s="297"/>
      <c r="BN114" s="297"/>
      <c r="BO114" s="297"/>
    </row>
    <row r="115" spans="1:67" s="54" customFormat="1" ht="12.75" x14ac:dyDescent="0.2">
      <c r="A115" s="255"/>
      <c r="B115" s="255"/>
      <c r="C115" s="255"/>
      <c r="D115" s="255"/>
      <c r="E115" s="255"/>
      <c r="F115" s="256"/>
      <c r="G115" s="256"/>
      <c r="H115" s="256"/>
      <c r="I115" s="256"/>
      <c r="J115" s="256"/>
      <c r="K115" s="256"/>
      <c r="L115" s="256"/>
      <c r="M115" s="256"/>
      <c r="N115" s="256"/>
      <c r="O115" s="256"/>
      <c r="P115" s="256"/>
      <c r="Q115" s="256"/>
      <c r="R115" s="257">
        <f t="shared" si="1"/>
        <v>0</v>
      </c>
      <c r="S115" s="255"/>
      <c r="T115" s="255"/>
      <c r="U115" s="255"/>
      <c r="V115" s="255"/>
      <c r="W115" s="258"/>
      <c r="X115" s="297"/>
      <c r="Y115" s="304"/>
      <c r="Z115" s="304"/>
      <c r="AA115" s="304"/>
      <c r="AB115" s="304"/>
      <c r="AC115" s="304"/>
      <c r="AD115" s="304"/>
      <c r="AE115" s="304"/>
      <c r="AF115" s="304"/>
      <c r="AG115" s="297"/>
      <c r="AH115" s="297"/>
      <c r="AI115" s="297"/>
      <c r="AJ115" s="297"/>
      <c r="AK115" s="297"/>
      <c r="AL115" s="297"/>
      <c r="AM115" s="297"/>
      <c r="AN115" s="297"/>
      <c r="AO115" s="297"/>
      <c r="AP115" s="297"/>
      <c r="AQ115" s="297"/>
      <c r="AR115" s="297"/>
      <c r="AS115" s="297"/>
      <c r="AT115" s="297"/>
      <c r="AU115" s="297"/>
      <c r="AV115" s="297"/>
      <c r="AW115" s="297"/>
      <c r="AX115" s="297"/>
      <c r="AY115" s="297"/>
      <c r="AZ115" s="297"/>
      <c r="BA115" s="297"/>
      <c r="BB115" s="297"/>
      <c r="BC115" s="297"/>
      <c r="BD115" s="297"/>
      <c r="BE115" s="297"/>
      <c r="BF115" s="297"/>
      <c r="BG115" s="297"/>
      <c r="BH115" s="297"/>
      <c r="BI115" s="297"/>
      <c r="BJ115" s="297"/>
      <c r="BK115" s="297"/>
      <c r="BL115" s="297"/>
      <c r="BM115" s="297"/>
      <c r="BN115" s="297"/>
      <c r="BO115" s="297"/>
    </row>
    <row r="116" spans="1:67" s="54" customFormat="1" ht="12.75" x14ac:dyDescent="0.2">
      <c r="A116" s="255"/>
      <c r="B116" s="255"/>
      <c r="C116" s="259"/>
      <c r="D116" s="259"/>
      <c r="E116" s="259"/>
      <c r="F116" s="260"/>
      <c r="G116" s="260"/>
      <c r="H116" s="260"/>
      <c r="I116" s="260"/>
      <c r="J116" s="260"/>
      <c r="K116" s="260"/>
      <c r="L116" s="260"/>
      <c r="M116" s="260"/>
      <c r="N116" s="260"/>
      <c r="O116" s="260"/>
      <c r="P116" s="260"/>
      <c r="Q116" s="260"/>
      <c r="R116" s="257">
        <f t="shared" si="1"/>
        <v>0</v>
      </c>
      <c r="S116" s="255"/>
      <c r="T116" s="255"/>
      <c r="U116" s="255"/>
      <c r="V116" s="259"/>
      <c r="W116" s="261"/>
      <c r="X116" s="297"/>
      <c r="Y116" s="304"/>
      <c r="Z116" s="304"/>
      <c r="AA116" s="304"/>
      <c r="AB116" s="304"/>
      <c r="AC116" s="304"/>
      <c r="AD116" s="304"/>
      <c r="AE116" s="304"/>
      <c r="AF116" s="304"/>
      <c r="AG116" s="297"/>
      <c r="AH116" s="297"/>
      <c r="AI116" s="297"/>
      <c r="AJ116" s="297"/>
      <c r="AK116" s="297"/>
      <c r="AL116" s="297"/>
      <c r="AM116" s="297"/>
      <c r="AN116" s="297"/>
      <c r="AO116" s="297"/>
      <c r="AP116" s="297"/>
      <c r="AQ116" s="297"/>
      <c r="AR116" s="297"/>
      <c r="AS116" s="297"/>
      <c r="AT116" s="297"/>
      <c r="AU116" s="297"/>
      <c r="AV116" s="297"/>
      <c r="AW116" s="297"/>
      <c r="AX116" s="297"/>
      <c r="AY116" s="297"/>
      <c r="AZ116" s="297"/>
      <c r="BA116" s="297"/>
      <c r="BB116" s="297"/>
      <c r="BC116" s="297"/>
      <c r="BD116" s="297"/>
      <c r="BE116" s="297"/>
      <c r="BF116" s="297"/>
      <c r="BG116" s="297"/>
      <c r="BH116" s="297"/>
      <c r="BI116" s="297"/>
      <c r="BJ116" s="297"/>
      <c r="BK116" s="297"/>
      <c r="BL116" s="297"/>
      <c r="BM116" s="297"/>
      <c r="BN116" s="297"/>
      <c r="BO116" s="297"/>
    </row>
    <row r="117" spans="1:67" s="54" customFormat="1" ht="12.75" x14ac:dyDescent="0.2">
      <c r="A117" s="255"/>
      <c r="B117" s="255"/>
      <c r="C117" s="255"/>
      <c r="D117" s="255"/>
      <c r="E117" s="255"/>
      <c r="F117" s="256"/>
      <c r="G117" s="256"/>
      <c r="H117" s="256"/>
      <c r="I117" s="256"/>
      <c r="J117" s="256"/>
      <c r="K117" s="256"/>
      <c r="L117" s="256"/>
      <c r="M117" s="256"/>
      <c r="N117" s="256"/>
      <c r="O117" s="256"/>
      <c r="P117" s="256"/>
      <c r="Q117" s="256"/>
      <c r="R117" s="257">
        <f t="shared" si="1"/>
        <v>0</v>
      </c>
      <c r="S117" s="255"/>
      <c r="T117" s="255"/>
      <c r="U117" s="255"/>
      <c r="V117" s="255"/>
      <c r="W117" s="258"/>
      <c r="X117" s="297"/>
      <c r="Y117" s="304"/>
      <c r="Z117" s="304"/>
      <c r="AA117" s="304"/>
      <c r="AB117" s="304"/>
      <c r="AC117" s="304"/>
      <c r="AD117" s="304"/>
      <c r="AE117" s="304"/>
      <c r="AF117" s="304"/>
      <c r="AG117" s="297"/>
      <c r="AH117" s="297"/>
      <c r="AI117" s="297"/>
      <c r="AJ117" s="297"/>
      <c r="AK117" s="297"/>
      <c r="AL117" s="297"/>
      <c r="AM117" s="297"/>
      <c r="AN117" s="297"/>
      <c r="AO117" s="297"/>
      <c r="AP117" s="297"/>
      <c r="AQ117" s="297"/>
      <c r="AR117" s="297"/>
      <c r="AS117" s="297"/>
      <c r="AT117" s="297"/>
      <c r="AU117" s="297"/>
      <c r="AV117" s="297"/>
      <c r="AW117" s="297"/>
      <c r="AX117" s="297"/>
      <c r="AY117" s="297"/>
      <c r="AZ117" s="297"/>
      <c r="BA117" s="297"/>
      <c r="BB117" s="297"/>
      <c r="BC117" s="297"/>
      <c r="BD117" s="297"/>
      <c r="BE117" s="297"/>
      <c r="BF117" s="297"/>
      <c r="BG117" s="297"/>
      <c r="BH117" s="297"/>
      <c r="BI117" s="297"/>
      <c r="BJ117" s="297"/>
      <c r="BK117" s="297"/>
      <c r="BL117" s="297"/>
      <c r="BM117" s="297"/>
      <c r="BN117" s="297"/>
      <c r="BO117" s="297"/>
    </row>
    <row r="118" spans="1:67" s="54" customFormat="1" ht="12.75" x14ac:dyDescent="0.2">
      <c r="A118" s="255"/>
      <c r="B118" s="255"/>
      <c r="C118" s="259"/>
      <c r="D118" s="259"/>
      <c r="E118" s="259"/>
      <c r="F118" s="260"/>
      <c r="G118" s="260"/>
      <c r="H118" s="260"/>
      <c r="I118" s="260"/>
      <c r="J118" s="260"/>
      <c r="K118" s="260"/>
      <c r="L118" s="260"/>
      <c r="M118" s="260"/>
      <c r="N118" s="260"/>
      <c r="O118" s="260"/>
      <c r="P118" s="260"/>
      <c r="Q118" s="260"/>
      <c r="R118" s="257">
        <f t="shared" si="1"/>
        <v>0</v>
      </c>
      <c r="S118" s="255"/>
      <c r="T118" s="255"/>
      <c r="U118" s="255"/>
      <c r="V118" s="259"/>
      <c r="W118" s="261"/>
      <c r="X118" s="297"/>
      <c r="Y118" s="304"/>
      <c r="Z118" s="304"/>
      <c r="AA118" s="304"/>
      <c r="AB118" s="304"/>
      <c r="AC118" s="304"/>
      <c r="AD118" s="304"/>
      <c r="AE118" s="304"/>
      <c r="AF118" s="304"/>
      <c r="AG118" s="297"/>
      <c r="AH118" s="297"/>
      <c r="AI118" s="297"/>
      <c r="AJ118" s="297"/>
      <c r="AK118" s="297"/>
      <c r="AL118" s="297"/>
      <c r="AM118" s="297"/>
      <c r="AN118" s="297"/>
      <c r="AO118" s="297"/>
      <c r="AP118" s="297"/>
      <c r="AQ118" s="297"/>
      <c r="AR118" s="297"/>
      <c r="AS118" s="297"/>
      <c r="AT118" s="297"/>
      <c r="AU118" s="297"/>
      <c r="AV118" s="297"/>
      <c r="AW118" s="297"/>
      <c r="AX118" s="297"/>
      <c r="AY118" s="297"/>
      <c r="AZ118" s="297"/>
      <c r="BA118" s="297"/>
      <c r="BB118" s="297"/>
      <c r="BC118" s="297"/>
      <c r="BD118" s="297"/>
      <c r="BE118" s="297"/>
      <c r="BF118" s="297"/>
      <c r="BG118" s="297"/>
      <c r="BH118" s="297"/>
      <c r="BI118" s="297"/>
      <c r="BJ118" s="297"/>
      <c r="BK118" s="297"/>
      <c r="BL118" s="297"/>
      <c r="BM118" s="297"/>
      <c r="BN118" s="297"/>
      <c r="BO118" s="297"/>
    </row>
    <row r="119" spans="1:67" s="54" customFormat="1" ht="12.75" x14ac:dyDescent="0.2">
      <c r="A119" s="255"/>
      <c r="B119" s="255"/>
      <c r="C119" s="255"/>
      <c r="D119" s="255"/>
      <c r="E119" s="255"/>
      <c r="F119" s="256"/>
      <c r="G119" s="256"/>
      <c r="H119" s="256"/>
      <c r="I119" s="256"/>
      <c r="J119" s="256"/>
      <c r="K119" s="256"/>
      <c r="L119" s="256"/>
      <c r="M119" s="256"/>
      <c r="N119" s="256"/>
      <c r="O119" s="256"/>
      <c r="P119" s="256"/>
      <c r="Q119" s="256"/>
      <c r="R119" s="257">
        <f t="shared" si="1"/>
        <v>0</v>
      </c>
      <c r="S119" s="255"/>
      <c r="T119" s="255"/>
      <c r="U119" s="255"/>
      <c r="V119" s="255"/>
      <c r="W119" s="258"/>
      <c r="X119" s="297"/>
      <c r="Y119" s="304"/>
      <c r="Z119" s="304"/>
      <c r="AA119" s="304"/>
      <c r="AB119" s="304"/>
      <c r="AC119" s="304"/>
      <c r="AD119" s="304"/>
      <c r="AE119" s="304"/>
      <c r="AF119" s="304"/>
      <c r="AG119" s="297"/>
      <c r="AH119" s="297"/>
      <c r="AI119" s="297"/>
      <c r="AJ119" s="297"/>
      <c r="AK119" s="297"/>
      <c r="AL119" s="297"/>
      <c r="AM119" s="297"/>
      <c r="AN119" s="297"/>
      <c r="AO119" s="297"/>
      <c r="AP119" s="297"/>
      <c r="AQ119" s="297"/>
      <c r="AR119" s="297"/>
      <c r="AS119" s="297"/>
      <c r="AT119" s="297"/>
      <c r="AU119" s="297"/>
      <c r="AV119" s="297"/>
      <c r="AW119" s="297"/>
      <c r="AX119" s="297"/>
      <c r="AY119" s="297"/>
      <c r="AZ119" s="297"/>
      <c r="BA119" s="297"/>
      <c r="BB119" s="297"/>
      <c r="BC119" s="297"/>
      <c r="BD119" s="297"/>
      <c r="BE119" s="297"/>
      <c r="BF119" s="297"/>
      <c r="BG119" s="297"/>
      <c r="BH119" s="297"/>
      <c r="BI119" s="297"/>
      <c r="BJ119" s="297"/>
      <c r="BK119" s="297"/>
      <c r="BL119" s="297"/>
      <c r="BM119" s="297"/>
      <c r="BN119" s="297"/>
      <c r="BO119" s="297"/>
    </row>
    <row r="120" spans="1:67" s="54" customFormat="1" ht="12.75" x14ac:dyDescent="0.2">
      <c r="A120" s="255"/>
      <c r="B120" s="255"/>
      <c r="C120" s="259"/>
      <c r="D120" s="259"/>
      <c r="E120" s="259"/>
      <c r="F120" s="260"/>
      <c r="G120" s="260"/>
      <c r="H120" s="260"/>
      <c r="I120" s="260"/>
      <c r="J120" s="260"/>
      <c r="K120" s="260"/>
      <c r="L120" s="260"/>
      <c r="M120" s="260"/>
      <c r="N120" s="260"/>
      <c r="O120" s="260"/>
      <c r="P120" s="260"/>
      <c r="Q120" s="260"/>
      <c r="R120" s="257">
        <f t="shared" si="1"/>
        <v>0</v>
      </c>
      <c r="S120" s="255"/>
      <c r="T120" s="255"/>
      <c r="U120" s="255"/>
      <c r="V120" s="259"/>
      <c r="W120" s="261"/>
      <c r="X120" s="297"/>
      <c r="Y120" s="304"/>
      <c r="Z120" s="304"/>
      <c r="AA120" s="304"/>
      <c r="AB120" s="304"/>
      <c r="AC120" s="304"/>
      <c r="AD120" s="304"/>
      <c r="AE120" s="304"/>
      <c r="AF120" s="304"/>
      <c r="AG120" s="297"/>
      <c r="AH120" s="297"/>
      <c r="AI120" s="297"/>
      <c r="AJ120" s="297"/>
      <c r="AK120" s="297"/>
      <c r="AL120" s="297"/>
      <c r="AM120" s="297"/>
      <c r="AN120" s="297"/>
      <c r="AO120" s="297"/>
      <c r="AP120" s="297"/>
      <c r="AQ120" s="297"/>
      <c r="AR120" s="297"/>
      <c r="AS120" s="297"/>
      <c r="AT120" s="297"/>
      <c r="AU120" s="297"/>
      <c r="AV120" s="297"/>
      <c r="AW120" s="297"/>
      <c r="AX120" s="297"/>
      <c r="AY120" s="297"/>
      <c r="AZ120" s="297"/>
      <c r="BA120" s="297"/>
      <c r="BB120" s="297"/>
      <c r="BC120" s="297"/>
      <c r="BD120" s="297"/>
      <c r="BE120" s="297"/>
      <c r="BF120" s="297"/>
      <c r="BG120" s="297"/>
      <c r="BH120" s="297"/>
      <c r="BI120" s="297"/>
      <c r="BJ120" s="297"/>
      <c r="BK120" s="297"/>
      <c r="BL120" s="297"/>
      <c r="BM120" s="297"/>
      <c r="BN120" s="297"/>
      <c r="BO120" s="297"/>
    </row>
    <row r="121" spans="1:67" s="54" customFormat="1" ht="12.75" x14ac:dyDescent="0.2">
      <c r="A121" s="255"/>
      <c r="B121" s="255"/>
      <c r="C121" s="255"/>
      <c r="D121" s="255"/>
      <c r="E121" s="255"/>
      <c r="F121" s="256"/>
      <c r="G121" s="256"/>
      <c r="H121" s="256"/>
      <c r="I121" s="256"/>
      <c r="J121" s="256"/>
      <c r="K121" s="256"/>
      <c r="L121" s="256"/>
      <c r="M121" s="256"/>
      <c r="N121" s="256"/>
      <c r="O121" s="256"/>
      <c r="P121" s="256"/>
      <c r="Q121" s="256"/>
      <c r="R121" s="257">
        <f t="shared" si="1"/>
        <v>0</v>
      </c>
      <c r="S121" s="255"/>
      <c r="T121" s="255"/>
      <c r="U121" s="255"/>
      <c r="V121" s="255"/>
      <c r="W121" s="258"/>
      <c r="X121" s="297"/>
      <c r="Y121" s="304"/>
      <c r="Z121" s="304"/>
      <c r="AA121" s="304"/>
      <c r="AB121" s="304"/>
      <c r="AC121" s="304"/>
      <c r="AD121" s="304"/>
      <c r="AE121" s="304"/>
      <c r="AF121" s="304"/>
      <c r="AG121" s="297"/>
      <c r="AH121" s="297"/>
      <c r="AI121" s="297"/>
      <c r="AJ121" s="297"/>
      <c r="AK121" s="297"/>
      <c r="AL121" s="297"/>
      <c r="AM121" s="297"/>
      <c r="AN121" s="297"/>
      <c r="AO121" s="297"/>
      <c r="AP121" s="297"/>
      <c r="AQ121" s="297"/>
      <c r="AR121" s="297"/>
      <c r="AS121" s="297"/>
      <c r="AT121" s="297"/>
      <c r="AU121" s="297"/>
      <c r="AV121" s="297"/>
      <c r="AW121" s="297"/>
      <c r="AX121" s="297"/>
      <c r="AY121" s="297"/>
      <c r="AZ121" s="297"/>
      <c r="BA121" s="297"/>
      <c r="BB121" s="297"/>
      <c r="BC121" s="297"/>
      <c r="BD121" s="297"/>
      <c r="BE121" s="297"/>
      <c r="BF121" s="297"/>
      <c r="BG121" s="297"/>
      <c r="BH121" s="297"/>
      <c r="BI121" s="297"/>
      <c r="BJ121" s="297"/>
      <c r="BK121" s="297"/>
      <c r="BL121" s="297"/>
      <c r="BM121" s="297"/>
      <c r="BN121" s="297"/>
      <c r="BO121" s="297"/>
    </row>
    <row r="122" spans="1:67" s="54" customFormat="1" ht="12.75" x14ac:dyDescent="0.2">
      <c r="A122" s="255"/>
      <c r="B122" s="255"/>
      <c r="C122" s="259"/>
      <c r="D122" s="259"/>
      <c r="E122" s="259"/>
      <c r="F122" s="260"/>
      <c r="G122" s="260"/>
      <c r="H122" s="260"/>
      <c r="I122" s="260"/>
      <c r="J122" s="260"/>
      <c r="K122" s="260"/>
      <c r="L122" s="260"/>
      <c r="M122" s="260"/>
      <c r="N122" s="260"/>
      <c r="O122" s="260"/>
      <c r="P122" s="260"/>
      <c r="Q122" s="260"/>
      <c r="R122" s="257">
        <f t="shared" si="1"/>
        <v>0</v>
      </c>
      <c r="S122" s="255"/>
      <c r="T122" s="255"/>
      <c r="U122" s="255"/>
      <c r="V122" s="259"/>
      <c r="W122" s="261"/>
      <c r="X122" s="297"/>
      <c r="Y122" s="304"/>
      <c r="Z122" s="304"/>
      <c r="AA122" s="304"/>
      <c r="AB122" s="304"/>
      <c r="AC122" s="304"/>
      <c r="AD122" s="304"/>
      <c r="AE122" s="304"/>
      <c r="AF122" s="304"/>
      <c r="AG122" s="297"/>
      <c r="AH122" s="297"/>
      <c r="AI122" s="297"/>
      <c r="AJ122" s="297"/>
      <c r="AK122" s="297"/>
      <c r="AL122" s="297"/>
      <c r="AM122" s="297"/>
      <c r="AN122" s="297"/>
      <c r="AO122" s="297"/>
      <c r="AP122" s="297"/>
      <c r="AQ122" s="297"/>
      <c r="AR122" s="297"/>
      <c r="AS122" s="297"/>
      <c r="AT122" s="297"/>
      <c r="AU122" s="297"/>
      <c r="AV122" s="297"/>
      <c r="AW122" s="297"/>
      <c r="AX122" s="297"/>
      <c r="AY122" s="297"/>
      <c r="AZ122" s="297"/>
      <c r="BA122" s="297"/>
      <c r="BB122" s="297"/>
      <c r="BC122" s="297"/>
      <c r="BD122" s="297"/>
      <c r="BE122" s="297"/>
      <c r="BF122" s="297"/>
      <c r="BG122" s="297"/>
      <c r="BH122" s="297"/>
      <c r="BI122" s="297"/>
      <c r="BJ122" s="297"/>
      <c r="BK122" s="297"/>
      <c r="BL122" s="297"/>
      <c r="BM122" s="297"/>
      <c r="BN122" s="297"/>
      <c r="BO122" s="297"/>
    </row>
    <row r="123" spans="1:67" s="54" customFormat="1" ht="12.75" x14ac:dyDescent="0.2">
      <c r="A123" s="255"/>
      <c r="B123" s="255"/>
      <c r="C123" s="255"/>
      <c r="D123" s="255"/>
      <c r="E123" s="255"/>
      <c r="F123" s="256"/>
      <c r="G123" s="256"/>
      <c r="H123" s="256"/>
      <c r="I123" s="256"/>
      <c r="J123" s="256"/>
      <c r="K123" s="256"/>
      <c r="L123" s="256"/>
      <c r="M123" s="256"/>
      <c r="N123" s="256"/>
      <c r="O123" s="256"/>
      <c r="P123" s="256"/>
      <c r="Q123" s="256"/>
      <c r="R123" s="257">
        <f t="shared" si="1"/>
        <v>0</v>
      </c>
      <c r="S123" s="255"/>
      <c r="T123" s="255"/>
      <c r="U123" s="255"/>
      <c r="V123" s="255"/>
      <c r="W123" s="258"/>
      <c r="X123" s="297"/>
      <c r="Y123" s="304"/>
      <c r="Z123" s="304"/>
      <c r="AA123" s="304"/>
      <c r="AB123" s="304"/>
      <c r="AC123" s="304"/>
      <c r="AD123" s="304"/>
      <c r="AE123" s="304"/>
      <c r="AF123" s="304"/>
      <c r="AG123" s="297"/>
      <c r="AH123" s="297"/>
      <c r="AI123" s="297"/>
      <c r="AJ123" s="297"/>
      <c r="AK123" s="297"/>
      <c r="AL123" s="297"/>
      <c r="AM123" s="297"/>
      <c r="AN123" s="297"/>
      <c r="AO123" s="297"/>
      <c r="AP123" s="297"/>
      <c r="AQ123" s="297"/>
      <c r="AR123" s="297"/>
      <c r="AS123" s="297"/>
      <c r="AT123" s="297"/>
      <c r="AU123" s="297"/>
      <c r="AV123" s="297"/>
      <c r="AW123" s="297"/>
      <c r="AX123" s="297"/>
      <c r="AY123" s="297"/>
      <c r="AZ123" s="297"/>
      <c r="BA123" s="297"/>
      <c r="BB123" s="297"/>
      <c r="BC123" s="297"/>
      <c r="BD123" s="297"/>
      <c r="BE123" s="297"/>
      <c r="BF123" s="297"/>
      <c r="BG123" s="297"/>
      <c r="BH123" s="297"/>
      <c r="BI123" s="297"/>
      <c r="BJ123" s="297"/>
      <c r="BK123" s="297"/>
      <c r="BL123" s="297"/>
      <c r="BM123" s="297"/>
      <c r="BN123" s="297"/>
      <c r="BO123" s="297"/>
    </row>
    <row r="124" spans="1:67" s="54" customFormat="1" ht="12.75" x14ac:dyDescent="0.2">
      <c r="A124" s="255"/>
      <c r="B124" s="255"/>
      <c r="C124" s="259"/>
      <c r="D124" s="259"/>
      <c r="E124" s="259"/>
      <c r="F124" s="260"/>
      <c r="G124" s="260"/>
      <c r="H124" s="260"/>
      <c r="I124" s="260"/>
      <c r="J124" s="260"/>
      <c r="K124" s="260"/>
      <c r="L124" s="260"/>
      <c r="M124" s="260"/>
      <c r="N124" s="260"/>
      <c r="O124" s="260"/>
      <c r="P124" s="260"/>
      <c r="Q124" s="260"/>
      <c r="R124" s="257">
        <f t="shared" si="1"/>
        <v>0</v>
      </c>
      <c r="S124" s="255"/>
      <c r="T124" s="255"/>
      <c r="U124" s="255"/>
      <c r="V124" s="259"/>
      <c r="W124" s="261"/>
      <c r="X124" s="297"/>
      <c r="Y124" s="304"/>
      <c r="Z124" s="304"/>
      <c r="AA124" s="304"/>
      <c r="AB124" s="304"/>
      <c r="AC124" s="304"/>
      <c r="AD124" s="304"/>
      <c r="AE124" s="304"/>
      <c r="AF124" s="304"/>
      <c r="AG124" s="297"/>
      <c r="AH124" s="297"/>
      <c r="AI124" s="297"/>
      <c r="AJ124" s="297"/>
      <c r="AK124" s="297"/>
      <c r="AL124" s="297"/>
      <c r="AM124" s="297"/>
      <c r="AN124" s="297"/>
      <c r="AO124" s="297"/>
      <c r="AP124" s="297"/>
      <c r="AQ124" s="297"/>
      <c r="AR124" s="297"/>
      <c r="AS124" s="297"/>
      <c r="AT124" s="297"/>
      <c r="AU124" s="297"/>
      <c r="AV124" s="297"/>
      <c r="AW124" s="297"/>
      <c r="AX124" s="297"/>
      <c r="AY124" s="297"/>
      <c r="AZ124" s="297"/>
      <c r="BA124" s="297"/>
      <c r="BB124" s="297"/>
      <c r="BC124" s="297"/>
      <c r="BD124" s="297"/>
      <c r="BE124" s="297"/>
      <c r="BF124" s="297"/>
      <c r="BG124" s="297"/>
      <c r="BH124" s="297"/>
      <c r="BI124" s="297"/>
      <c r="BJ124" s="297"/>
      <c r="BK124" s="297"/>
      <c r="BL124" s="297"/>
      <c r="BM124" s="297"/>
      <c r="BN124" s="297"/>
      <c r="BO124" s="297"/>
    </row>
    <row r="125" spans="1:67" s="54" customFormat="1" ht="12.75" x14ac:dyDescent="0.2">
      <c r="A125" s="255"/>
      <c r="B125" s="255"/>
      <c r="C125" s="255"/>
      <c r="D125" s="255"/>
      <c r="E125" s="255"/>
      <c r="F125" s="256"/>
      <c r="G125" s="256"/>
      <c r="H125" s="256"/>
      <c r="I125" s="256"/>
      <c r="J125" s="256"/>
      <c r="K125" s="256"/>
      <c r="L125" s="256"/>
      <c r="M125" s="256"/>
      <c r="N125" s="256"/>
      <c r="O125" s="256"/>
      <c r="P125" s="256"/>
      <c r="Q125" s="256"/>
      <c r="R125" s="257">
        <f t="shared" si="1"/>
        <v>0</v>
      </c>
      <c r="S125" s="255"/>
      <c r="T125" s="255"/>
      <c r="U125" s="255"/>
      <c r="V125" s="255"/>
      <c r="W125" s="258"/>
      <c r="X125" s="297"/>
      <c r="Y125" s="304"/>
      <c r="Z125" s="304"/>
      <c r="AA125" s="304"/>
      <c r="AB125" s="304"/>
      <c r="AC125" s="304"/>
      <c r="AD125" s="304"/>
      <c r="AE125" s="304"/>
      <c r="AF125" s="304"/>
      <c r="AG125" s="297"/>
      <c r="AH125" s="297"/>
      <c r="AI125" s="297"/>
      <c r="AJ125" s="297"/>
      <c r="AK125" s="297"/>
      <c r="AL125" s="297"/>
      <c r="AM125" s="297"/>
      <c r="AN125" s="297"/>
      <c r="AO125" s="297"/>
      <c r="AP125" s="297"/>
      <c r="AQ125" s="297"/>
      <c r="AR125" s="297"/>
      <c r="AS125" s="297"/>
      <c r="AT125" s="297"/>
      <c r="AU125" s="297"/>
      <c r="AV125" s="297"/>
      <c r="AW125" s="297"/>
      <c r="AX125" s="297"/>
      <c r="AY125" s="297"/>
      <c r="AZ125" s="297"/>
      <c r="BA125" s="297"/>
      <c r="BB125" s="297"/>
      <c r="BC125" s="297"/>
      <c r="BD125" s="297"/>
      <c r="BE125" s="297"/>
      <c r="BF125" s="297"/>
      <c r="BG125" s="297"/>
      <c r="BH125" s="297"/>
      <c r="BI125" s="297"/>
      <c r="BJ125" s="297"/>
      <c r="BK125" s="297"/>
      <c r="BL125" s="297"/>
      <c r="BM125" s="297"/>
      <c r="BN125" s="297"/>
      <c r="BO125" s="297"/>
    </row>
    <row r="126" spans="1:67" s="54" customFormat="1" ht="12.75" x14ac:dyDescent="0.2">
      <c r="A126" s="255"/>
      <c r="B126" s="255"/>
      <c r="C126" s="259"/>
      <c r="D126" s="259"/>
      <c r="E126" s="259"/>
      <c r="F126" s="260"/>
      <c r="G126" s="260"/>
      <c r="H126" s="260"/>
      <c r="I126" s="260"/>
      <c r="J126" s="260"/>
      <c r="K126" s="260"/>
      <c r="L126" s="260"/>
      <c r="M126" s="260"/>
      <c r="N126" s="260"/>
      <c r="O126" s="260"/>
      <c r="P126" s="260"/>
      <c r="Q126" s="260"/>
      <c r="R126" s="257">
        <f t="shared" si="1"/>
        <v>0</v>
      </c>
      <c r="S126" s="255"/>
      <c r="T126" s="255"/>
      <c r="U126" s="255"/>
      <c r="V126" s="259"/>
      <c r="W126" s="261"/>
      <c r="X126" s="297"/>
      <c r="Y126" s="304"/>
      <c r="Z126" s="304"/>
      <c r="AA126" s="304"/>
      <c r="AB126" s="304"/>
      <c r="AC126" s="304"/>
      <c r="AD126" s="304"/>
      <c r="AE126" s="304"/>
      <c r="AF126" s="304"/>
      <c r="AG126" s="297"/>
      <c r="AH126" s="297"/>
      <c r="AI126" s="297"/>
      <c r="AJ126" s="297"/>
      <c r="AK126" s="297"/>
      <c r="AL126" s="297"/>
      <c r="AM126" s="297"/>
      <c r="AN126" s="297"/>
      <c r="AO126" s="297"/>
      <c r="AP126" s="297"/>
      <c r="AQ126" s="297"/>
      <c r="AR126" s="297"/>
      <c r="AS126" s="297"/>
      <c r="AT126" s="297"/>
      <c r="AU126" s="297"/>
      <c r="AV126" s="297"/>
      <c r="AW126" s="297"/>
      <c r="AX126" s="297"/>
      <c r="AY126" s="297"/>
      <c r="AZ126" s="297"/>
      <c r="BA126" s="297"/>
      <c r="BB126" s="297"/>
      <c r="BC126" s="297"/>
      <c r="BD126" s="297"/>
      <c r="BE126" s="297"/>
      <c r="BF126" s="297"/>
      <c r="BG126" s="297"/>
      <c r="BH126" s="297"/>
      <c r="BI126" s="297"/>
      <c r="BJ126" s="297"/>
      <c r="BK126" s="297"/>
      <c r="BL126" s="297"/>
      <c r="BM126" s="297"/>
      <c r="BN126" s="297"/>
      <c r="BO126" s="297"/>
    </row>
    <row r="127" spans="1:67" s="54" customFormat="1" ht="12.75" x14ac:dyDescent="0.2">
      <c r="A127" s="255"/>
      <c r="B127" s="255"/>
      <c r="C127" s="255"/>
      <c r="D127" s="255"/>
      <c r="E127" s="255"/>
      <c r="F127" s="256"/>
      <c r="G127" s="256"/>
      <c r="H127" s="256"/>
      <c r="I127" s="256"/>
      <c r="J127" s="256"/>
      <c r="K127" s="256"/>
      <c r="L127" s="256"/>
      <c r="M127" s="256"/>
      <c r="N127" s="256"/>
      <c r="O127" s="256"/>
      <c r="P127" s="256"/>
      <c r="Q127" s="256"/>
      <c r="R127" s="257">
        <f t="shared" si="1"/>
        <v>0</v>
      </c>
      <c r="S127" s="255"/>
      <c r="T127" s="255"/>
      <c r="U127" s="255"/>
      <c r="V127" s="255"/>
      <c r="W127" s="258"/>
      <c r="X127" s="297"/>
      <c r="Y127" s="304"/>
      <c r="Z127" s="304"/>
      <c r="AA127" s="304"/>
      <c r="AB127" s="304"/>
      <c r="AC127" s="304"/>
      <c r="AD127" s="304"/>
      <c r="AE127" s="304"/>
      <c r="AF127" s="304"/>
      <c r="AG127" s="297"/>
      <c r="AH127" s="297"/>
      <c r="AI127" s="297"/>
      <c r="AJ127" s="297"/>
      <c r="AK127" s="297"/>
      <c r="AL127" s="297"/>
      <c r="AM127" s="297"/>
      <c r="AN127" s="297"/>
      <c r="AO127" s="297"/>
      <c r="AP127" s="297"/>
      <c r="AQ127" s="297"/>
      <c r="AR127" s="297"/>
      <c r="AS127" s="297"/>
      <c r="AT127" s="297"/>
      <c r="AU127" s="297"/>
      <c r="AV127" s="297"/>
      <c r="AW127" s="297"/>
      <c r="AX127" s="297"/>
      <c r="AY127" s="297"/>
      <c r="AZ127" s="297"/>
      <c r="BA127" s="297"/>
      <c r="BB127" s="297"/>
      <c r="BC127" s="297"/>
      <c r="BD127" s="297"/>
      <c r="BE127" s="297"/>
      <c r="BF127" s="297"/>
      <c r="BG127" s="297"/>
      <c r="BH127" s="297"/>
      <c r="BI127" s="297"/>
      <c r="BJ127" s="297"/>
      <c r="BK127" s="297"/>
      <c r="BL127" s="297"/>
      <c r="BM127" s="297"/>
      <c r="BN127" s="297"/>
      <c r="BO127" s="297"/>
    </row>
    <row r="128" spans="1:67" s="54" customFormat="1" ht="12.75" x14ac:dyDescent="0.2">
      <c r="A128" s="255"/>
      <c r="B128" s="255"/>
      <c r="C128" s="259"/>
      <c r="D128" s="259"/>
      <c r="E128" s="259"/>
      <c r="F128" s="260"/>
      <c r="G128" s="260"/>
      <c r="H128" s="260"/>
      <c r="I128" s="260"/>
      <c r="J128" s="260"/>
      <c r="K128" s="260"/>
      <c r="L128" s="260"/>
      <c r="M128" s="260"/>
      <c r="N128" s="260"/>
      <c r="O128" s="260"/>
      <c r="P128" s="260"/>
      <c r="Q128" s="260"/>
      <c r="R128" s="257">
        <f t="shared" si="1"/>
        <v>0</v>
      </c>
      <c r="S128" s="255"/>
      <c r="T128" s="255"/>
      <c r="U128" s="255"/>
      <c r="V128" s="259"/>
      <c r="W128" s="261"/>
      <c r="X128" s="297"/>
      <c r="Y128" s="304"/>
      <c r="Z128" s="304"/>
      <c r="AA128" s="304"/>
      <c r="AB128" s="304"/>
      <c r="AC128" s="304"/>
      <c r="AD128" s="304"/>
      <c r="AE128" s="304"/>
      <c r="AF128" s="304"/>
      <c r="AG128" s="297"/>
      <c r="AH128" s="297"/>
      <c r="AI128" s="297"/>
      <c r="AJ128" s="297"/>
      <c r="AK128" s="297"/>
      <c r="AL128" s="297"/>
      <c r="AM128" s="297"/>
      <c r="AN128" s="297"/>
      <c r="AO128" s="297"/>
      <c r="AP128" s="297"/>
      <c r="AQ128" s="297"/>
      <c r="AR128" s="297"/>
      <c r="AS128" s="297"/>
      <c r="AT128" s="297"/>
      <c r="AU128" s="297"/>
      <c r="AV128" s="297"/>
      <c r="AW128" s="297"/>
      <c r="AX128" s="297"/>
      <c r="AY128" s="297"/>
      <c r="AZ128" s="297"/>
      <c r="BA128" s="297"/>
      <c r="BB128" s="297"/>
      <c r="BC128" s="297"/>
      <c r="BD128" s="297"/>
      <c r="BE128" s="297"/>
      <c r="BF128" s="297"/>
      <c r="BG128" s="297"/>
      <c r="BH128" s="297"/>
      <c r="BI128" s="297"/>
      <c r="BJ128" s="297"/>
      <c r="BK128" s="297"/>
      <c r="BL128" s="297"/>
      <c r="BM128" s="297"/>
      <c r="BN128" s="297"/>
      <c r="BO128" s="297"/>
    </row>
    <row r="129" spans="1:67" s="54" customFormat="1" ht="12.75" x14ac:dyDescent="0.2">
      <c r="A129" s="255"/>
      <c r="B129" s="255"/>
      <c r="C129" s="255"/>
      <c r="D129" s="255"/>
      <c r="E129" s="255"/>
      <c r="F129" s="256"/>
      <c r="G129" s="256"/>
      <c r="H129" s="256"/>
      <c r="I129" s="256"/>
      <c r="J129" s="256"/>
      <c r="K129" s="256"/>
      <c r="L129" s="256"/>
      <c r="M129" s="256"/>
      <c r="N129" s="256"/>
      <c r="O129" s="256"/>
      <c r="P129" s="256"/>
      <c r="Q129" s="256"/>
      <c r="R129" s="257">
        <f t="shared" si="1"/>
        <v>0</v>
      </c>
      <c r="S129" s="255"/>
      <c r="T129" s="255"/>
      <c r="U129" s="255"/>
      <c r="V129" s="255"/>
      <c r="W129" s="258"/>
      <c r="X129" s="297"/>
      <c r="Y129" s="304"/>
      <c r="Z129" s="304"/>
      <c r="AA129" s="304"/>
      <c r="AB129" s="304"/>
      <c r="AC129" s="304"/>
      <c r="AD129" s="304"/>
      <c r="AE129" s="304"/>
      <c r="AF129" s="304"/>
      <c r="AG129" s="297"/>
      <c r="AH129" s="297"/>
      <c r="AI129" s="297"/>
      <c r="AJ129" s="297"/>
      <c r="AK129" s="297"/>
      <c r="AL129" s="297"/>
      <c r="AM129" s="297"/>
      <c r="AN129" s="297"/>
      <c r="AO129" s="297"/>
      <c r="AP129" s="297"/>
      <c r="AQ129" s="297"/>
      <c r="AR129" s="297"/>
      <c r="AS129" s="297"/>
      <c r="AT129" s="297"/>
      <c r="AU129" s="297"/>
      <c r="AV129" s="297"/>
      <c r="AW129" s="297"/>
      <c r="AX129" s="297"/>
      <c r="AY129" s="297"/>
      <c r="AZ129" s="297"/>
      <c r="BA129" s="297"/>
      <c r="BB129" s="297"/>
      <c r="BC129" s="297"/>
      <c r="BD129" s="297"/>
      <c r="BE129" s="297"/>
      <c r="BF129" s="297"/>
      <c r="BG129" s="297"/>
      <c r="BH129" s="297"/>
      <c r="BI129" s="297"/>
      <c r="BJ129" s="297"/>
      <c r="BK129" s="297"/>
      <c r="BL129" s="297"/>
      <c r="BM129" s="297"/>
      <c r="BN129" s="297"/>
      <c r="BO129" s="297"/>
    </row>
    <row r="130" spans="1:67" s="54" customFormat="1" ht="12.75" x14ac:dyDescent="0.2">
      <c r="A130" s="255"/>
      <c r="B130" s="255"/>
      <c r="C130" s="259"/>
      <c r="D130" s="259"/>
      <c r="E130" s="259"/>
      <c r="F130" s="260"/>
      <c r="G130" s="260"/>
      <c r="H130" s="260"/>
      <c r="I130" s="260"/>
      <c r="J130" s="260"/>
      <c r="K130" s="260"/>
      <c r="L130" s="260"/>
      <c r="M130" s="260"/>
      <c r="N130" s="260"/>
      <c r="O130" s="260"/>
      <c r="P130" s="260"/>
      <c r="Q130" s="260"/>
      <c r="R130" s="257">
        <f t="shared" si="1"/>
        <v>0</v>
      </c>
      <c r="S130" s="255"/>
      <c r="T130" s="255"/>
      <c r="U130" s="255"/>
      <c r="V130" s="259"/>
      <c r="W130" s="261"/>
      <c r="X130" s="297"/>
      <c r="Y130" s="304"/>
      <c r="Z130" s="304"/>
      <c r="AA130" s="304"/>
      <c r="AB130" s="304"/>
      <c r="AC130" s="304"/>
      <c r="AD130" s="304"/>
      <c r="AE130" s="304"/>
      <c r="AF130" s="304"/>
      <c r="AG130" s="297"/>
      <c r="AH130" s="297"/>
      <c r="AI130" s="297"/>
      <c r="AJ130" s="297"/>
      <c r="AK130" s="297"/>
      <c r="AL130" s="297"/>
      <c r="AM130" s="297"/>
      <c r="AN130" s="297"/>
      <c r="AO130" s="297"/>
      <c r="AP130" s="297"/>
      <c r="AQ130" s="297"/>
      <c r="AR130" s="297"/>
      <c r="AS130" s="297"/>
      <c r="AT130" s="297"/>
      <c r="AU130" s="297"/>
      <c r="AV130" s="297"/>
      <c r="AW130" s="297"/>
      <c r="AX130" s="297"/>
      <c r="AY130" s="297"/>
      <c r="AZ130" s="297"/>
      <c r="BA130" s="297"/>
      <c r="BB130" s="297"/>
      <c r="BC130" s="297"/>
      <c r="BD130" s="297"/>
      <c r="BE130" s="297"/>
      <c r="BF130" s="297"/>
      <c r="BG130" s="297"/>
      <c r="BH130" s="297"/>
      <c r="BI130" s="297"/>
      <c r="BJ130" s="297"/>
      <c r="BK130" s="297"/>
      <c r="BL130" s="297"/>
      <c r="BM130" s="297"/>
      <c r="BN130" s="297"/>
      <c r="BO130" s="297"/>
    </row>
    <row r="131" spans="1:67" s="54" customFormat="1" ht="12.75" x14ac:dyDescent="0.2">
      <c r="A131" s="255"/>
      <c r="B131" s="255"/>
      <c r="C131" s="255"/>
      <c r="D131" s="255"/>
      <c r="E131" s="255"/>
      <c r="F131" s="256"/>
      <c r="G131" s="256"/>
      <c r="H131" s="256"/>
      <c r="I131" s="256"/>
      <c r="J131" s="256"/>
      <c r="K131" s="256"/>
      <c r="L131" s="256"/>
      <c r="M131" s="256"/>
      <c r="N131" s="256"/>
      <c r="O131" s="256"/>
      <c r="P131" s="256"/>
      <c r="Q131" s="256"/>
      <c r="R131" s="257">
        <f t="shared" si="1"/>
        <v>0</v>
      </c>
      <c r="S131" s="255"/>
      <c r="T131" s="255"/>
      <c r="U131" s="255"/>
      <c r="V131" s="255"/>
      <c r="W131" s="258"/>
      <c r="X131" s="297"/>
      <c r="Y131" s="304"/>
      <c r="Z131" s="304"/>
      <c r="AA131" s="304"/>
      <c r="AB131" s="304"/>
      <c r="AC131" s="304"/>
      <c r="AD131" s="304"/>
      <c r="AE131" s="304"/>
      <c r="AF131" s="304"/>
      <c r="AG131" s="297"/>
      <c r="AH131" s="297"/>
      <c r="AI131" s="297"/>
      <c r="AJ131" s="297"/>
      <c r="AK131" s="297"/>
      <c r="AL131" s="297"/>
      <c r="AM131" s="297"/>
      <c r="AN131" s="297"/>
      <c r="AO131" s="297"/>
      <c r="AP131" s="297"/>
      <c r="AQ131" s="297"/>
      <c r="AR131" s="297"/>
      <c r="AS131" s="297"/>
      <c r="AT131" s="297"/>
      <c r="AU131" s="297"/>
      <c r="AV131" s="297"/>
      <c r="AW131" s="297"/>
      <c r="AX131" s="297"/>
      <c r="AY131" s="297"/>
      <c r="AZ131" s="297"/>
      <c r="BA131" s="297"/>
      <c r="BB131" s="297"/>
      <c r="BC131" s="297"/>
      <c r="BD131" s="297"/>
      <c r="BE131" s="297"/>
      <c r="BF131" s="297"/>
      <c r="BG131" s="297"/>
      <c r="BH131" s="297"/>
      <c r="BI131" s="297"/>
      <c r="BJ131" s="297"/>
      <c r="BK131" s="297"/>
      <c r="BL131" s="297"/>
      <c r="BM131" s="297"/>
      <c r="BN131" s="297"/>
      <c r="BO131" s="297"/>
    </row>
    <row r="132" spans="1:67" s="54" customFormat="1" ht="12.75" x14ac:dyDescent="0.2">
      <c r="A132" s="255"/>
      <c r="B132" s="255"/>
      <c r="C132" s="259"/>
      <c r="D132" s="259"/>
      <c r="E132" s="259"/>
      <c r="F132" s="260"/>
      <c r="G132" s="260"/>
      <c r="H132" s="260"/>
      <c r="I132" s="260"/>
      <c r="J132" s="260"/>
      <c r="K132" s="260"/>
      <c r="L132" s="260"/>
      <c r="M132" s="260"/>
      <c r="N132" s="260"/>
      <c r="O132" s="260"/>
      <c r="P132" s="260"/>
      <c r="Q132" s="260"/>
      <c r="R132" s="257">
        <f t="shared" si="1"/>
        <v>0</v>
      </c>
      <c r="S132" s="255"/>
      <c r="T132" s="255"/>
      <c r="U132" s="255"/>
      <c r="V132" s="259"/>
      <c r="W132" s="261"/>
      <c r="X132" s="297"/>
      <c r="Y132" s="304"/>
      <c r="Z132" s="304"/>
      <c r="AA132" s="304"/>
      <c r="AB132" s="304"/>
      <c r="AC132" s="304"/>
      <c r="AD132" s="304"/>
      <c r="AE132" s="304"/>
      <c r="AF132" s="304"/>
      <c r="AG132" s="297"/>
      <c r="AH132" s="297"/>
      <c r="AI132" s="297"/>
      <c r="AJ132" s="297"/>
      <c r="AK132" s="297"/>
      <c r="AL132" s="297"/>
      <c r="AM132" s="297"/>
      <c r="AN132" s="297"/>
      <c r="AO132" s="297"/>
      <c r="AP132" s="297"/>
      <c r="AQ132" s="297"/>
      <c r="AR132" s="297"/>
      <c r="AS132" s="297"/>
      <c r="AT132" s="297"/>
      <c r="AU132" s="297"/>
      <c r="AV132" s="297"/>
      <c r="AW132" s="297"/>
      <c r="AX132" s="297"/>
      <c r="AY132" s="297"/>
      <c r="AZ132" s="297"/>
      <c r="BA132" s="297"/>
      <c r="BB132" s="297"/>
      <c r="BC132" s="297"/>
      <c r="BD132" s="297"/>
      <c r="BE132" s="297"/>
      <c r="BF132" s="297"/>
      <c r="BG132" s="297"/>
      <c r="BH132" s="297"/>
      <c r="BI132" s="297"/>
      <c r="BJ132" s="297"/>
      <c r="BK132" s="297"/>
      <c r="BL132" s="297"/>
      <c r="BM132" s="297"/>
      <c r="BN132" s="297"/>
      <c r="BO132" s="297"/>
    </row>
    <row r="133" spans="1:67" s="54" customFormat="1" ht="12.75" x14ac:dyDescent="0.2">
      <c r="A133" s="255"/>
      <c r="B133" s="255"/>
      <c r="C133" s="255"/>
      <c r="D133" s="255"/>
      <c r="E133" s="255"/>
      <c r="F133" s="256"/>
      <c r="G133" s="256"/>
      <c r="H133" s="256"/>
      <c r="I133" s="256"/>
      <c r="J133" s="256"/>
      <c r="K133" s="256"/>
      <c r="L133" s="256"/>
      <c r="M133" s="256"/>
      <c r="N133" s="256"/>
      <c r="O133" s="256"/>
      <c r="P133" s="256"/>
      <c r="Q133" s="256"/>
      <c r="R133" s="257">
        <f t="shared" si="1"/>
        <v>0</v>
      </c>
      <c r="S133" s="255"/>
      <c r="T133" s="255"/>
      <c r="U133" s="255"/>
      <c r="V133" s="255"/>
      <c r="W133" s="258"/>
      <c r="X133" s="297"/>
      <c r="Y133" s="304"/>
      <c r="Z133" s="304"/>
      <c r="AA133" s="304"/>
      <c r="AB133" s="304"/>
      <c r="AC133" s="304"/>
      <c r="AD133" s="304"/>
      <c r="AE133" s="304"/>
      <c r="AF133" s="304"/>
      <c r="AG133" s="297"/>
      <c r="AH133" s="297"/>
      <c r="AI133" s="297"/>
      <c r="AJ133" s="297"/>
      <c r="AK133" s="297"/>
      <c r="AL133" s="297"/>
      <c r="AM133" s="297"/>
      <c r="AN133" s="297"/>
      <c r="AO133" s="297"/>
      <c r="AP133" s="297"/>
      <c r="AQ133" s="297"/>
      <c r="AR133" s="297"/>
      <c r="AS133" s="297"/>
      <c r="AT133" s="297"/>
      <c r="AU133" s="297"/>
      <c r="AV133" s="297"/>
      <c r="AW133" s="297"/>
      <c r="AX133" s="297"/>
      <c r="AY133" s="297"/>
      <c r="AZ133" s="297"/>
      <c r="BA133" s="297"/>
      <c r="BB133" s="297"/>
      <c r="BC133" s="297"/>
      <c r="BD133" s="297"/>
      <c r="BE133" s="297"/>
      <c r="BF133" s="297"/>
      <c r="BG133" s="297"/>
      <c r="BH133" s="297"/>
      <c r="BI133" s="297"/>
      <c r="BJ133" s="297"/>
      <c r="BK133" s="297"/>
      <c r="BL133" s="297"/>
      <c r="BM133" s="297"/>
      <c r="BN133" s="297"/>
      <c r="BO133" s="297"/>
    </row>
    <row r="134" spans="1:67" s="54" customFormat="1" ht="12.75" x14ac:dyDescent="0.2">
      <c r="A134" s="255"/>
      <c r="B134" s="255"/>
      <c r="C134" s="259"/>
      <c r="D134" s="259"/>
      <c r="E134" s="259"/>
      <c r="F134" s="260"/>
      <c r="G134" s="260"/>
      <c r="H134" s="260"/>
      <c r="I134" s="260"/>
      <c r="J134" s="260"/>
      <c r="K134" s="260"/>
      <c r="L134" s="260"/>
      <c r="M134" s="260"/>
      <c r="N134" s="260"/>
      <c r="O134" s="260"/>
      <c r="P134" s="260"/>
      <c r="Q134" s="260"/>
      <c r="R134" s="257">
        <f t="shared" si="1"/>
        <v>0</v>
      </c>
      <c r="S134" s="255"/>
      <c r="T134" s="255"/>
      <c r="U134" s="255"/>
      <c r="V134" s="259"/>
      <c r="W134" s="261"/>
      <c r="X134" s="297"/>
      <c r="Y134" s="304"/>
      <c r="Z134" s="304"/>
      <c r="AA134" s="304"/>
      <c r="AB134" s="304"/>
      <c r="AC134" s="304"/>
      <c r="AD134" s="304"/>
      <c r="AE134" s="304"/>
      <c r="AF134" s="304"/>
      <c r="AG134" s="297"/>
      <c r="AH134" s="297"/>
      <c r="AI134" s="297"/>
      <c r="AJ134" s="297"/>
      <c r="AK134" s="297"/>
      <c r="AL134" s="297"/>
      <c r="AM134" s="297"/>
      <c r="AN134" s="297"/>
      <c r="AO134" s="297"/>
      <c r="AP134" s="297"/>
      <c r="AQ134" s="297"/>
      <c r="AR134" s="297"/>
      <c r="AS134" s="297"/>
      <c r="AT134" s="297"/>
      <c r="AU134" s="297"/>
      <c r="AV134" s="297"/>
      <c r="AW134" s="297"/>
      <c r="AX134" s="297"/>
      <c r="AY134" s="297"/>
      <c r="AZ134" s="297"/>
      <c r="BA134" s="297"/>
      <c r="BB134" s="297"/>
      <c r="BC134" s="297"/>
      <c r="BD134" s="297"/>
      <c r="BE134" s="297"/>
      <c r="BF134" s="297"/>
      <c r="BG134" s="297"/>
      <c r="BH134" s="297"/>
      <c r="BI134" s="297"/>
      <c r="BJ134" s="297"/>
      <c r="BK134" s="297"/>
      <c r="BL134" s="297"/>
      <c r="BM134" s="297"/>
      <c r="BN134" s="297"/>
      <c r="BO134" s="297"/>
    </row>
    <row r="135" spans="1:67" s="54" customFormat="1" ht="12.75" x14ac:dyDescent="0.2">
      <c r="A135" s="255"/>
      <c r="B135" s="255"/>
      <c r="C135" s="255"/>
      <c r="D135" s="255"/>
      <c r="E135" s="255"/>
      <c r="F135" s="256"/>
      <c r="G135" s="256"/>
      <c r="H135" s="256"/>
      <c r="I135" s="256"/>
      <c r="J135" s="256"/>
      <c r="K135" s="256"/>
      <c r="L135" s="256"/>
      <c r="M135" s="256"/>
      <c r="N135" s="256"/>
      <c r="O135" s="256"/>
      <c r="P135" s="256"/>
      <c r="Q135" s="256"/>
      <c r="R135" s="257">
        <f t="shared" si="1"/>
        <v>0</v>
      </c>
      <c r="S135" s="255"/>
      <c r="T135" s="255"/>
      <c r="U135" s="255"/>
      <c r="V135" s="255"/>
      <c r="W135" s="258"/>
      <c r="X135" s="297"/>
      <c r="Y135" s="304"/>
      <c r="Z135" s="304"/>
      <c r="AA135" s="304"/>
      <c r="AB135" s="304"/>
      <c r="AC135" s="304"/>
      <c r="AD135" s="304"/>
      <c r="AE135" s="304"/>
      <c r="AF135" s="304"/>
      <c r="AG135" s="297"/>
      <c r="AH135" s="297"/>
      <c r="AI135" s="297"/>
      <c r="AJ135" s="297"/>
      <c r="AK135" s="297"/>
      <c r="AL135" s="297"/>
      <c r="AM135" s="297"/>
      <c r="AN135" s="297"/>
      <c r="AO135" s="297"/>
      <c r="AP135" s="297"/>
      <c r="AQ135" s="297"/>
      <c r="AR135" s="297"/>
      <c r="AS135" s="297"/>
      <c r="AT135" s="297"/>
      <c r="AU135" s="297"/>
      <c r="AV135" s="297"/>
      <c r="AW135" s="297"/>
      <c r="AX135" s="297"/>
      <c r="AY135" s="297"/>
      <c r="AZ135" s="297"/>
      <c r="BA135" s="297"/>
      <c r="BB135" s="297"/>
      <c r="BC135" s="297"/>
      <c r="BD135" s="297"/>
      <c r="BE135" s="297"/>
      <c r="BF135" s="297"/>
      <c r="BG135" s="297"/>
      <c r="BH135" s="297"/>
      <c r="BI135" s="297"/>
      <c r="BJ135" s="297"/>
      <c r="BK135" s="297"/>
      <c r="BL135" s="297"/>
      <c r="BM135" s="297"/>
      <c r="BN135" s="297"/>
      <c r="BO135" s="297"/>
    </row>
    <row r="136" spans="1:67" s="54" customFormat="1" ht="12.75" x14ac:dyDescent="0.2">
      <c r="A136" s="255"/>
      <c r="B136" s="255"/>
      <c r="C136" s="259"/>
      <c r="D136" s="259"/>
      <c r="E136" s="259"/>
      <c r="F136" s="260"/>
      <c r="G136" s="260"/>
      <c r="H136" s="260"/>
      <c r="I136" s="260"/>
      <c r="J136" s="260"/>
      <c r="K136" s="260"/>
      <c r="L136" s="260"/>
      <c r="M136" s="260"/>
      <c r="N136" s="260"/>
      <c r="O136" s="260"/>
      <c r="P136" s="260"/>
      <c r="Q136" s="260"/>
      <c r="R136" s="257">
        <f t="shared" si="1"/>
        <v>0</v>
      </c>
      <c r="S136" s="255"/>
      <c r="T136" s="255"/>
      <c r="U136" s="255"/>
      <c r="V136" s="259"/>
      <c r="W136" s="261"/>
      <c r="X136" s="297"/>
      <c r="Y136" s="304"/>
      <c r="Z136" s="304"/>
      <c r="AA136" s="304"/>
      <c r="AB136" s="304"/>
      <c r="AC136" s="304"/>
      <c r="AD136" s="304"/>
      <c r="AE136" s="304"/>
      <c r="AF136" s="304"/>
      <c r="AG136" s="297"/>
      <c r="AH136" s="297"/>
      <c r="AI136" s="297"/>
      <c r="AJ136" s="297"/>
      <c r="AK136" s="297"/>
      <c r="AL136" s="297"/>
      <c r="AM136" s="297"/>
      <c r="AN136" s="297"/>
      <c r="AO136" s="297"/>
      <c r="AP136" s="297"/>
      <c r="AQ136" s="297"/>
      <c r="AR136" s="297"/>
      <c r="AS136" s="297"/>
      <c r="AT136" s="297"/>
      <c r="AU136" s="297"/>
      <c r="AV136" s="297"/>
      <c r="AW136" s="297"/>
      <c r="AX136" s="297"/>
      <c r="AY136" s="297"/>
      <c r="AZ136" s="297"/>
      <c r="BA136" s="297"/>
      <c r="BB136" s="297"/>
      <c r="BC136" s="297"/>
      <c r="BD136" s="297"/>
      <c r="BE136" s="297"/>
      <c r="BF136" s="297"/>
      <c r="BG136" s="297"/>
      <c r="BH136" s="297"/>
      <c r="BI136" s="297"/>
      <c r="BJ136" s="297"/>
      <c r="BK136" s="297"/>
      <c r="BL136" s="297"/>
      <c r="BM136" s="297"/>
      <c r="BN136" s="297"/>
      <c r="BO136" s="297"/>
    </row>
    <row r="137" spans="1:67" s="54" customFormat="1" ht="12.75" x14ac:dyDescent="0.2">
      <c r="A137" s="255"/>
      <c r="B137" s="255"/>
      <c r="C137" s="255"/>
      <c r="D137" s="255"/>
      <c r="E137" s="255"/>
      <c r="F137" s="256"/>
      <c r="G137" s="256"/>
      <c r="H137" s="256"/>
      <c r="I137" s="256"/>
      <c r="J137" s="256"/>
      <c r="K137" s="256"/>
      <c r="L137" s="256"/>
      <c r="M137" s="256"/>
      <c r="N137" s="256"/>
      <c r="O137" s="256"/>
      <c r="P137" s="256"/>
      <c r="Q137" s="256"/>
      <c r="R137" s="257">
        <f t="shared" si="1"/>
        <v>0</v>
      </c>
      <c r="S137" s="255"/>
      <c r="T137" s="255"/>
      <c r="U137" s="255"/>
      <c r="V137" s="255"/>
      <c r="W137" s="258"/>
      <c r="X137" s="297"/>
      <c r="Y137" s="304"/>
      <c r="Z137" s="304"/>
      <c r="AA137" s="304"/>
      <c r="AB137" s="304"/>
      <c r="AC137" s="304"/>
      <c r="AD137" s="304"/>
      <c r="AE137" s="304"/>
      <c r="AF137" s="304"/>
      <c r="AG137" s="297"/>
      <c r="AH137" s="297"/>
      <c r="AI137" s="297"/>
      <c r="AJ137" s="297"/>
      <c r="AK137" s="297"/>
      <c r="AL137" s="297"/>
      <c r="AM137" s="297"/>
      <c r="AN137" s="297"/>
      <c r="AO137" s="297"/>
      <c r="AP137" s="297"/>
      <c r="AQ137" s="297"/>
      <c r="AR137" s="297"/>
      <c r="AS137" s="297"/>
      <c r="AT137" s="297"/>
      <c r="AU137" s="297"/>
      <c r="AV137" s="297"/>
      <c r="AW137" s="297"/>
      <c r="AX137" s="297"/>
      <c r="AY137" s="297"/>
      <c r="AZ137" s="297"/>
      <c r="BA137" s="297"/>
      <c r="BB137" s="297"/>
      <c r="BC137" s="297"/>
      <c r="BD137" s="297"/>
      <c r="BE137" s="297"/>
      <c r="BF137" s="297"/>
      <c r="BG137" s="297"/>
      <c r="BH137" s="297"/>
      <c r="BI137" s="297"/>
      <c r="BJ137" s="297"/>
      <c r="BK137" s="297"/>
      <c r="BL137" s="297"/>
      <c r="BM137" s="297"/>
      <c r="BN137" s="297"/>
      <c r="BO137" s="297"/>
    </row>
    <row r="138" spans="1:67" s="54" customFormat="1" ht="12.75" x14ac:dyDescent="0.2">
      <c r="A138" s="255"/>
      <c r="B138" s="255"/>
      <c r="C138" s="259"/>
      <c r="D138" s="259"/>
      <c r="E138" s="259"/>
      <c r="F138" s="260"/>
      <c r="G138" s="260"/>
      <c r="H138" s="260"/>
      <c r="I138" s="260"/>
      <c r="J138" s="260"/>
      <c r="K138" s="260"/>
      <c r="L138" s="260"/>
      <c r="M138" s="260"/>
      <c r="N138" s="260"/>
      <c r="O138" s="260"/>
      <c r="P138" s="260"/>
      <c r="Q138" s="260"/>
      <c r="R138" s="257">
        <f t="shared" ref="R138:R201" si="2">SUM(F138:Q138)</f>
        <v>0</v>
      </c>
      <c r="S138" s="255"/>
      <c r="T138" s="255"/>
      <c r="U138" s="255"/>
      <c r="V138" s="259"/>
      <c r="W138" s="261"/>
      <c r="X138" s="297"/>
      <c r="Y138" s="304"/>
      <c r="Z138" s="304"/>
      <c r="AA138" s="304"/>
      <c r="AB138" s="304"/>
      <c r="AC138" s="304"/>
      <c r="AD138" s="304"/>
      <c r="AE138" s="304"/>
      <c r="AF138" s="304"/>
      <c r="AG138" s="297"/>
      <c r="AH138" s="297"/>
      <c r="AI138" s="297"/>
      <c r="AJ138" s="297"/>
      <c r="AK138" s="297"/>
      <c r="AL138" s="297"/>
      <c r="AM138" s="297"/>
      <c r="AN138" s="297"/>
      <c r="AO138" s="297"/>
      <c r="AP138" s="297"/>
      <c r="AQ138" s="297"/>
      <c r="AR138" s="297"/>
      <c r="AS138" s="297"/>
      <c r="AT138" s="297"/>
      <c r="AU138" s="297"/>
      <c r="AV138" s="297"/>
      <c r="AW138" s="297"/>
      <c r="AX138" s="297"/>
      <c r="AY138" s="297"/>
      <c r="AZ138" s="297"/>
      <c r="BA138" s="297"/>
      <c r="BB138" s="297"/>
      <c r="BC138" s="297"/>
      <c r="BD138" s="297"/>
      <c r="BE138" s="297"/>
      <c r="BF138" s="297"/>
      <c r="BG138" s="297"/>
      <c r="BH138" s="297"/>
      <c r="BI138" s="297"/>
      <c r="BJ138" s="297"/>
      <c r="BK138" s="297"/>
      <c r="BL138" s="297"/>
      <c r="BM138" s="297"/>
      <c r="BN138" s="297"/>
      <c r="BO138" s="297"/>
    </row>
    <row r="139" spans="1:67" s="54" customFormat="1" ht="12.75" x14ac:dyDescent="0.2">
      <c r="A139" s="255"/>
      <c r="B139" s="255"/>
      <c r="C139" s="255"/>
      <c r="D139" s="255"/>
      <c r="E139" s="255"/>
      <c r="F139" s="256"/>
      <c r="G139" s="256"/>
      <c r="H139" s="256"/>
      <c r="I139" s="256"/>
      <c r="J139" s="256"/>
      <c r="K139" s="256"/>
      <c r="L139" s="256"/>
      <c r="M139" s="256"/>
      <c r="N139" s="256"/>
      <c r="O139" s="256"/>
      <c r="P139" s="256"/>
      <c r="Q139" s="256"/>
      <c r="R139" s="257">
        <f t="shared" si="2"/>
        <v>0</v>
      </c>
      <c r="S139" s="255"/>
      <c r="T139" s="255"/>
      <c r="U139" s="255"/>
      <c r="V139" s="255"/>
      <c r="W139" s="258"/>
      <c r="X139" s="297"/>
      <c r="Y139" s="304"/>
      <c r="Z139" s="304"/>
      <c r="AA139" s="304"/>
      <c r="AB139" s="304"/>
      <c r="AC139" s="304"/>
      <c r="AD139" s="304"/>
      <c r="AE139" s="304"/>
      <c r="AF139" s="304"/>
      <c r="AG139" s="297"/>
      <c r="AH139" s="297"/>
      <c r="AI139" s="297"/>
      <c r="AJ139" s="297"/>
      <c r="AK139" s="297"/>
      <c r="AL139" s="297"/>
      <c r="AM139" s="297"/>
      <c r="AN139" s="297"/>
      <c r="AO139" s="297"/>
      <c r="AP139" s="297"/>
      <c r="AQ139" s="297"/>
      <c r="AR139" s="297"/>
      <c r="AS139" s="297"/>
      <c r="AT139" s="297"/>
      <c r="AU139" s="297"/>
      <c r="AV139" s="297"/>
      <c r="AW139" s="297"/>
      <c r="AX139" s="297"/>
      <c r="AY139" s="297"/>
      <c r="AZ139" s="297"/>
      <c r="BA139" s="297"/>
      <c r="BB139" s="297"/>
      <c r="BC139" s="297"/>
      <c r="BD139" s="297"/>
      <c r="BE139" s="297"/>
      <c r="BF139" s="297"/>
      <c r="BG139" s="297"/>
      <c r="BH139" s="297"/>
      <c r="BI139" s="297"/>
      <c r="BJ139" s="297"/>
      <c r="BK139" s="297"/>
      <c r="BL139" s="297"/>
      <c r="BM139" s="297"/>
      <c r="BN139" s="297"/>
      <c r="BO139" s="297"/>
    </row>
    <row r="140" spans="1:67" s="54" customFormat="1" ht="12.75" x14ac:dyDescent="0.2">
      <c r="A140" s="255"/>
      <c r="B140" s="255"/>
      <c r="C140" s="259"/>
      <c r="D140" s="259"/>
      <c r="E140" s="259"/>
      <c r="F140" s="260"/>
      <c r="G140" s="260"/>
      <c r="H140" s="260"/>
      <c r="I140" s="260"/>
      <c r="J140" s="260"/>
      <c r="K140" s="260"/>
      <c r="L140" s="260"/>
      <c r="M140" s="260"/>
      <c r="N140" s="260"/>
      <c r="O140" s="260"/>
      <c r="P140" s="260"/>
      <c r="Q140" s="260"/>
      <c r="R140" s="257">
        <f t="shared" si="2"/>
        <v>0</v>
      </c>
      <c r="S140" s="255"/>
      <c r="T140" s="255"/>
      <c r="U140" s="255"/>
      <c r="V140" s="259"/>
      <c r="W140" s="261"/>
      <c r="X140" s="297"/>
      <c r="Y140" s="304"/>
      <c r="Z140" s="304"/>
      <c r="AA140" s="304"/>
      <c r="AB140" s="304"/>
      <c r="AC140" s="304"/>
      <c r="AD140" s="304"/>
      <c r="AE140" s="304"/>
      <c r="AF140" s="304"/>
      <c r="AG140" s="297"/>
      <c r="AH140" s="297"/>
      <c r="AI140" s="297"/>
      <c r="AJ140" s="297"/>
      <c r="AK140" s="297"/>
      <c r="AL140" s="297"/>
      <c r="AM140" s="297"/>
      <c r="AN140" s="297"/>
      <c r="AO140" s="297"/>
      <c r="AP140" s="297"/>
      <c r="AQ140" s="297"/>
      <c r="AR140" s="297"/>
      <c r="AS140" s="297"/>
      <c r="AT140" s="297"/>
      <c r="AU140" s="297"/>
      <c r="AV140" s="297"/>
      <c r="AW140" s="297"/>
      <c r="AX140" s="297"/>
      <c r="AY140" s="297"/>
      <c r="AZ140" s="297"/>
      <c r="BA140" s="297"/>
      <c r="BB140" s="297"/>
      <c r="BC140" s="297"/>
      <c r="BD140" s="297"/>
      <c r="BE140" s="297"/>
      <c r="BF140" s="297"/>
      <c r="BG140" s="297"/>
      <c r="BH140" s="297"/>
      <c r="BI140" s="297"/>
      <c r="BJ140" s="297"/>
      <c r="BK140" s="297"/>
      <c r="BL140" s="297"/>
      <c r="BM140" s="297"/>
      <c r="BN140" s="297"/>
      <c r="BO140" s="297"/>
    </row>
    <row r="141" spans="1:67" s="54" customFormat="1" ht="12.75" x14ac:dyDescent="0.2">
      <c r="A141" s="255"/>
      <c r="B141" s="255"/>
      <c r="C141" s="255"/>
      <c r="D141" s="255"/>
      <c r="E141" s="255"/>
      <c r="F141" s="256"/>
      <c r="G141" s="256"/>
      <c r="H141" s="256"/>
      <c r="I141" s="256"/>
      <c r="J141" s="256"/>
      <c r="K141" s="256"/>
      <c r="L141" s="256"/>
      <c r="M141" s="256"/>
      <c r="N141" s="256"/>
      <c r="O141" s="256"/>
      <c r="P141" s="256"/>
      <c r="Q141" s="256"/>
      <c r="R141" s="257">
        <f t="shared" si="2"/>
        <v>0</v>
      </c>
      <c r="S141" s="255"/>
      <c r="T141" s="255"/>
      <c r="U141" s="255"/>
      <c r="V141" s="255"/>
      <c r="W141" s="258"/>
      <c r="X141" s="297"/>
      <c r="Y141" s="304"/>
      <c r="Z141" s="304"/>
      <c r="AA141" s="304"/>
      <c r="AB141" s="304"/>
      <c r="AC141" s="304"/>
      <c r="AD141" s="304"/>
      <c r="AE141" s="304"/>
      <c r="AF141" s="304"/>
      <c r="AG141" s="297"/>
      <c r="AH141" s="297"/>
      <c r="AI141" s="297"/>
      <c r="AJ141" s="297"/>
      <c r="AK141" s="297"/>
      <c r="AL141" s="297"/>
      <c r="AM141" s="297"/>
      <c r="AN141" s="297"/>
      <c r="AO141" s="297"/>
      <c r="AP141" s="297"/>
      <c r="AQ141" s="297"/>
      <c r="AR141" s="297"/>
      <c r="AS141" s="297"/>
      <c r="AT141" s="297"/>
      <c r="AU141" s="297"/>
      <c r="AV141" s="297"/>
      <c r="AW141" s="297"/>
      <c r="AX141" s="297"/>
      <c r="AY141" s="297"/>
      <c r="AZ141" s="297"/>
      <c r="BA141" s="297"/>
      <c r="BB141" s="297"/>
      <c r="BC141" s="297"/>
      <c r="BD141" s="297"/>
      <c r="BE141" s="297"/>
      <c r="BF141" s="297"/>
      <c r="BG141" s="297"/>
      <c r="BH141" s="297"/>
      <c r="BI141" s="297"/>
      <c r="BJ141" s="297"/>
      <c r="BK141" s="297"/>
      <c r="BL141" s="297"/>
      <c r="BM141" s="297"/>
      <c r="BN141" s="297"/>
      <c r="BO141" s="297"/>
    </row>
    <row r="142" spans="1:67" s="54" customFormat="1" ht="12.75" x14ac:dyDescent="0.2">
      <c r="A142" s="255"/>
      <c r="B142" s="255"/>
      <c r="C142" s="259"/>
      <c r="D142" s="259"/>
      <c r="E142" s="259"/>
      <c r="F142" s="260"/>
      <c r="G142" s="260"/>
      <c r="H142" s="260"/>
      <c r="I142" s="260"/>
      <c r="J142" s="260"/>
      <c r="K142" s="260"/>
      <c r="L142" s="260"/>
      <c r="M142" s="260"/>
      <c r="N142" s="260"/>
      <c r="O142" s="260"/>
      <c r="P142" s="260"/>
      <c r="Q142" s="260"/>
      <c r="R142" s="257">
        <f t="shared" si="2"/>
        <v>0</v>
      </c>
      <c r="S142" s="255"/>
      <c r="T142" s="255"/>
      <c r="U142" s="255"/>
      <c r="V142" s="259"/>
      <c r="W142" s="261"/>
      <c r="X142" s="297"/>
      <c r="Y142" s="304"/>
      <c r="Z142" s="304"/>
      <c r="AA142" s="304"/>
      <c r="AB142" s="304"/>
      <c r="AC142" s="304"/>
      <c r="AD142" s="304"/>
      <c r="AE142" s="304"/>
      <c r="AF142" s="304"/>
      <c r="AG142" s="297"/>
      <c r="AH142" s="297"/>
      <c r="AI142" s="297"/>
      <c r="AJ142" s="297"/>
      <c r="AK142" s="297"/>
      <c r="AL142" s="297"/>
      <c r="AM142" s="297"/>
      <c r="AN142" s="297"/>
      <c r="AO142" s="297"/>
      <c r="AP142" s="297"/>
      <c r="AQ142" s="297"/>
      <c r="AR142" s="297"/>
      <c r="AS142" s="297"/>
      <c r="AT142" s="297"/>
      <c r="AU142" s="297"/>
      <c r="AV142" s="297"/>
      <c r="AW142" s="297"/>
      <c r="AX142" s="297"/>
      <c r="AY142" s="297"/>
      <c r="AZ142" s="297"/>
      <c r="BA142" s="297"/>
      <c r="BB142" s="297"/>
      <c r="BC142" s="297"/>
      <c r="BD142" s="297"/>
      <c r="BE142" s="297"/>
      <c r="BF142" s="297"/>
      <c r="BG142" s="297"/>
      <c r="BH142" s="297"/>
      <c r="BI142" s="297"/>
      <c r="BJ142" s="297"/>
      <c r="BK142" s="297"/>
      <c r="BL142" s="297"/>
      <c r="BM142" s="297"/>
      <c r="BN142" s="297"/>
      <c r="BO142" s="297"/>
    </row>
    <row r="143" spans="1:67" s="54" customFormat="1" ht="12.75" x14ac:dyDescent="0.2">
      <c r="A143" s="255"/>
      <c r="B143" s="255"/>
      <c r="C143" s="255"/>
      <c r="D143" s="255"/>
      <c r="E143" s="255"/>
      <c r="F143" s="256"/>
      <c r="G143" s="256"/>
      <c r="H143" s="256"/>
      <c r="I143" s="256"/>
      <c r="J143" s="256"/>
      <c r="K143" s="256"/>
      <c r="L143" s="256"/>
      <c r="M143" s="256"/>
      <c r="N143" s="256"/>
      <c r="O143" s="256"/>
      <c r="P143" s="256"/>
      <c r="Q143" s="256"/>
      <c r="R143" s="257">
        <f t="shared" si="2"/>
        <v>0</v>
      </c>
      <c r="S143" s="255"/>
      <c r="T143" s="255"/>
      <c r="U143" s="255"/>
      <c r="V143" s="255"/>
      <c r="W143" s="258"/>
      <c r="X143" s="297"/>
      <c r="Y143" s="304"/>
      <c r="Z143" s="304"/>
      <c r="AA143" s="304"/>
      <c r="AB143" s="304"/>
      <c r="AC143" s="304"/>
      <c r="AD143" s="304"/>
      <c r="AE143" s="304"/>
      <c r="AF143" s="304"/>
      <c r="AG143" s="297"/>
      <c r="AH143" s="297"/>
      <c r="AI143" s="297"/>
      <c r="AJ143" s="297"/>
      <c r="AK143" s="297"/>
      <c r="AL143" s="297"/>
      <c r="AM143" s="297"/>
      <c r="AN143" s="297"/>
      <c r="AO143" s="297"/>
      <c r="AP143" s="297"/>
      <c r="AQ143" s="297"/>
      <c r="AR143" s="297"/>
      <c r="AS143" s="297"/>
      <c r="AT143" s="297"/>
      <c r="AU143" s="297"/>
      <c r="AV143" s="297"/>
      <c r="AW143" s="297"/>
      <c r="AX143" s="297"/>
      <c r="AY143" s="297"/>
      <c r="AZ143" s="297"/>
      <c r="BA143" s="297"/>
      <c r="BB143" s="297"/>
      <c r="BC143" s="297"/>
      <c r="BD143" s="297"/>
      <c r="BE143" s="297"/>
      <c r="BF143" s="297"/>
      <c r="BG143" s="297"/>
      <c r="BH143" s="297"/>
      <c r="BI143" s="297"/>
      <c r="BJ143" s="297"/>
      <c r="BK143" s="297"/>
      <c r="BL143" s="297"/>
      <c r="BM143" s="297"/>
      <c r="BN143" s="297"/>
      <c r="BO143" s="297"/>
    </row>
    <row r="144" spans="1:67" s="54" customFormat="1" ht="12.75" x14ac:dyDescent="0.2">
      <c r="A144" s="255"/>
      <c r="B144" s="255"/>
      <c r="C144" s="259"/>
      <c r="D144" s="259"/>
      <c r="E144" s="259"/>
      <c r="F144" s="260"/>
      <c r="G144" s="260"/>
      <c r="H144" s="260"/>
      <c r="I144" s="260"/>
      <c r="J144" s="260"/>
      <c r="K144" s="260"/>
      <c r="L144" s="260"/>
      <c r="M144" s="260"/>
      <c r="N144" s="260"/>
      <c r="O144" s="260"/>
      <c r="P144" s="260"/>
      <c r="Q144" s="260"/>
      <c r="R144" s="257">
        <f t="shared" si="2"/>
        <v>0</v>
      </c>
      <c r="S144" s="255"/>
      <c r="T144" s="255"/>
      <c r="U144" s="255"/>
      <c r="V144" s="259"/>
      <c r="W144" s="261"/>
      <c r="X144" s="297"/>
      <c r="Y144" s="304"/>
      <c r="Z144" s="304"/>
      <c r="AA144" s="304"/>
      <c r="AB144" s="304"/>
      <c r="AC144" s="304"/>
      <c r="AD144" s="304"/>
      <c r="AE144" s="304"/>
      <c r="AF144" s="304"/>
      <c r="AG144" s="297"/>
      <c r="AH144" s="297"/>
      <c r="AI144" s="297"/>
      <c r="AJ144" s="297"/>
      <c r="AK144" s="297"/>
      <c r="AL144" s="297"/>
      <c r="AM144" s="297"/>
      <c r="AN144" s="297"/>
      <c r="AO144" s="297"/>
      <c r="AP144" s="297"/>
      <c r="AQ144" s="297"/>
      <c r="AR144" s="297"/>
      <c r="AS144" s="297"/>
      <c r="AT144" s="297"/>
      <c r="AU144" s="297"/>
      <c r="AV144" s="297"/>
      <c r="AW144" s="297"/>
      <c r="AX144" s="297"/>
      <c r="AY144" s="297"/>
      <c r="AZ144" s="297"/>
      <c r="BA144" s="297"/>
      <c r="BB144" s="297"/>
      <c r="BC144" s="297"/>
      <c r="BD144" s="297"/>
      <c r="BE144" s="297"/>
      <c r="BF144" s="297"/>
      <c r="BG144" s="297"/>
      <c r="BH144" s="297"/>
      <c r="BI144" s="297"/>
      <c r="BJ144" s="297"/>
      <c r="BK144" s="297"/>
      <c r="BL144" s="297"/>
      <c r="BM144" s="297"/>
      <c r="BN144" s="297"/>
      <c r="BO144" s="297"/>
    </row>
    <row r="145" spans="1:67" s="54" customFormat="1" ht="12.75" x14ac:dyDescent="0.2">
      <c r="A145" s="255"/>
      <c r="B145" s="255"/>
      <c r="C145" s="255"/>
      <c r="D145" s="255"/>
      <c r="E145" s="255"/>
      <c r="F145" s="256"/>
      <c r="G145" s="256"/>
      <c r="H145" s="256"/>
      <c r="I145" s="256"/>
      <c r="J145" s="256"/>
      <c r="K145" s="256"/>
      <c r="L145" s="256"/>
      <c r="M145" s="256"/>
      <c r="N145" s="256"/>
      <c r="O145" s="256"/>
      <c r="P145" s="256"/>
      <c r="Q145" s="256"/>
      <c r="R145" s="257">
        <f t="shared" si="2"/>
        <v>0</v>
      </c>
      <c r="S145" s="255"/>
      <c r="T145" s="255"/>
      <c r="U145" s="255"/>
      <c r="V145" s="255"/>
      <c r="W145" s="258"/>
      <c r="X145" s="297"/>
      <c r="Y145" s="304"/>
      <c r="Z145" s="304"/>
      <c r="AA145" s="304"/>
      <c r="AB145" s="304"/>
      <c r="AC145" s="304"/>
      <c r="AD145" s="304"/>
      <c r="AE145" s="304"/>
      <c r="AF145" s="304"/>
      <c r="AG145" s="297"/>
      <c r="AH145" s="297"/>
      <c r="AI145" s="297"/>
      <c r="AJ145" s="297"/>
      <c r="AK145" s="297"/>
      <c r="AL145" s="297"/>
      <c r="AM145" s="297"/>
      <c r="AN145" s="297"/>
      <c r="AO145" s="297"/>
      <c r="AP145" s="297"/>
      <c r="AQ145" s="297"/>
      <c r="AR145" s="297"/>
      <c r="AS145" s="297"/>
      <c r="AT145" s="297"/>
      <c r="AU145" s="297"/>
      <c r="AV145" s="297"/>
      <c r="AW145" s="297"/>
      <c r="AX145" s="297"/>
      <c r="AY145" s="297"/>
      <c r="AZ145" s="297"/>
      <c r="BA145" s="297"/>
      <c r="BB145" s="297"/>
      <c r="BC145" s="297"/>
      <c r="BD145" s="297"/>
      <c r="BE145" s="297"/>
      <c r="BF145" s="297"/>
      <c r="BG145" s="297"/>
      <c r="BH145" s="297"/>
      <c r="BI145" s="297"/>
      <c r="BJ145" s="297"/>
      <c r="BK145" s="297"/>
      <c r="BL145" s="297"/>
      <c r="BM145" s="297"/>
      <c r="BN145" s="297"/>
      <c r="BO145" s="297"/>
    </row>
    <row r="146" spans="1:67" s="54" customFormat="1" ht="12.75" x14ac:dyDescent="0.2">
      <c r="A146" s="255"/>
      <c r="B146" s="255"/>
      <c r="C146" s="259"/>
      <c r="D146" s="259"/>
      <c r="E146" s="259"/>
      <c r="F146" s="260"/>
      <c r="G146" s="260"/>
      <c r="H146" s="260"/>
      <c r="I146" s="260"/>
      <c r="J146" s="260"/>
      <c r="K146" s="260"/>
      <c r="L146" s="260"/>
      <c r="M146" s="260"/>
      <c r="N146" s="260"/>
      <c r="O146" s="260"/>
      <c r="P146" s="260"/>
      <c r="Q146" s="260"/>
      <c r="R146" s="257">
        <f t="shared" si="2"/>
        <v>0</v>
      </c>
      <c r="S146" s="255"/>
      <c r="T146" s="255"/>
      <c r="U146" s="255"/>
      <c r="V146" s="259"/>
      <c r="W146" s="261"/>
      <c r="X146" s="297"/>
      <c r="Y146" s="304"/>
      <c r="Z146" s="304"/>
      <c r="AA146" s="304"/>
      <c r="AB146" s="304"/>
      <c r="AC146" s="304"/>
      <c r="AD146" s="304"/>
      <c r="AE146" s="304"/>
      <c r="AF146" s="304"/>
      <c r="AG146" s="297"/>
      <c r="AH146" s="297"/>
      <c r="AI146" s="297"/>
      <c r="AJ146" s="297"/>
      <c r="AK146" s="297"/>
      <c r="AL146" s="297"/>
      <c r="AM146" s="297"/>
      <c r="AN146" s="297"/>
      <c r="AO146" s="297"/>
      <c r="AP146" s="297"/>
      <c r="AQ146" s="297"/>
      <c r="AR146" s="297"/>
      <c r="AS146" s="297"/>
      <c r="AT146" s="297"/>
      <c r="AU146" s="297"/>
      <c r="AV146" s="297"/>
      <c r="AW146" s="297"/>
      <c r="AX146" s="297"/>
      <c r="AY146" s="297"/>
      <c r="AZ146" s="297"/>
      <c r="BA146" s="297"/>
      <c r="BB146" s="297"/>
      <c r="BC146" s="297"/>
      <c r="BD146" s="297"/>
      <c r="BE146" s="297"/>
      <c r="BF146" s="297"/>
      <c r="BG146" s="297"/>
      <c r="BH146" s="297"/>
      <c r="BI146" s="297"/>
      <c r="BJ146" s="297"/>
      <c r="BK146" s="297"/>
      <c r="BL146" s="297"/>
      <c r="BM146" s="297"/>
      <c r="BN146" s="297"/>
      <c r="BO146" s="297"/>
    </row>
    <row r="147" spans="1:67" s="54" customFormat="1" ht="12.75" x14ac:dyDescent="0.2">
      <c r="A147" s="255"/>
      <c r="B147" s="255"/>
      <c r="C147" s="255"/>
      <c r="D147" s="255"/>
      <c r="E147" s="255"/>
      <c r="F147" s="256"/>
      <c r="G147" s="256"/>
      <c r="H147" s="256"/>
      <c r="I147" s="256"/>
      <c r="J147" s="256"/>
      <c r="K147" s="256"/>
      <c r="L147" s="256"/>
      <c r="M147" s="256"/>
      <c r="N147" s="256"/>
      <c r="O147" s="256"/>
      <c r="P147" s="256"/>
      <c r="Q147" s="256"/>
      <c r="R147" s="257">
        <f t="shared" si="2"/>
        <v>0</v>
      </c>
      <c r="S147" s="255"/>
      <c r="T147" s="255"/>
      <c r="U147" s="255"/>
      <c r="V147" s="255"/>
      <c r="W147" s="258"/>
      <c r="X147" s="297"/>
      <c r="Y147" s="304"/>
      <c r="Z147" s="304"/>
      <c r="AA147" s="304"/>
      <c r="AB147" s="304"/>
      <c r="AC147" s="304"/>
      <c r="AD147" s="304"/>
      <c r="AE147" s="304"/>
      <c r="AF147" s="304"/>
      <c r="AG147" s="297"/>
      <c r="AH147" s="297"/>
      <c r="AI147" s="297"/>
      <c r="AJ147" s="297"/>
      <c r="AK147" s="297"/>
      <c r="AL147" s="297"/>
      <c r="AM147" s="297"/>
      <c r="AN147" s="297"/>
      <c r="AO147" s="297"/>
      <c r="AP147" s="297"/>
      <c r="AQ147" s="297"/>
      <c r="AR147" s="297"/>
      <c r="AS147" s="297"/>
      <c r="AT147" s="297"/>
      <c r="AU147" s="297"/>
      <c r="AV147" s="297"/>
      <c r="AW147" s="297"/>
      <c r="AX147" s="297"/>
      <c r="AY147" s="297"/>
      <c r="AZ147" s="297"/>
      <c r="BA147" s="297"/>
      <c r="BB147" s="297"/>
      <c r="BC147" s="297"/>
      <c r="BD147" s="297"/>
      <c r="BE147" s="297"/>
      <c r="BF147" s="297"/>
      <c r="BG147" s="297"/>
      <c r="BH147" s="297"/>
      <c r="BI147" s="297"/>
      <c r="BJ147" s="297"/>
      <c r="BK147" s="297"/>
      <c r="BL147" s="297"/>
      <c r="BM147" s="297"/>
      <c r="BN147" s="297"/>
      <c r="BO147" s="297"/>
    </row>
    <row r="148" spans="1:67" s="54" customFormat="1" ht="12.75" x14ac:dyDescent="0.2">
      <c r="A148" s="255"/>
      <c r="B148" s="255"/>
      <c r="C148" s="259"/>
      <c r="D148" s="259"/>
      <c r="E148" s="259"/>
      <c r="F148" s="260"/>
      <c r="G148" s="260"/>
      <c r="H148" s="260"/>
      <c r="I148" s="260"/>
      <c r="J148" s="260"/>
      <c r="K148" s="260"/>
      <c r="L148" s="260"/>
      <c r="M148" s="260"/>
      <c r="N148" s="260"/>
      <c r="O148" s="260"/>
      <c r="P148" s="260"/>
      <c r="Q148" s="260"/>
      <c r="R148" s="257">
        <f t="shared" si="2"/>
        <v>0</v>
      </c>
      <c r="S148" s="255"/>
      <c r="T148" s="255"/>
      <c r="U148" s="255"/>
      <c r="V148" s="259"/>
      <c r="W148" s="261"/>
      <c r="X148" s="297"/>
      <c r="Y148" s="304"/>
      <c r="Z148" s="304"/>
      <c r="AA148" s="304"/>
      <c r="AB148" s="304"/>
      <c r="AC148" s="304"/>
      <c r="AD148" s="304"/>
      <c r="AE148" s="304"/>
      <c r="AF148" s="304"/>
      <c r="AG148" s="297"/>
      <c r="AH148" s="297"/>
      <c r="AI148" s="297"/>
      <c r="AJ148" s="297"/>
      <c r="AK148" s="297"/>
      <c r="AL148" s="297"/>
      <c r="AM148" s="297"/>
      <c r="AN148" s="297"/>
      <c r="AO148" s="297"/>
      <c r="AP148" s="297"/>
      <c r="AQ148" s="297"/>
      <c r="AR148" s="297"/>
      <c r="AS148" s="297"/>
      <c r="AT148" s="297"/>
      <c r="AU148" s="297"/>
      <c r="AV148" s="297"/>
      <c r="AW148" s="297"/>
      <c r="AX148" s="297"/>
      <c r="AY148" s="297"/>
      <c r="AZ148" s="297"/>
      <c r="BA148" s="297"/>
      <c r="BB148" s="297"/>
      <c r="BC148" s="297"/>
      <c r="BD148" s="297"/>
      <c r="BE148" s="297"/>
      <c r="BF148" s="297"/>
      <c r="BG148" s="297"/>
      <c r="BH148" s="297"/>
      <c r="BI148" s="297"/>
      <c r="BJ148" s="297"/>
      <c r="BK148" s="297"/>
      <c r="BL148" s="297"/>
      <c r="BM148" s="297"/>
      <c r="BN148" s="297"/>
      <c r="BO148" s="297"/>
    </row>
    <row r="149" spans="1:67" s="54" customFormat="1" ht="12.75" x14ac:dyDescent="0.2">
      <c r="A149" s="255"/>
      <c r="B149" s="255"/>
      <c r="C149" s="255"/>
      <c r="D149" s="255"/>
      <c r="E149" s="255"/>
      <c r="F149" s="256"/>
      <c r="G149" s="256"/>
      <c r="H149" s="256"/>
      <c r="I149" s="256"/>
      <c r="J149" s="256"/>
      <c r="K149" s="256"/>
      <c r="L149" s="256"/>
      <c r="M149" s="256"/>
      <c r="N149" s="256"/>
      <c r="O149" s="256"/>
      <c r="P149" s="256"/>
      <c r="Q149" s="256"/>
      <c r="R149" s="257">
        <f t="shared" si="2"/>
        <v>0</v>
      </c>
      <c r="S149" s="255"/>
      <c r="T149" s="255"/>
      <c r="U149" s="255"/>
      <c r="V149" s="255"/>
      <c r="W149" s="258"/>
      <c r="X149" s="297"/>
      <c r="Y149" s="304"/>
      <c r="Z149" s="304"/>
      <c r="AA149" s="304"/>
      <c r="AB149" s="304"/>
      <c r="AC149" s="304"/>
      <c r="AD149" s="304"/>
      <c r="AE149" s="304"/>
      <c r="AF149" s="304"/>
      <c r="AG149" s="297"/>
      <c r="AH149" s="297"/>
      <c r="AI149" s="297"/>
      <c r="AJ149" s="297"/>
      <c r="AK149" s="297"/>
      <c r="AL149" s="297"/>
      <c r="AM149" s="297"/>
      <c r="AN149" s="297"/>
      <c r="AO149" s="297"/>
      <c r="AP149" s="297"/>
      <c r="AQ149" s="297"/>
      <c r="AR149" s="297"/>
      <c r="AS149" s="297"/>
      <c r="AT149" s="297"/>
      <c r="AU149" s="297"/>
      <c r="AV149" s="297"/>
      <c r="AW149" s="297"/>
      <c r="AX149" s="297"/>
      <c r="AY149" s="297"/>
      <c r="AZ149" s="297"/>
      <c r="BA149" s="297"/>
      <c r="BB149" s="297"/>
      <c r="BC149" s="297"/>
      <c r="BD149" s="297"/>
      <c r="BE149" s="297"/>
      <c r="BF149" s="297"/>
      <c r="BG149" s="297"/>
      <c r="BH149" s="297"/>
      <c r="BI149" s="297"/>
      <c r="BJ149" s="297"/>
      <c r="BK149" s="297"/>
      <c r="BL149" s="297"/>
      <c r="BM149" s="297"/>
      <c r="BN149" s="297"/>
      <c r="BO149" s="297"/>
    </row>
    <row r="150" spans="1:67" s="54" customFormat="1" ht="12.75" x14ac:dyDescent="0.2">
      <c r="A150" s="255"/>
      <c r="B150" s="255"/>
      <c r="C150" s="259"/>
      <c r="D150" s="259"/>
      <c r="E150" s="259"/>
      <c r="F150" s="260"/>
      <c r="G150" s="260"/>
      <c r="H150" s="260"/>
      <c r="I150" s="260"/>
      <c r="J150" s="260"/>
      <c r="K150" s="260"/>
      <c r="L150" s="260"/>
      <c r="M150" s="260"/>
      <c r="N150" s="260"/>
      <c r="O150" s="260"/>
      <c r="P150" s="260"/>
      <c r="Q150" s="260"/>
      <c r="R150" s="257">
        <f t="shared" si="2"/>
        <v>0</v>
      </c>
      <c r="S150" s="255"/>
      <c r="T150" s="255"/>
      <c r="U150" s="255"/>
      <c r="V150" s="259"/>
      <c r="W150" s="261"/>
      <c r="X150" s="297"/>
      <c r="Y150" s="304"/>
      <c r="Z150" s="304"/>
      <c r="AA150" s="304"/>
      <c r="AB150" s="304"/>
      <c r="AC150" s="304"/>
      <c r="AD150" s="304"/>
      <c r="AE150" s="304"/>
      <c r="AF150" s="304"/>
      <c r="AG150" s="297"/>
      <c r="AH150" s="297"/>
      <c r="AI150" s="297"/>
      <c r="AJ150" s="297"/>
      <c r="AK150" s="297"/>
      <c r="AL150" s="297"/>
      <c r="AM150" s="297"/>
      <c r="AN150" s="297"/>
      <c r="AO150" s="297"/>
      <c r="AP150" s="297"/>
      <c r="AQ150" s="297"/>
      <c r="AR150" s="297"/>
      <c r="AS150" s="297"/>
      <c r="AT150" s="297"/>
      <c r="AU150" s="297"/>
      <c r="AV150" s="297"/>
      <c r="AW150" s="297"/>
      <c r="AX150" s="297"/>
      <c r="AY150" s="297"/>
      <c r="AZ150" s="297"/>
      <c r="BA150" s="297"/>
      <c r="BB150" s="297"/>
      <c r="BC150" s="297"/>
      <c r="BD150" s="297"/>
      <c r="BE150" s="297"/>
      <c r="BF150" s="297"/>
      <c r="BG150" s="297"/>
      <c r="BH150" s="297"/>
      <c r="BI150" s="297"/>
      <c r="BJ150" s="297"/>
      <c r="BK150" s="297"/>
      <c r="BL150" s="297"/>
      <c r="BM150" s="297"/>
      <c r="BN150" s="297"/>
      <c r="BO150" s="297"/>
    </row>
    <row r="151" spans="1:67" s="54" customFormat="1" ht="12.75" x14ac:dyDescent="0.2">
      <c r="A151" s="255"/>
      <c r="B151" s="255"/>
      <c r="C151" s="255"/>
      <c r="D151" s="255"/>
      <c r="E151" s="255"/>
      <c r="F151" s="256"/>
      <c r="G151" s="256"/>
      <c r="H151" s="256"/>
      <c r="I151" s="256"/>
      <c r="J151" s="256"/>
      <c r="K151" s="256"/>
      <c r="L151" s="256"/>
      <c r="M151" s="256"/>
      <c r="N151" s="256"/>
      <c r="O151" s="256"/>
      <c r="P151" s="256"/>
      <c r="Q151" s="256"/>
      <c r="R151" s="257">
        <f t="shared" si="2"/>
        <v>0</v>
      </c>
      <c r="S151" s="255"/>
      <c r="T151" s="255"/>
      <c r="U151" s="255"/>
      <c r="V151" s="255"/>
      <c r="W151" s="258"/>
      <c r="X151" s="297"/>
      <c r="Y151" s="304"/>
      <c r="Z151" s="304"/>
      <c r="AA151" s="304"/>
      <c r="AB151" s="304"/>
      <c r="AC151" s="304"/>
      <c r="AD151" s="304"/>
      <c r="AE151" s="304"/>
      <c r="AF151" s="304"/>
      <c r="AG151" s="297"/>
      <c r="AH151" s="297"/>
      <c r="AI151" s="297"/>
      <c r="AJ151" s="297"/>
      <c r="AK151" s="297"/>
      <c r="AL151" s="297"/>
      <c r="AM151" s="297"/>
      <c r="AN151" s="297"/>
      <c r="AO151" s="297"/>
      <c r="AP151" s="297"/>
      <c r="AQ151" s="297"/>
      <c r="AR151" s="297"/>
      <c r="AS151" s="297"/>
      <c r="AT151" s="297"/>
      <c r="AU151" s="297"/>
      <c r="AV151" s="297"/>
      <c r="AW151" s="297"/>
      <c r="AX151" s="297"/>
      <c r="AY151" s="297"/>
      <c r="AZ151" s="297"/>
      <c r="BA151" s="297"/>
      <c r="BB151" s="297"/>
      <c r="BC151" s="297"/>
      <c r="BD151" s="297"/>
      <c r="BE151" s="297"/>
      <c r="BF151" s="297"/>
      <c r="BG151" s="297"/>
      <c r="BH151" s="297"/>
      <c r="BI151" s="297"/>
      <c r="BJ151" s="297"/>
      <c r="BK151" s="297"/>
      <c r="BL151" s="297"/>
      <c r="BM151" s="297"/>
      <c r="BN151" s="297"/>
      <c r="BO151" s="297"/>
    </row>
    <row r="152" spans="1:67" s="54" customFormat="1" ht="12.75" x14ac:dyDescent="0.2">
      <c r="A152" s="255"/>
      <c r="B152" s="255"/>
      <c r="C152" s="259"/>
      <c r="D152" s="259"/>
      <c r="E152" s="259"/>
      <c r="F152" s="260"/>
      <c r="G152" s="260"/>
      <c r="H152" s="260"/>
      <c r="I152" s="260"/>
      <c r="J152" s="260"/>
      <c r="K152" s="260"/>
      <c r="L152" s="260"/>
      <c r="M152" s="260"/>
      <c r="N152" s="260"/>
      <c r="O152" s="260"/>
      <c r="P152" s="260"/>
      <c r="Q152" s="260"/>
      <c r="R152" s="257">
        <f t="shared" si="2"/>
        <v>0</v>
      </c>
      <c r="S152" s="255"/>
      <c r="T152" s="255"/>
      <c r="U152" s="255"/>
      <c r="V152" s="259"/>
      <c r="W152" s="261"/>
      <c r="X152" s="297"/>
      <c r="Y152" s="304"/>
      <c r="Z152" s="304"/>
      <c r="AA152" s="304"/>
      <c r="AB152" s="304"/>
      <c r="AC152" s="304"/>
      <c r="AD152" s="304"/>
      <c r="AE152" s="304"/>
      <c r="AF152" s="304"/>
      <c r="AG152" s="297"/>
      <c r="AH152" s="297"/>
      <c r="AI152" s="297"/>
      <c r="AJ152" s="297"/>
      <c r="AK152" s="297"/>
      <c r="AL152" s="297"/>
      <c r="AM152" s="297"/>
      <c r="AN152" s="297"/>
      <c r="AO152" s="297"/>
      <c r="AP152" s="297"/>
      <c r="AQ152" s="297"/>
      <c r="AR152" s="297"/>
      <c r="AS152" s="297"/>
      <c r="AT152" s="297"/>
      <c r="AU152" s="297"/>
      <c r="AV152" s="297"/>
      <c r="AW152" s="297"/>
      <c r="AX152" s="297"/>
      <c r="AY152" s="297"/>
      <c r="AZ152" s="297"/>
      <c r="BA152" s="297"/>
      <c r="BB152" s="297"/>
      <c r="BC152" s="297"/>
      <c r="BD152" s="297"/>
      <c r="BE152" s="297"/>
      <c r="BF152" s="297"/>
      <c r="BG152" s="297"/>
      <c r="BH152" s="297"/>
      <c r="BI152" s="297"/>
      <c r="BJ152" s="297"/>
      <c r="BK152" s="297"/>
      <c r="BL152" s="297"/>
      <c r="BM152" s="297"/>
      <c r="BN152" s="297"/>
      <c r="BO152" s="297"/>
    </row>
    <row r="153" spans="1:67" s="54" customFormat="1" ht="12.75" x14ac:dyDescent="0.2">
      <c r="A153" s="255"/>
      <c r="B153" s="255"/>
      <c r="C153" s="255"/>
      <c r="D153" s="255"/>
      <c r="E153" s="255"/>
      <c r="F153" s="256"/>
      <c r="G153" s="256"/>
      <c r="H153" s="256"/>
      <c r="I153" s="256"/>
      <c r="J153" s="256"/>
      <c r="K153" s="256"/>
      <c r="L153" s="256"/>
      <c r="M153" s="256"/>
      <c r="N153" s="256"/>
      <c r="O153" s="256"/>
      <c r="P153" s="256"/>
      <c r="Q153" s="256"/>
      <c r="R153" s="257">
        <f t="shared" si="2"/>
        <v>0</v>
      </c>
      <c r="S153" s="255"/>
      <c r="T153" s="255"/>
      <c r="U153" s="255"/>
      <c r="V153" s="255"/>
      <c r="W153" s="258"/>
      <c r="X153" s="297"/>
      <c r="Y153" s="304"/>
      <c r="Z153" s="304"/>
      <c r="AA153" s="304"/>
      <c r="AB153" s="304"/>
      <c r="AC153" s="304"/>
      <c r="AD153" s="304"/>
      <c r="AE153" s="304"/>
      <c r="AF153" s="304"/>
      <c r="AG153" s="297"/>
      <c r="AH153" s="297"/>
      <c r="AI153" s="297"/>
      <c r="AJ153" s="297"/>
      <c r="AK153" s="297"/>
      <c r="AL153" s="297"/>
      <c r="AM153" s="297"/>
      <c r="AN153" s="297"/>
      <c r="AO153" s="297"/>
      <c r="AP153" s="297"/>
      <c r="AQ153" s="297"/>
      <c r="AR153" s="297"/>
      <c r="AS153" s="297"/>
      <c r="AT153" s="297"/>
      <c r="AU153" s="297"/>
      <c r="AV153" s="297"/>
      <c r="AW153" s="297"/>
      <c r="AX153" s="297"/>
      <c r="AY153" s="297"/>
      <c r="AZ153" s="297"/>
      <c r="BA153" s="297"/>
      <c r="BB153" s="297"/>
      <c r="BC153" s="297"/>
      <c r="BD153" s="297"/>
      <c r="BE153" s="297"/>
      <c r="BF153" s="297"/>
      <c r="BG153" s="297"/>
      <c r="BH153" s="297"/>
      <c r="BI153" s="297"/>
      <c r="BJ153" s="297"/>
      <c r="BK153" s="297"/>
      <c r="BL153" s="297"/>
      <c r="BM153" s="297"/>
      <c r="BN153" s="297"/>
      <c r="BO153" s="297"/>
    </row>
    <row r="154" spans="1:67" s="54" customFormat="1" ht="12.75" x14ac:dyDescent="0.2">
      <c r="A154" s="255"/>
      <c r="B154" s="255"/>
      <c r="C154" s="259"/>
      <c r="D154" s="259"/>
      <c r="E154" s="259"/>
      <c r="F154" s="260"/>
      <c r="G154" s="260"/>
      <c r="H154" s="260"/>
      <c r="I154" s="260"/>
      <c r="J154" s="260"/>
      <c r="K154" s="260"/>
      <c r="L154" s="260"/>
      <c r="M154" s="260"/>
      <c r="N154" s="260"/>
      <c r="O154" s="260"/>
      <c r="P154" s="260"/>
      <c r="Q154" s="260"/>
      <c r="R154" s="257">
        <f t="shared" si="2"/>
        <v>0</v>
      </c>
      <c r="S154" s="255"/>
      <c r="T154" s="255"/>
      <c r="U154" s="255"/>
      <c r="V154" s="259"/>
      <c r="W154" s="261"/>
      <c r="X154" s="297"/>
      <c r="Y154" s="304"/>
      <c r="Z154" s="304"/>
      <c r="AA154" s="304"/>
      <c r="AB154" s="304"/>
      <c r="AC154" s="304"/>
      <c r="AD154" s="304"/>
      <c r="AE154" s="304"/>
      <c r="AF154" s="304"/>
      <c r="AG154" s="297"/>
      <c r="AH154" s="297"/>
      <c r="AI154" s="297"/>
      <c r="AJ154" s="297"/>
      <c r="AK154" s="297"/>
      <c r="AL154" s="297"/>
      <c r="AM154" s="297"/>
      <c r="AN154" s="297"/>
      <c r="AO154" s="297"/>
      <c r="AP154" s="297"/>
      <c r="AQ154" s="297"/>
      <c r="AR154" s="297"/>
      <c r="AS154" s="297"/>
      <c r="AT154" s="297"/>
      <c r="AU154" s="297"/>
      <c r="AV154" s="297"/>
      <c r="AW154" s="297"/>
      <c r="AX154" s="297"/>
      <c r="AY154" s="297"/>
      <c r="AZ154" s="297"/>
      <c r="BA154" s="297"/>
      <c r="BB154" s="297"/>
      <c r="BC154" s="297"/>
      <c r="BD154" s="297"/>
      <c r="BE154" s="297"/>
      <c r="BF154" s="297"/>
      <c r="BG154" s="297"/>
      <c r="BH154" s="297"/>
      <c r="BI154" s="297"/>
      <c r="BJ154" s="297"/>
      <c r="BK154" s="297"/>
      <c r="BL154" s="297"/>
      <c r="BM154" s="297"/>
      <c r="BN154" s="297"/>
      <c r="BO154" s="297"/>
    </row>
    <row r="155" spans="1:67" s="54" customFormat="1" ht="12.75" x14ac:dyDescent="0.2">
      <c r="A155" s="255"/>
      <c r="B155" s="255"/>
      <c r="C155" s="255"/>
      <c r="D155" s="255"/>
      <c r="E155" s="255"/>
      <c r="F155" s="256"/>
      <c r="G155" s="256"/>
      <c r="H155" s="256"/>
      <c r="I155" s="256"/>
      <c r="J155" s="256"/>
      <c r="K155" s="256"/>
      <c r="L155" s="256"/>
      <c r="M155" s="256"/>
      <c r="N155" s="256"/>
      <c r="O155" s="256"/>
      <c r="P155" s="256"/>
      <c r="Q155" s="256"/>
      <c r="R155" s="257">
        <f t="shared" si="2"/>
        <v>0</v>
      </c>
      <c r="S155" s="255"/>
      <c r="T155" s="255"/>
      <c r="U155" s="255"/>
      <c r="V155" s="255"/>
      <c r="W155" s="258"/>
      <c r="X155" s="297"/>
      <c r="Y155" s="304"/>
      <c r="Z155" s="304"/>
      <c r="AA155" s="304"/>
      <c r="AB155" s="304"/>
      <c r="AC155" s="304"/>
      <c r="AD155" s="304"/>
      <c r="AE155" s="304"/>
      <c r="AF155" s="304"/>
      <c r="AG155" s="297"/>
      <c r="AH155" s="297"/>
      <c r="AI155" s="297"/>
      <c r="AJ155" s="297"/>
      <c r="AK155" s="297"/>
      <c r="AL155" s="297"/>
      <c r="AM155" s="297"/>
      <c r="AN155" s="297"/>
      <c r="AO155" s="297"/>
      <c r="AP155" s="297"/>
      <c r="AQ155" s="297"/>
      <c r="AR155" s="297"/>
      <c r="AS155" s="297"/>
      <c r="AT155" s="297"/>
      <c r="AU155" s="297"/>
      <c r="AV155" s="297"/>
      <c r="AW155" s="297"/>
      <c r="AX155" s="297"/>
      <c r="AY155" s="297"/>
      <c r="AZ155" s="297"/>
      <c r="BA155" s="297"/>
      <c r="BB155" s="297"/>
      <c r="BC155" s="297"/>
      <c r="BD155" s="297"/>
      <c r="BE155" s="297"/>
      <c r="BF155" s="297"/>
      <c r="BG155" s="297"/>
      <c r="BH155" s="297"/>
      <c r="BI155" s="297"/>
      <c r="BJ155" s="297"/>
      <c r="BK155" s="297"/>
      <c r="BL155" s="297"/>
      <c r="BM155" s="297"/>
      <c r="BN155" s="297"/>
      <c r="BO155" s="297"/>
    </row>
    <row r="156" spans="1:67" s="54" customFormat="1" ht="12.75" x14ac:dyDescent="0.2">
      <c r="A156" s="255"/>
      <c r="B156" s="255"/>
      <c r="C156" s="259"/>
      <c r="D156" s="259"/>
      <c r="E156" s="259"/>
      <c r="F156" s="260"/>
      <c r="G156" s="260"/>
      <c r="H156" s="260"/>
      <c r="I156" s="260"/>
      <c r="J156" s="260"/>
      <c r="K156" s="260"/>
      <c r="L156" s="260"/>
      <c r="M156" s="260"/>
      <c r="N156" s="260"/>
      <c r="O156" s="260"/>
      <c r="P156" s="260"/>
      <c r="Q156" s="260"/>
      <c r="R156" s="257">
        <f t="shared" si="2"/>
        <v>0</v>
      </c>
      <c r="S156" s="255"/>
      <c r="T156" s="255"/>
      <c r="U156" s="255"/>
      <c r="V156" s="259"/>
      <c r="W156" s="261"/>
      <c r="X156" s="297"/>
      <c r="Y156" s="304"/>
      <c r="Z156" s="304"/>
      <c r="AA156" s="304"/>
      <c r="AB156" s="304"/>
      <c r="AC156" s="304"/>
      <c r="AD156" s="304"/>
      <c r="AE156" s="304"/>
      <c r="AF156" s="304"/>
      <c r="AG156" s="297"/>
      <c r="AH156" s="297"/>
      <c r="AI156" s="297"/>
      <c r="AJ156" s="297"/>
      <c r="AK156" s="297"/>
      <c r="AL156" s="297"/>
      <c r="AM156" s="297"/>
      <c r="AN156" s="297"/>
      <c r="AO156" s="297"/>
      <c r="AP156" s="297"/>
      <c r="AQ156" s="297"/>
      <c r="AR156" s="297"/>
      <c r="AS156" s="297"/>
      <c r="AT156" s="297"/>
      <c r="AU156" s="297"/>
      <c r="AV156" s="297"/>
      <c r="AW156" s="297"/>
      <c r="AX156" s="297"/>
      <c r="AY156" s="297"/>
      <c r="AZ156" s="297"/>
      <c r="BA156" s="297"/>
      <c r="BB156" s="297"/>
      <c r="BC156" s="297"/>
      <c r="BD156" s="297"/>
      <c r="BE156" s="297"/>
      <c r="BF156" s="297"/>
      <c r="BG156" s="297"/>
      <c r="BH156" s="297"/>
      <c r="BI156" s="297"/>
      <c r="BJ156" s="297"/>
      <c r="BK156" s="297"/>
      <c r="BL156" s="297"/>
      <c r="BM156" s="297"/>
      <c r="BN156" s="297"/>
      <c r="BO156" s="297"/>
    </row>
    <row r="157" spans="1:67" s="54" customFormat="1" ht="12.75" x14ac:dyDescent="0.2">
      <c r="A157" s="255"/>
      <c r="B157" s="255"/>
      <c r="C157" s="255"/>
      <c r="D157" s="255"/>
      <c r="E157" s="255"/>
      <c r="F157" s="256"/>
      <c r="G157" s="256"/>
      <c r="H157" s="256"/>
      <c r="I157" s="256"/>
      <c r="J157" s="256"/>
      <c r="K157" s="256"/>
      <c r="L157" s="256"/>
      <c r="M157" s="256"/>
      <c r="N157" s="256"/>
      <c r="O157" s="256"/>
      <c r="P157" s="256"/>
      <c r="Q157" s="256"/>
      <c r="R157" s="257">
        <f t="shared" si="2"/>
        <v>0</v>
      </c>
      <c r="S157" s="255"/>
      <c r="T157" s="255"/>
      <c r="U157" s="255"/>
      <c r="V157" s="255"/>
      <c r="W157" s="258"/>
      <c r="X157" s="297"/>
      <c r="Y157" s="304"/>
      <c r="Z157" s="304"/>
      <c r="AA157" s="304"/>
      <c r="AB157" s="304"/>
      <c r="AC157" s="304"/>
      <c r="AD157" s="304"/>
      <c r="AE157" s="304"/>
      <c r="AF157" s="304"/>
      <c r="AG157" s="297"/>
      <c r="AH157" s="297"/>
      <c r="AI157" s="297"/>
      <c r="AJ157" s="297"/>
      <c r="AK157" s="297"/>
      <c r="AL157" s="297"/>
      <c r="AM157" s="297"/>
      <c r="AN157" s="297"/>
      <c r="AO157" s="297"/>
      <c r="AP157" s="297"/>
      <c r="AQ157" s="297"/>
      <c r="AR157" s="297"/>
      <c r="AS157" s="297"/>
      <c r="AT157" s="297"/>
      <c r="AU157" s="297"/>
      <c r="AV157" s="297"/>
      <c r="AW157" s="297"/>
      <c r="AX157" s="297"/>
      <c r="AY157" s="297"/>
      <c r="AZ157" s="297"/>
      <c r="BA157" s="297"/>
      <c r="BB157" s="297"/>
      <c r="BC157" s="297"/>
      <c r="BD157" s="297"/>
      <c r="BE157" s="297"/>
      <c r="BF157" s="297"/>
      <c r="BG157" s="297"/>
      <c r="BH157" s="297"/>
      <c r="BI157" s="297"/>
      <c r="BJ157" s="297"/>
      <c r="BK157" s="297"/>
      <c r="BL157" s="297"/>
      <c r="BM157" s="297"/>
      <c r="BN157" s="297"/>
      <c r="BO157" s="297"/>
    </row>
    <row r="158" spans="1:67" s="54" customFormat="1" ht="12.75" x14ac:dyDescent="0.2">
      <c r="A158" s="255"/>
      <c r="B158" s="255"/>
      <c r="C158" s="259"/>
      <c r="D158" s="259"/>
      <c r="E158" s="259"/>
      <c r="F158" s="260"/>
      <c r="G158" s="260"/>
      <c r="H158" s="260"/>
      <c r="I158" s="260"/>
      <c r="J158" s="260"/>
      <c r="K158" s="260"/>
      <c r="L158" s="260"/>
      <c r="M158" s="260"/>
      <c r="N158" s="260"/>
      <c r="O158" s="260"/>
      <c r="P158" s="260"/>
      <c r="Q158" s="260"/>
      <c r="R158" s="257">
        <f t="shared" si="2"/>
        <v>0</v>
      </c>
      <c r="S158" s="255"/>
      <c r="T158" s="255"/>
      <c r="U158" s="255"/>
      <c r="V158" s="259"/>
      <c r="W158" s="261"/>
      <c r="X158" s="297"/>
      <c r="Y158" s="304"/>
      <c r="Z158" s="304"/>
      <c r="AA158" s="304"/>
      <c r="AB158" s="304"/>
      <c r="AC158" s="304"/>
      <c r="AD158" s="304"/>
      <c r="AE158" s="304"/>
      <c r="AF158" s="304"/>
      <c r="AG158" s="297"/>
      <c r="AH158" s="297"/>
      <c r="AI158" s="297"/>
      <c r="AJ158" s="297"/>
      <c r="AK158" s="297"/>
      <c r="AL158" s="297"/>
      <c r="AM158" s="297"/>
      <c r="AN158" s="297"/>
      <c r="AO158" s="297"/>
      <c r="AP158" s="297"/>
      <c r="AQ158" s="297"/>
      <c r="AR158" s="297"/>
      <c r="AS158" s="297"/>
      <c r="AT158" s="297"/>
      <c r="AU158" s="297"/>
      <c r="AV158" s="297"/>
      <c r="AW158" s="297"/>
      <c r="AX158" s="297"/>
      <c r="AY158" s="297"/>
      <c r="AZ158" s="297"/>
      <c r="BA158" s="297"/>
      <c r="BB158" s="297"/>
      <c r="BC158" s="297"/>
      <c r="BD158" s="297"/>
      <c r="BE158" s="297"/>
      <c r="BF158" s="297"/>
      <c r="BG158" s="297"/>
      <c r="BH158" s="297"/>
      <c r="BI158" s="297"/>
      <c r="BJ158" s="297"/>
      <c r="BK158" s="297"/>
      <c r="BL158" s="297"/>
      <c r="BM158" s="297"/>
      <c r="BN158" s="297"/>
      <c r="BO158" s="297"/>
    </row>
    <row r="159" spans="1:67" s="54" customFormat="1" ht="12.75" x14ac:dyDescent="0.2">
      <c r="A159" s="255"/>
      <c r="B159" s="255"/>
      <c r="C159" s="255"/>
      <c r="D159" s="255"/>
      <c r="E159" s="255"/>
      <c r="F159" s="256"/>
      <c r="G159" s="256"/>
      <c r="H159" s="256"/>
      <c r="I159" s="256"/>
      <c r="J159" s="256"/>
      <c r="K159" s="256"/>
      <c r="L159" s="256"/>
      <c r="M159" s="256"/>
      <c r="N159" s="256"/>
      <c r="O159" s="256"/>
      <c r="P159" s="256"/>
      <c r="Q159" s="256"/>
      <c r="R159" s="257">
        <f t="shared" si="2"/>
        <v>0</v>
      </c>
      <c r="S159" s="255"/>
      <c r="T159" s="255"/>
      <c r="U159" s="255"/>
      <c r="V159" s="255"/>
      <c r="W159" s="258"/>
      <c r="X159" s="297"/>
      <c r="Y159" s="304"/>
      <c r="Z159" s="304"/>
      <c r="AA159" s="304"/>
      <c r="AB159" s="304"/>
      <c r="AC159" s="304"/>
      <c r="AD159" s="304"/>
      <c r="AE159" s="304"/>
      <c r="AF159" s="304"/>
      <c r="AG159" s="297"/>
      <c r="AH159" s="297"/>
      <c r="AI159" s="297"/>
      <c r="AJ159" s="297"/>
      <c r="AK159" s="297"/>
      <c r="AL159" s="297"/>
      <c r="AM159" s="297"/>
      <c r="AN159" s="297"/>
      <c r="AO159" s="297"/>
      <c r="AP159" s="297"/>
      <c r="AQ159" s="297"/>
      <c r="AR159" s="297"/>
      <c r="AS159" s="297"/>
      <c r="AT159" s="297"/>
      <c r="AU159" s="297"/>
      <c r="AV159" s="297"/>
      <c r="AW159" s="297"/>
      <c r="AX159" s="297"/>
      <c r="AY159" s="297"/>
      <c r="AZ159" s="297"/>
      <c r="BA159" s="297"/>
      <c r="BB159" s="297"/>
      <c r="BC159" s="297"/>
      <c r="BD159" s="297"/>
      <c r="BE159" s="297"/>
      <c r="BF159" s="297"/>
      <c r="BG159" s="297"/>
      <c r="BH159" s="297"/>
      <c r="BI159" s="297"/>
      <c r="BJ159" s="297"/>
      <c r="BK159" s="297"/>
      <c r="BL159" s="297"/>
      <c r="BM159" s="297"/>
      <c r="BN159" s="297"/>
      <c r="BO159" s="297"/>
    </row>
    <row r="160" spans="1:67" s="54" customFormat="1" ht="12.75" x14ac:dyDescent="0.2">
      <c r="A160" s="255"/>
      <c r="B160" s="255"/>
      <c r="C160" s="259"/>
      <c r="D160" s="259"/>
      <c r="E160" s="259"/>
      <c r="F160" s="260"/>
      <c r="G160" s="260"/>
      <c r="H160" s="260"/>
      <c r="I160" s="260"/>
      <c r="J160" s="260"/>
      <c r="K160" s="260"/>
      <c r="L160" s="260"/>
      <c r="M160" s="260"/>
      <c r="N160" s="260"/>
      <c r="O160" s="260"/>
      <c r="P160" s="260"/>
      <c r="Q160" s="260"/>
      <c r="R160" s="257">
        <f t="shared" si="2"/>
        <v>0</v>
      </c>
      <c r="S160" s="255"/>
      <c r="T160" s="255"/>
      <c r="U160" s="255"/>
      <c r="V160" s="259"/>
      <c r="W160" s="261"/>
      <c r="X160" s="297"/>
      <c r="Y160" s="304"/>
      <c r="Z160" s="304"/>
      <c r="AA160" s="304"/>
      <c r="AB160" s="304"/>
      <c r="AC160" s="304"/>
      <c r="AD160" s="304"/>
      <c r="AE160" s="304"/>
      <c r="AF160" s="304"/>
      <c r="AG160" s="297"/>
      <c r="AH160" s="297"/>
      <c r="AI160" s="297"/>
      <c r="AJ160" s="297"/>
      <c r="AK160" s="297"/>
      <c r="AL160" s="297"/>
      <c r="AM160" s="297"/>
      <c r="AN160" s="297"/>
      <c r="AO160" s="297"/>
      <c r="AP160" s="297"/>
      <c r="AQ160" s="297"/>
      <c r="AR160" s="297"/>
      <c r="AS160" s="297"/>
      <c r="AT160" s="297"/>
      <c r="AU160" s="297"/>
      <c r="AV160" s="297"/>
      <c r="AW160" s="297"/>
      <c r="AX160" s="297"/>
      <c r="AY160" s="297"/>
      <c r="AZ160" s="297"/>
      <c r="BA160" s="297"/>
      <c r="BB160" s="297"/>
      <c r="BC160" s="297"/>
      <c r="BD160" s="297"/>
      <c r="BE160" s="297"/>
      <c r="BF160" s="297"/>
      <c r="BG160" s="297"/>
      <c r="BH160" s="297"/>
      <c r="BI160" s="297"/>
      <c r="BJ160" s="297"/>
      <c r="BK160" s="297"/>
      <c r="BL160" s="297"/>
      <c r="BM160" s="297"/>
      <c r="BN160" s="297"/>
      <c r="BO160" s="297"/>
    </row>
    <row r="161" spans="1:67" s="54" customFormat="1" ht="12.75" x14ac:dyDescent="0.2">
      <c r="A161" s="255"/>
      <c r="B161" s="255"/>
      <c r="C161" s="255"/>
      <c r="D161" s="255"/>
      <c r="E161" s="255"/>
      <c r="F161" s="256"/>
      <c r="G161" s="256"/>
      <c r="H161" s="256"/>
      <c r="I161" s="256"/>
      <c r="J161" s="256"/>
      <c r="K161" s="256"/>
      <c r="L161" s="256"/>
      <c r="M161" s="256"/>
      <c r="N161" s="256"/>
      <c r="O161" s="256"/>
      <c r="P161" s="256"/>
      <c r="Q161" s="256"/>
      <c r="R161" s="257">
        <f t="shared" si="2"/>
        <v>0</v>
      </c>
      <c r="S161" s="255"/>
      <c r="T161" s="255"/>
      <c r="U161" s="255"/>
      <c r="V161" s="255"/>
      <c r="W161" s="258"/>
      <c r="X161" s="297"/>
      <c r="Y161" s="304"/>
      <c r="Z161" s="304"/>
      <c r="AA161" s="304"/>
      <c r="AB161" s="304"/>
      <c r="AC161" s="304"/>
      <c r="AD161" s="304"/>
      <c r="AE161" s="304"/>
      <c r="AF161" s="304"/>
      <c r="AG161" s="297"/>
      <c r="AH161" s="297"/>
      <c r="AI161" s="297"/>
      <c r="AJ161" s="297"/>
      <c r="AK161" s="297"/>
      <c r="AL161" s="297"/>
      <c r="AM161" s="297"/>
      <c r="AN161" s="297"/>
      <c r="AO161" s="297"/>
      <c r="AP161" s="297"/>
      <c r="AQ161" s="297"/>
      <c r="AR161" s="297"/>
      <c r="AS161" s="297"/>
      <c r="AT161" s="297"/>
      <c r="AU161" s="297"/>
      <c r="AV161" s="297"/>
      <c r="AW161" s="297"/>
      <c r="AX161" s="297"/>
      <c r="AY161" s="297"/>
      <c r="AZ161" s="297"/>
      <c r="BA161" s="297"/>
      <c r="BB161" s="297"/>
      <c r="BC161" s="297"/>
      <c r="BD161" s="297"/>
      <c r="BE161" s="297"/>
      <c r="BF161" s="297"/>
      <c r="BG161" s="297"/>
      <c r="BH161" s="297"/>
      <c r="BI161" s="297"/>
      <c r="BJ161" s="297"/>
      <c r="BK161" s="297"/>
      <c r="BL161" s="297"/>
      <c r="BM161" s="297"/>
      <c r="BN161" s="297"/>
      <c r="BO161" s="297"/>
    </row>
    <row r="162" spans="1:67" s="54" customFormat="1" ht="12.75" x14ac:dyDescent="0.2">
      <c r="A162" s="255"/>
      <c r="B162" s="255"/>
      <c r="C162" s="259"/>
      <c r="D162" s="259"/>
      <c r="E162" s="259"/>
      <c r="F162" s="260"/>
      <c r="G162" s="260"/>
      <c r="H162" s="260"/>
      <c r="I162" s="260"/>
      <c r="J162" s="260"/>
      <c r="K162" s="260"/>
      <c r="L162" s="260"/>
      <c r="M162" s="260"/>
      <c r="N162" s="260"/>
      <c r="O162" s="260"/>
      <c r="P162" s="260"/>
      <c r="Q162" s="260"/>
      <c r="R162" s="257">
        <f t="shared" si="2"/>
        <v>0</v>
      </c>
      <c r="S162" s="255"/>
      <c r="T162" s="255"/>
      <c r="U162" s="255"/>
      <c r="V162" s="259"/>
      <c r="W162" s="261"/>
      <c r="X162" s="297"/>
      <c r="Y162" s="304"/>
      <c r="Z162" s="304"/>
      <c r="AA162" s="304"/>
      <c r="AB162" s="304"/>
      <c r="AC162" s="304"/>
      <c r="AD162" s="304"/>
      <c r="AE162" s="304"/>
      <c r="AF162" s="304"/>
      <c r="AG162" s="297"/>
      <c r="AH162" s="297"/>
      <c r="AI162" s="297"/>
      <c r="AJ162" s="297"/>
      <c r="AK162" s="297"/>
      <c r="AL162" s="297"/>
      <c r="AM162" s="297"/>
      <c r="AN162" s="297"/>
      <c r="AO162" s="297"/>
      <c r="AP162" s="297"/>
      <c r="AQ162" s="297"/>
      <c r="AR162" s="297"/>
      <c r="AS162" s="297"/>
      <c r="AT162" s="297"/>
      <c r="AU162" s="297"/>
      <c r="AV162" s="297"/>
      <c r="AW162" s="297"/>
      <c r="AX162" s="297"/>
      <c r="AY162" s="297"/>
      <c r="AZ162" s="297"/>
      <c r="BA162" s="297"/>
      <c r="BB162" s="297"/>
      <c r="BC162" s="297"/>
      <c r="BD162" s="297"/>
      <c r="BE162" s="297"/>
      <c r="BF162" s="297"/>
      <c r="BG162" s="297"/>
      <c r="BH162" s="297"/>
      <c r="BI162" s="297"/>
      <c r="BJ162" s="297"/>
      <c r="BK162" s="297"/>
      <c r="BL162" s="297"/>
      <c r="BM162" s="297"/>
      <c r="BN162" s="297"/>
      <c r="BO162" s="297"/>
    </row>
    <row r="163" spans="1:67" s="54" customFormat="1" ht="12.75" x14ac:dyDescent="0.2">
      <c r="A163" s="255"/>
      <c r="B163" s="255"/>
      <c r="C163" s="255"/>
      <c r="D163" s="255"/>
      <c r="E163" s="255"/>
      <c r="F163" s="256"/>
      <c r="G163" s="256"/>
      <c r="H163" s="256"/>
      <c r="I163" s="256"/>
      <c r="J163" s="256"/>
      <c r="K163" s="256"/>
      <c r="L163" s="256"/>
      <c r="M163" s="256"/>
      <c r="N163" s="256"/>
      <c r="O163" s="256"/>
      <c r="P163" s="256"/>
      <c r="Q163" s="256"/>
      <c r="R163" s="257">
        <f t="shared" si="2"/>
        <v>0</v>
      </c>
      <c r="S163" s="255"/>
      <c r="T163" s="255"/>
      <c r="U163" s="255"/>
      <c r="V163" s="255"/>
      <c r="W163" s="258"/>
      <c r="X163" s="297"/>
      <c r="Y163" s="304"/>
      <c r="Z163" s="304"/>
      <c r="AA163" s="304"/>
      <c r="AB163" s="304"/>
      <c r="AC163" s="304"/>
      <c r="AD163" s="304"/>
      <c r="AE163" s="304"/>
      <c r="AF163" s="304"/>
      <c r="AG163" s="297"/>
      <c r="AH163" s="297"/>
      <c r="AI163" s="297"/>
      <c r="AJ163" s="297"/>
      <c r="AK163" s="297"/>
      <c r="AL163" s="297"/>
      <c r="AM163" s="297"/>
      <c r="AN163" s="297"/>
      <c r="AO163" s="297"/>
      <c r="AP163" s="297"/>
      <c r="AQ163" s="297"/>
      <c r="AR163" s="297"/>
      <c r="AS163" s="297"/>
      <c r="AT163" s="297"/>
      <c r="AU163" s="297"/>
      <c r="AV163" s="297"/>
      <c r="AW163" s="297"/>
      <c r="AX163" s="297"/>
      <c r="AY163" s="297"/>
      <c r="AZ163" s="297"/>
      <c r="BA163" s="297"/>
      <c r="BB163" s="297"/>
      <c r="BC163" s="297"/>
      <c r="BD163" s="297"/>
      <c r="BE163" s="297"/>
      <c r="BF163" s="297"/>
      <c r="BG163" s="297"/>
      <c r="BH163" s="297"/>
      <c r="BI163" s="297"/>
      <c r="BJ163" s="297"/>
      <c r="BK163" s="297"/>
      <c r="BL163" s="297"/>
      <c r="BM163" s="297"/>
      <c r="BN163" s="297"/>
      <c r="BO163" s="297"/>
    </row>
    <row r="164" spans="1:67" s="54" customFormat="1" ht="12.75" x14ac:dyDescent="0.2">
      <c r="A164" s="255"/>
      <c r="B164" s="255"/>
      <c r="C164" s="259"/>
      <c r="D164" s="259"/>
      <c r="E164" s="259"/>
      <c r="F164" s="260"/>
      <c r="G164" s="260"/>
      <c r="H164" s="260"/>
      <c r="I164" s="260"/>
      <c r="J164" s="260"/>
      <c r="K164" s="260"/>
      <c r="L164" s="260"/>
      <c r="M164" s="260"/>
      <c r="N164" s="260"/>
      <c r="O164" s="260"/>
      <c r="P164" s="260"/>
      <c r="Q164" s="260"/>
      <c r="R164" s="257">
        <f t="shared" si="2"/>
        <v>0</v>
      </c>
      <c r="S164" s="255"/>
      <c r="T164" s="255"/>
      <c r="U164" s="255"/>
      <c r="V164" s="259"/>
      <c r="W164" s="261"/>
      <c r="X164" s="297"/>
      <c r="Y164" s="304"/>
      <c r="Z164" s="304"/>
      <c r="AA164" s="304"/>
      <c r="AB164" s="304"/>
      <c r="AC164" s="304"/>
      <c r="AD164" s="304"/>
      <c r="AE164" s="304"/>
      <c r="AF164" s="304"/>
      <c r="AG164" s="297"/>
      <c r="AH164" s="297"/>
      <c r="AI164" s="297"/>
      <c r="AJ164" s="297"/>
      <c r="AK164" s="297"/>
      <c r="AL164" s="297"/>
      <c r="AM164" s="297"/>
      <c r="AN164" s="297"/>
      <c r="AO164" s="297"/>
      <c r="AP164" s="297"/>
      <c r="AQ164" s="297"/>
      <c r="AR164" s="297"/>
      <c r="AS164" s="297"/>
      <c r="AT164" s="297"/>
      <c r="AU164" s="297"/>
      <c r="AV164" s="297"/>
      <c r="AW164" s="297"/>
      <c r="AX164" s="297"/>
      <c r="AY164" s="297"/>
      <c r="AZ164" s="297"/>
      <c r="BA164" s="297"/>
      <c r="BB164" s="297"/>
      <c r="BC164" s="297"/>
      <c r="BD164" s="297"/>
      <c r="BE164" s="297"/>
      <c r="BF164" s="297"/>
      <c r="BG164" s="297"/>
      <c r="BH164" s="297"/>
      <c r="BI164" s="297"/>
      <c r="BJ164" s="297"/>
      <c r="BK164" s="297"/>
      <c r="BL164" s="297"/>
      <c r="BM164" s="297"/>
      <c r="BN164" s="297"/>
      <c r="BO164" s="297"/>
    </row>
    <row r="165" spans="1:67" s="54" customFormat="1" ht="12.75" x14ac:dyDescent="0.2">
      <c r="A165" s="255"/>
      <c r="B165" s="255"/>
      <c r="C165" s="255"/>
      <c r="D165" s="255"/>
      <c r="E165" s="255"/>
      <c r="F165" s="256"/>
      <c r="G165" s="256"/>
      <c r="H165" s="256"/>
      <c r="I165" s="256"/>
      <c r="J165" s="256"/>
      <c r="K165" s="256"/>
      <c r="L165" s="256"/>
      <c r="M165" s="256"/>
      <c r="N165" s="256"/>
      <c r="O165" s="256"/>
      <c r="P165" s="256"/>
      <c r="Q165" s="256"/>
      <c r="R165" s="257">
        <f t="shared" si="2"/>
        <v>0</v>
      </c>
      <c r="S165" s="255"/>
      <c r="T165" s="255"/>
      <c r="U165" s="255"/>
      <c r="V165" s="255"/>
      <c r="W165" s="258"/>
      <c r="X165" s="297"/>
      <c r="Y165" s="304"/>
      <c r="Z165" s="304"/>
      <c r="AA165" s="304"/>
      <c r="AB165" s="304"/>
      <c r="AC165" s="304"/>
      <c r="AD165" s="304"/>
      <c r="AE165" s="304"/>
      <c r="AF165" s="304"/>
      <c r="AG165" s="297"/>
      <c r="AH165" s="297"/>
      <c r="AI165" s="297"/>
      <c r="AJ165" s="297"/>
      <c r="AK165" s="297"/>
      <c r="AL165" s="297"/>
      <c r="AM165" s="297"/>
      <c r="AN165" s="297"/>
      <c r="AO165" s="297"/>
      <c r="AP165" s="297"/>
      <c r="AQ165" s="297"/>
      <c r="AR165" s="297"/>
      <c r="AS165" s="297"/>
      <c r="AT165" s="297"/>
      <c r="AU165" s="297"/>
      <c r="AV165" s="297"/>
      <c r="AW165" s="297"/>
      <c r="AX165" s="297"/>
      <c r="AY165" s="297"/>
      <c r="AZ165" s="297"/>
      <c r="BA165" s="297"/>
      <c r="BB165" s="297"/>
      <c r="BC165" s="297"/>
      <c r="BD165" s="297"/>
      <c r="BE165" s="297"/>
      <c r="BF165" s="297"/>
      <c r="BG165" s="297"/>
      <c r="BH165" s="297"/>
      <c r="BI165" s="297"/>
      <c r="BJ165" s="297"/>
      <c r="BK165" s="297"/>
      <c r="BL165" s="297"/>
      <c r="BM165" s="297"/>
      <c r="BN165" s="297"/>
      <c r="BO165" s="297"/>
    </row>
    <row r="166" spans="1:67" s="54" customFormat="1" ht="12.75" x14ac:dyDescent="0.2">
      <c r="A166" s="255"/>
      <c r="B166" s="255"/>
      <c r="C166" s="259"/>
      <c r="D166" s="259"/>
      <c r="E166" s="259"/>
      <c r="F166" s="260"/>
      <c r="G166" s="260"/>
      <c r="H166" s="260"/>
      <c r="I166" s="260"/>
      <c r="J166" s="260"/>
      <c r="K166" s="260"/>
      <c r="L166" s="260"/>
      <c r="M166" s="260"/>
      <c r="N166" s="260"/>
      <c r="O166" s="260"/>
      <c r="P166" s="260"/>
      <c r="Q166" s="260"/>
      <c r="R166" s="257">
        <f t="shared" si="2"/>
        <v>0</v>
      </c>
      <c r="S166" s="255"/>
      <c r="T166" s="255"/>
      <c r="U166" s="255"/>
      <c r="V166" s="259"/>
      <c r="W166" s="261"/>
      <c r="X166" s="297"/>
      <c r="Y166" s="304"/>
      <c r="Z166" s="304"/>
      <c r="AA166" s="304"/>
      <c r="AB166" s="304"/>
      <c r="AC166" s="304"/>
      <c r="AD166" s="304"/>
      <c r="AE166" s="304"/>
      <c r="AF166" s="304"/>
      <c r="AG166" s="297"/>
      <c r="AH166" s="297"/>
      <c r="AI166" s="297"/>
      <c r="AJ166" s="297"/>
      <c r="AK166" s="297"/>
      <c r="AL166" s="297"/>
      <c r="AM166" s="297"/>
      <c r="AN166" s="297"/>
      <c r="AO166" s="297"/>
      <c r="AP166" s="297"/>
      <c r="AQ166" s="297"/>
      <c r="AR166" s="297"/>
      <c r="AS166" s="297"/>
      <c r="AT166" s="297"/>
      <c r="AU166" s="297"/>
      <c r="AV166" s="297"/>
      <c r="AW166" s="297"/>
      <c r="AX166" s="297"/>
      <c r="AY166" s="297"/>
      <c r="AZ166" s="297"/>
      <c r="BA166" s="297"/>
      <c r="BB166" s="297"/>
      <c r="BC166" s="297"/>
      <c r="BD166" s="297"/>
      <c r="BE166" s="297"/>
      <c r="BF166" s="297"/>
      <c r="BG166" s="297"/>
      <c r="BH166" s="297"/>
      <c r="BI166" s="297"/>
      <c r="BJ166" s="297"/>
      <c r="BK166" s="297"/>
      <c r="BL166" s="297"/>
      <c r="BM166" s="297"/>
      <c r="BN166" s="297"/>
      <c r="BO166" s="297"/>
    </row>
    <row r="167" spans="1:67" s="54" customFormat="1" ht="12.75" x14ac:dyDescent="0.2">
      <c r="A167" s="255"/>
      <c r="B167" s="255"/>
      <c r="C167" s="255"/>
      <c r="D167" s="255"/>
      <c r="E167" s="255"/>
      <c r="F167" s="256"/>
      <c r="G167" s="256"/>
      <c r="H167" s="256"/>
      <c r="I167" s="256"/>
      <c r="J167" s="256"/>
      <c r="K167" s="256"/>
      <c r="L167" s="256"/>
      <c r="M167" s="256"/>
      <c r="N167" s="256"/>
      <c r="O167" s="256"/>
      <c r="P167" s="256"/>
      <c r="Q167" s="256"/>
      <c r="R167" s="257">
        <f t="shared" si="2"/>
        <v>0</v>
      </c>
      <c r="S167" s="255"/>
      <c r="T167" s="255"/>
      <c r="U167" s="255"/>
      <c r="V167" s="255"/>
      <c r="W167" s="258"/>
      <c r="X167" s="297"/>
      <c r="Y167" s="304"/>
      <c r="Z167" s="304"/>
      <c r="AA167" s="304"/>
      <c r="AB167" s="304"/>
      <c r="AC167" s="304"/>
      <c r="AD167" s="304"/>
      <c r="AE167" s="304"/>
      <c r="AF167" s="304"/>
      <c r="AG167" s="297"/>
      <c r="AH167" s="297"/>
      <c r="AI167" s="297"/>
      <c r="AJ167" s="297"/>
      <c r="AK167" s="297"/>
      <c r="AL167" s="297"/>
      <c r="AM167" s="297"/>
      <c r="AN167" s="297"/>
      <c r="AO167" s="297"/>
      <c r="AP167" s="297"/>
      <c r="AQ167" s="297"/>
      <c r="AR167" s="297"/>
      <c r="AS167" s="297"/>
      <c r="AT167" s="297"/>
      <c r="AU167" s="297"/>
      <c r="AV167" s="297"/>
      <c r="AW167" s="297"/>
      <c r="AX167" s="297"/>
      <c r="AY167" s="297"/>
      <c r="AZ167" s="297"/>
      <c r="BA167" s="297"/>
      <c r="BB167" s="297"/>
      <c r="BC167" s="297"/>
      <c r="BD167" s="297"/>
      <c r="BE167" s="297"/>
      <c r="BF167" s="297"/>
      <c r="BG167" s="297"/>
      <c r="BH167" s="297"/>
      <c r="BI167" s="297"/>
      <c r="BJ167" s="297"/>
      <c r="BK167" s="297"/>
      <c r="BL167" s="297"/>
      <c r="BM167" s="297"/>
      <c r="BN167" s="297"/>
      <c r="BO167" s="297"/>
    </row>
    <row r="168" spans="1:67" s="54" customFormat="1" ht="12.75" x14ac:dyDescent="0.2">
      <c r="A168" s="255"/>
      <c r="B168" s="255"/>
      <c r="C168" s="259"/>
      <c r="D168" s="259"/>
      <c r="E168" s="259"/>
      <c r="F168" s="260"/>
      <c r="G168" s="260"/>
      <c r="H168" s="260"/>
      <c r="I168" s="260"/>
      <c r="J168" s="260"/>
      <c r="K168" s="260"/>
      <c r="L168" s="260"/>
      <c r="M168" s="260"/>
      <c r="N168" s="260"/>
      <c r="O168" s="260"/>
      <c r="P168" s="260"/>
      <c r="Q168" s="260"/>
      <c r="R168" s="257">
        <f t="shared" si="2"/>
        <v>0</v>
      </c>
      <c r="S168" s="255"/>
      <c r="T168" s="255"/>
      <c r="U168" s="255"/>
      <c r="V168" s="259"/>
      <c r="W168" s="261"/>
      <c r="X168" s="297"/>
      <c r="Y168" s="304"/>
      <c r="Z168" s="304"/>
      <c r="AA168" s="304"/>
      <c r="AB168" s="304"/>
      <c r="AC168" s="304"/>
      <c r="AD168" s="304"/>
      <c r="AE168" s="304"/>
      <c r="AF168" s="304"/>
      <c r="AG168" s="297"/>
      <c r="AH168" s="297"/>
      <c r="AI168" s="297"/>
      <c r="AJ168" s="297"/>
      <c r="AK168" s="297"/>
      <c r="AL168" s="297"/>
      <c r="AM168" s="297"/>
      <c r="AN168" s="297"/>
      <c r="AO168" s="297"/>
      <c r="AP168" s="297"/>
      <c r="AQ168" s="297"/>
      <c r="AR168" s="297"/>
      <c r="AS168" s="297"/>
      <c r="AT168" s="297"/>
      <c r="AU168" s="297"/>
      <c r="AV168" s="297"/>
      <c r="AW168" s="297"/>
      <c r="AX168" s="297"/>
      <c r="AY168" s="297"/>
      <c r="AZ168" s="297"/>
      <c r="BA168" s="297"/>
      <c r="BB168" s="297"/>
      <c r="BC168" s="297"/>
      <c r="BD168" s="297"/>
      <c r="BE168" s="297"/>
      <c r="BF168" s="297"/>
      <c r="BG168" s="297"/>
      <c r="BH168" s="297"/>
      <c r="BI168" s="297"/>
      <c r="BJ168" s="297"/>
      <c r="BK168" s="297"/>
      <c r="BL168" s="297"/>
      <c r="BM168" s="297"/>
      <c r="BN168" s="297"/>
      <c r="BO168" s="297"/>
    </row>
    <row r="169" spans="1:67" s="54" customFormat="1" ht="12.75" x14ac:dyDescent="0.2">
      <c r="A169" s="255"/>
      <c r="B169" s="255"/>
      <c r="C169" s="255"/>
      <c r="D169" s="255"/>
      <c r="E169" s="255"/>
      <c r="F169" s="256"/>
      <c r="G169" s="256"/>
      <c r="H169" s="256"/>
      <c r="I169" s="256"/>
      <c r="J169" s="256"/>
      <c r="K169" s="256"/>
      <c r="L169" s="256"/>
      <c r="M169" s="256"/>
      <c r="N169" s="256"/>
      <c r="O169" s="256"/>
      <c r="P169" s="256"/>
      <c r="Q169" s="256"/>
      <c r="R169" s="257">
        <f t="shared" si="2"/>
        <v>0</v>
      </c>
      <c r="S169" s="255"/>
      <c r="T169" s="255"/>
      <c r="U169" s="255"/>
      <c r="V169" s="255"/>
      <c r="W169" s="258"/>
      <c r="X169" s="297"/>
      <c r="Y169" s="304"/>
      <c r="Z169" s="304"/>
      <c r="AA169" s="304"/>
      <c r="AB169" s="304"/>
      <c r="AC169" s="304"/>
      <c r="AD169" s="304"/>
      <c r="AE169" s="304"/>
      <c r="AF169" s="304"/>
      <c r="AG169" s="297"/>
      <c r="AH169" s="297"/>
      <c r="AI169" s="297"/>
      <c r="AJ169" s="297"/>
      <c r="AK169" s="297"/>
      <c r="AL169" s="297"/>
      <c r="AM169" s="297"/>
      <c r="AN169" s="297"/>
      <c r="AO169" s="297"/>
      <c r="AP169" s="297"/>
      <c r="AQ169" s="297"/>
      <c r="AR169" s="297"/>
      <c r="AS169" s="297"/>
      <c r="AT169" s="297"/>
      <c r="AU169" s="297"/>
      <c r="AV169" s="297"/>
      <c r="AW169" s="297"/>
      <c r="AX169" s="297"/>
      <c r="AY169" s="297"/>
      <c r="AZ169" s="297"/>
      <c r="BA169" s="297"/>
      <c r="BB169" s="297"/>
      <c r="BC169" s="297"/>
      <c r="BD169" s="297"/>
      <c r="BE169" s="297"/>
      <c r="BF169" s="297"/>
      <c r="BG169" s="297"/>
      <c r="BH169" s="297"/>
      <c r="BI169" s="297"/>
      <c r="BJ169" s="297"/>
      <c r="BK169" s="297"/>
      <c r="BL169" s="297"/>
      <c r="BM169" s="297"/>
      <c r="BN169" s="297"/>
      <c r="BO169" s="297"/>
    </row>
    <row r="170" spans="1:67" s="54" customFormat="1" ht="12.75" x14ac:dyDescent="0.2">
      <c r="A170" s="255"/>
      <c r="B170" s="255"/>
      <c r="C170" s="259"/>
      <c r="D170" s="259"/>
      <c r="E170" s="259"/>
      <c r="F170" s="260"/>
      <c r="G170" s="260"/>
      <c r="H170" s="260"/>
      <c r="I170" s="260"/>
      <c r="J170" s="260"/>
      <c r="K170" s="260"/>
      <c r="L170" s="260"/>
      <c r="M170" s="260"/>
      <c r="N170" s="260"/>
      <c r="O170" s="260"/>
      <c r="P170" s="260"/>
      <c r="Q170" s="260"/>
      <c r="R170" s="257">
        <f t="shared" si="2"/>
        <v>0</v>
      </c>
      <c r="S170" s="255"/>
      <c r="T170" s="255"/>
      <c r="U170" s="255"/>
      <c r="V170" s="259"/>
      <c r="W170" s="261"/>
      <c r="X170" s="297"/>
      <c r="Y170" s="304"/>
      <c r="Z170" s="304"/>
      <c r="AA170" s="304"/>
      <c r="AB170" s="304"/>
      <c r="AC170" s="304"/>
      <c r="AD170" s="304"/>
      <c r="AE170" s="304"/>
      <c r="AF170" s="304"/>
      <c r="AG170" s="297"/>
      <c r="AH170" s="297"/>
      <c r="AI170" s="297"/>
      <c r="AJ170" s="297"/>
      <c r="AK170" s="297"/>
      <c r="AL170" s="297"/>
      <c r="AM170" s="297"/>
      <c r="AN170" s="297"/>
      <c r="AO170" s="297"/>
      <c r="AP170" s="297"/>
      <c r="AQ170" s="297"/>
      <c r="AR170" s="297"/>
      <c r="AS170" s="297"/>
      <c r="AT170" s="297"/>
      <c r="AU170" s="297"/>
      <c r="AV170" s="297"/>
      <c r="AW170" s="297"/>
      <c r="AX170" s="297"/>
      <c r="AY170" s="297"/>
      <c r="AZ170" s="297"/>
      <c r="BA170" s="297"/>
      <c r="BB170" s="297"/>
      <c r="BC170" s="297"/>
      <c r="BD170" s="297"/>
      <c r="BE170" s="297"/>
      <c r="BF170" s="297"/>
      <c r="BG170" s="297"/>
      <c r="BH170" s="297"/>
      <c r="BI170" s="297"/>
      <c r="BJ170" s="297"/>
      <c r="BK170" s="297"/>
      <c r="BL170" s="297"/>
      <c r="BM170" s="297"/>
      <c r="BN170" s="297"/>
      <c r="BO170" s="297"/>
    </row>
    <row r="171" spans="1:67" s="54" customFormat="1" ht="12.75" x14ac:dyDescent="0.2">
      <c r="A171" s="255"/>
      <c r="B171" s="255"/>
      <c r="C171" s="255"/>
      <c r="D171" s="255"/>
      <c r="E171" s="255"/>
      <c r="F171" s="256"/>
      <c r="G171" s="256"/>
      <c r="H171" s="256"/>
      <c r="I171" s="256"/>
      <c r="J171" s="256"/>
      <c r="K171" s="256"/>
      <c r="L171" s="256"/>
      <c r="M171" s="256"/>
      <c r="N171" s="256"/>
      <c r="O171" s="256"/>
      <c r="P171" s="256"/>
      <c r="Q171" s="256"/>
      <c r="R171" s="257">
        <f t="shared" si="2"/>
        <v>0</v>
      </c>
      <c r="S171" s="255"/>
      <c r="T171" s="255"/>
      <c r="U171" s="255"/>
      <c r="V171" s="255"/>
      <c r="W171" s="258"/>
      <c r="X171" s="297"/>
      <c r="Y171" s="304"/>
      <c r="Z171" s="304"/>
      <c r="AA171" s="304"/>
      <c r="AB171" s="304"/>
      <c r="AC171" s="304"/>
      <c r="AD171" s="304"/>
      <c r="AE171" s="304"/>
      <c r="AF171" s="304"/>
      <c r="AG171" s="297"/>
      <c r="AH171" s="297"/>
      <c r="AI171" s="297"/>
      <c r="AJ171" s="297"/>
      <c r="AK171" s="297"/>
      <c r="AL171" s="297"/>
      <c r="AM171" s="297"/>
      <c r="AN171" s="297"/>
      <c r="AO171" s="297"/>
      <c r="AP171" s="297"/>
      <c r="AQ171" s="297"/>
      <c r="AR171" s="297"/>
      <c r="AS171" s="297"/>
      <c r="AT171" s="297"/>
      <c r="AU171" s="297"/>
      <c r="AV171" s="297"/>
      <c r="AW171" s="297"/>
      <c r="AX171" s="297"/>
      <c r="AY171" s="297"/>
      <c r="AZ171" s="297"/>
      <c r="BA171" s="297"/>
      <c r="BB171" s="297"/>
      <c r="BC171" s="297"/>
      <c r="BD171" s="297"/>
      <c r="BE171" s="297"/>
      <c r="BF171" s="297"/>
      <c r="BG171" s="297"/>
      <c r="BH171" s="297"/>
      <c r="BI171" s="297"/>
      <c r="BJ171" s="297"/>
      <c r="BK171" s="297"/>
      <c r="BL171" s="297"/>
      <c r="BM171" s="297"/>
      <c r="BN171" s="297"/>
      <c r="BO171" s="297"/>
    </row>
    <row r="172" spans="1:67" s="54" customFormat="1" ht="12.75" x14ac:dyDescent="0.2">
      <c r="A172" s="255"/>
      <c r="B172" s="255"/>
      <c r="C172" s="259"/>
      <c r="D172" s="259"/>
      <c r="E172" s="259"/>
      <c r="F172" s="260"/>
      <c r="G172" s="260"/>
      <c r="H172" s="260"/>
      <c r="I172" s="260"/>
      <c r="J172" s="260"/>
      <c r="K172" s="260"/>
      <c r="L172" s="260"/>
      <c r="M172" s="260"/>
      <c r="N172" s="260"/>
      <c r="O172" s="260"/>
      <c r="P172" s="260"/>
      <c r="Q172" s="260"/>
      <c r="R172" s="257">
        <f t="shared" si="2"/>
        <v>0</v>
      </c>
      <c r="S172" s="255"/>
      <c r="T172" s="255"/>
      <c r="U172" s="255"/>
      <c r="V172" s="259"/>
      <c r="W172" s="261"/>
      <c r="X172" s="297"/>
      <c r="Y172" s="304"/>
      <c r="Z172" s="304"/>
      <c r="AA172" s="304"/>
      <c r="AB172" s="304"/>
      <c r="AC172" s="304"/>
      <c r="AD172" s="304"/>
      <c r="AE172" s="304"/>
      <c r="AF172" s="304"/>
      <c r="AG172" s="297"/>
      <c r="AH172" s="297"/>
      <c r="AI172" s="297"/>
      <c r="AJ172" s="297"/>
      <c r="AK172" s="297"/>
      <c r="AL172" s="297"/>
      <c r="AM172" s="297"/>
      <c r="AN172" s="297"/>
      <c r="AO172" s="297"/>
      <c r="AP172" s="297"/>
      <c r="AQ172" s="297"/>
      <c r="AR172" s="297"/>
      <c r="AS172" s="297"/>
      <c r="AT172" s="297"/>
      <c r="AU172" s="297"/>
      <c r="AV172" s="297"/>
      <c r="AW172" s="297"/>
      <c r="AX172" s="297"/>
      <c r="AY172" s="297"/>
      <c r="AZ172" s="297"/>
      <c r="BA172" s="297"/>
      <c r="BB172" s="297"/>
      <c r="BC172" s="297"/>
      <c r="BD172" s="297"/>
      <c r="BE172" s="297"/>
      <c r="BF172" s="297"/>
      <c r="BG172" s="297"/>
      <c r="BH172" s="297"/>
      <c r="BI172" s="297"/>
      <c r="BJ172" s="297"/>
      <c r="BK172" s="297"/>
      <c r="BL172" s="297"/>
      <c r="BM172" s="297"/>
      <c r="BN172" s="297"/>
      <c r="BO172" s="297"/>
    </row>
    <row r="173" spans="1:67" s="54" customFormat="1" ht="12.75" x14ac:dyDescent="0.2">
      <c r="A173" s="255"/>
      <c r="B173" s="255"/>
      <c r="C173" s="255"/>
      <c r="D173" s="255"/>
      <c r="E173" s="255"/>
      <c r="F173" s="256"/>
      <c r="G173" s="256"/>
      <c r="H173" s="256"/>
      <c r="I173" s="256"/>
      <c r="J173" s="256"/>
      <c r="K173" s="256"/>
      <c r="L173" s="256"/>
      <c r="M173" s="256"/>
      <c r="N173" s="256"/>
      <c r="O173" s="256"/>
      <c r="P173" s="256"/>
      <c r="Q173" s="256"/>
      <c r="R173" s="257">
        <f t="shared" si="2"/>
        <v>0</v>
      </c>
      <c r="S173" s="255"/>
      <c r="T173" s="255"/>
      <c r="U173" s="255"/>
      <c r="V173" s="255"/>
      <c r="W173" s="258"/>
      <c r="X173" s="297"/>
      <c r="Y173" s="304"/>
      <c r="Z173" s="304"/>
      <c r="AA173" s="304"/>
      <c r="AB173" s="304"/>
      <c r="AC173" s="304"/>
      <c r="AD173" s="304"/>
      <c r="AE173" s="304"/>
      <c r="AF173" s="304"/>
      <c r="AG173" s="297"/>
      <c r="AH173" s="297"/>
      <c r="AI173" s="297"/>
      <c r="AJ173" s="297"/>
      <c r="AK173" s="297"/>
      <c r="AL173" s="297"/>
      <c r="AM173" s="297"/>
      <c r="AN173" s="297"/>
      <c r="AO173" s="297"/>
      <c r="AP173" s="297"/>
      <c r="AQ173" s="297"/>
      <c r="AR173" s="297"/>
      <c r="AS173" s="297"/>
      <c r="AT173" s="297"/>
      <c r="AU173" s="297"/>
      <c r="AV173" s="297"/>
      <c r="AW173" s="297"/>
      <c r="AX173" s="297"/>
      <c r="AY173" s="297"/>
      <c r="AZ173" s="297"/>
      <c r="BA173" s="297"/>
      <c r="BB173" s="297"/>
      <c r="BC173" s="297"/>
      <c r="BD173" s="297"/>
      <c r="BE173" s="297"/>
      <c r="BF173" s="297"/>
      <c r="BG173" s="297"/>
      <c r="BH173" s="297"/>
      <c r="BI173" s="297"/>
      <c r="BJ173" s="297"/>
      <c r="BK173" s="297"/>
      <c r="BL173" s="297"/>
      <c r="BM173" s="297"/>
      <c r="BN173" s="297"/>
      <c r="BO173" s="297"/>
    </row>
    <row r="174" spans="1:67" s="54" customFormat="1" ht="12.75" x14ac:dyDescent="0.2">
      <c r="A174" s="255"/>
      <c r="B174" s="255"/>
      <c r="C174" s="259"/>
      <c r="D174" s="259"/>
      <c r="E174" s="259"/>
      <c r="F174" s="260"/>
      <c r="G174" s="260"/>
      <c r="H174" s="260"/>
      <c r="I174" s="260"/>
      <c r="J174" s="260"/>
      <c r="K174" s="260"/>
      <c r="L174" s="260"/>
      <c r="M174" s="260"/>
      <c r="N174" s="260"/>
      <c r="O174" s="260"/>
      <c r="P174" s="260"/>
      <c r="Q174" s="260"/>
      <c r="R174" s="257">
        <f t="shared" si="2"/>
        <v>0</v>
      </c>
      <c r="S174" s="255"/>
      <c r="T174" s="255"/>
      <c r="U174" s="255"/>
      <c r="V174" s="259"/>
      <c r="W174" s="261"/>
      <c r="X174" s="297"/>
      <c r="Y174" s="304"/>
      <c r="Z174" s="304"/>
      <c r="AA174" s="304"/>
      <c r="AB174" s="304"/>
      <c r="AC174" s="304"/>
      <c r="AD174" s="304"/>
      <c r="AE174" s="304"/>
      <c r="AF174" s="304"/>
      <c r="AG174" s="297"/>
      <c r="AH174" s="297"/>
      <c r="AI174" s="297"/>
      <c r="AJ174" s="297"/>
      <c r="AK174" s="297"/>
      <c r="AL174" s="297"/>
      <c r="AM174" s="297"/>
      <c r="AN174" s="297"/>
      <c r="AO174" s="297"/>
      <c r="AP174" s="297"/>
      <c r="AQ174" s="297"/>
      <c r="AR174" s="297"/>
      <c r="AS174" s="297"/>
      <c r="AT174" s="297"/>
      <c r="AU174" s="297"/>
      <c r="AV174" s="297"/>
      <c r="AW174" s="297"/>
      <c r="AX174" s="297"/>
      <c r="AY174" s="297"/>
      <c r="AZ174" s="297"/>
      <c r="BA174" s="297"/>
      <c r="BB174" s="297"/>
      <c r="BC174" s="297"/>
      <c r="BD174" s="297"/>
      <c r="BE174" s="297"/>
      <c r="BF174" s="297"/>
      <c r="BG174" s="297"/>
      <c r="BH174" s="297"/>
      <c r="BI174" s="297"/>
      <c r="BJ174" s="297"/>
      <c r="BK174" s="297"/>
      <c r="BL174" s="297"/>
      <c r="BM174" s="297"/>
      <c r="BN174" s="297"/>
      <c r="BO174" s="297"/>
    </row>
    <row r="175" spans="1:67" s="54" customFormat="1" ht="12.75" x14ac:dyDescent="0.2">
      <c r="A175" s="255"/>
      <c r="B175" s="255"/>
      <c r="C175" s="255"/>
      <c r="D175" s="255"/>
      <c r="E175" s="255"/>
      <c r="F175" s="256"/>
      <c r="G175" s="256"/>
      <c r="H175" s="256"/>
      <c r="I175" s="256"/>
      <c r="J175" s="256"/>
      <c r="K175" s="256"/>
      <c r="L175" s="256"/>
      <c r="M175" s="256"/>
      <c r="N175" s="256"/>
      <c r="O175" s="256"/>
      <c r="P175" s="256"/>
      <c r="Q175" s="256"/>
      <c r="R175" s="257">
        <f t="shared" si="2"/>
        <v>0</v>
      </c>
      <c r="S175" s="255"/>
      <c r="T175" s="255"/>
      <c r="U175" s="255"/>
      <c r="V175" s="255"/>
      <c r="W175" s="258"/>
      <c r="X175" s="297"/>
      <c r="Y175" s="304"/>
      <c r="Z175" s="304"/>
      <c r="AA175" s="304"/>
      <c r="AB175" s="304"/>
      <c r="AC175" s="304"/>
      <c r="AD175" s="304"/>
      <c r="AE175" s="304"/>
      <c r="AF175" s="304"/>
      <c r="AG175" s="297"/>
      <c r="AH175" s="297"/>
      <c r="AI175" s="297"/>
      <c r="AJ175" s="297"/>
      <c r="AK175" s="297"/>
      <c r="AL175" s="297"/>
      <c r="AM175" s="297"/>
      <c r="AN175" s="297"/>
      <c r="AO175" s="297"/>
      <c r="AP175" s="297"/>
      <c r="AQ175" s="297"/>
      <c r="AR175" s="297"/>
      <c r="AS175" s="297"/>
      <c r="AT175" s="297"/>
      <c r="AU175" s="297"/>
      <c r="AV175" s="297"/>
      <c r="AW175" s="297"/>
      <c r="AX175" s="297"/>
      <c r="AY175" s="297"/>
      <c r="AZ175" s="297"/>
      <c r="BA175" s="297"/>
      <c r="BB175" s="297"/>
      <c r="BC175" s="297"/>
      <c r="BD175" s="297"/>
      <c r="BE175" s="297"/>
      <c r="BF175" s="297"/>
      <c r="BG175" s="297"/>
      <c r="BH175" s="297"/>
      <c r="BI175" s="297"/>
      <c r="BJ175" s="297"/>
      <c r="BK175" s="297"/>
      <c r="BL175" s="297"/>
      <c r="BM175" s="297"/>
      <c r="BN175" s="297"/>
      <c r="BO175" s="297"/>
    </row>
    <row r="176" spans="1:67" s="54" customFormat="1" ht="12.75" x14ac:dyDescent="0.2">
      <c r="A176" s="255"/>
      <c r="B176" s="255"/>
      <c r="C176" s="259"/>
      <c r="D176" s="259"/>
      <c r="E176" s="259"/>
      <c r="F176" s="260"/>
      <c r="G176" s="260"/>
      <c r="H176" s="260"/>
      <c r="I176" s="260"/>
      <c r="J176" s="260"/>
      <c r="K176" s="260"/>
      <c r="L176" s="260"/>
      <c r="M176" s="260"/>
      <c r="N176" s="260"/>
      <c r="O176" s="260"/>
      <c r="P176" s="260"/>
      <c r="Q176" s="260"/>
      <c r="R176" s="257">
        <f t="shared" si="2"/>
        <v>0</v>
      </c>
      <c r="S176" s="255"/>
      <c r="T176" s="255"/>
      <c r="U176" s="255"/>
      <c r="V176" s="259"/>
      <c r="W176" s="261"/>
      <c r="X176" s="297"/>
      <c r="Y176" s="304"/>
      <c r="Z176" s="304"/>
      <c r="AA176" s="304"/>
      <c r="AB176" s="304"/>
      <c r="AC176" s="304"/>
      <c r="AD176" s="304"/>
      <c r="AE176" s="304"/>
      <c r="AF176" s="304"/>
      <c r="AG176" s="297"/>
      <c r="AH176" s="297"/>
      <c r="AI176" s="297"/>
      <c r="AJ176" s="297"/>
      <c r="AK176" s="297"/>
      <c r="AL176" s="297"/>
      <c r="AM176" s="297"/>
      <c r="AN176" s="297"/>
      <c r="AO176" s="297"/>
      <c r="AP176" s="297"/>
      <c r="AQ176" s="297"/>
      <c r="AR176" s="297"/>
      <c r="AS176" s="297"/>
      <c r="AT176" s="297"/>
      <c r="AU176" s="297"/>
      <c r="AV176" s="297"/>
      <c r="AW176" s="297"/>
      <c r="AX176" s="297"/>
      <c r="AY176" s="297"/>
      <c r="AZ176" s="297"/>
      <c r="BA176" s="297"/>
      <c r="BB176" s="297"/>
      <c r="BC176" s="297"/>
      <c r="BD176" s="297"/>
      <c r="BE176" s="297"/>
      <c r="BF176" s="297"/>
      <c r="BG176" s="297"/>
      <c r="BH176" s="297"/>
      <c r="BI176" s="297"/>
      <c r="BJ176" s="297"/>
      <c r="BK176" s="297"/>
      <c r="BL176" s="297"/>
      <c r="BM176" s="297"/>
      <c r="BN176" s="297"/>
      <c r="BO176" s="297"/>
    </row>
    <row r="177" spans="1:67" s="54" customFormat="1" ht="12.75" x14ac:dyDescent="0.2">
      <c r="A177" s="255"/>
      <c r="B177" s="255"/>
      <c r="C177" s="255"/>
      <c r="D177" s="255"/>
      <c r="E177" s="255"/>
      <c r="F177" s="256"/>
      <c r="G177" s="256"/>
      <c r="H177" s="256"/>
      <c r="I177" s="256"/>
      <c r="J177" s="256"/>
      <c r="K177" s="256"/>
      <c r="L177" s="256"/>
      <c r="M177" s="256"/>
      <c r="N177" s="256"/>
      <c r="O177" s="256"/>
      <c r="P177" s="256"/>
      <c r="Q177" s="256"/>
      <c r="R177" s="257">
        <f t="shared" si="2"/>
        <v>0</v>
      </c>
      <c r="S177" s="255"/>
      <c r="T177" s="255"/>
      <c r="U177" s="255"/>
      <c r="V177" s="255"/>
      <c r="W177" s="258"/>
      <c r="X177" s="297"/>
      <c r="Y177" s="304"/>
      <c r="Z177" s="304"/>
      <c r="AA177" s="304"/>
      <c r="AB177" s="304"/>
      <c r="AC177" s="304"/>
      <c r="AD177" s="304"/>
      <c r="AE177" s="304"/>
      <c r="AF177" s="304"/>
      <c r="AG177" s="297"/>
      <c r="AH177" s="297"/>
      <c r="AI177" s="297"/>
      <c r="AJ177" s="297"/>
      <c r="AK177" s="297"/>
      <c r="AL177" s="297"/>
      <c r="AM177" s="297"/>
      <c r="AN177" s="297"/>
      <c r="AO177" s="297"/>
      <c r="AP177" s="297"/>
      <c r="AQ177" s="297"/>
      <c r="AR177" s="297"/>
      <c r="AS177" s="297"/>
      <c r="AT177" s="297"/>
      <c r="AU177" s="297"/>
      <c r="AV177" s="297"/>
      <c r="AW177" s="297"/>
      <c r="AX177" s="297"/>
      <c r="AY177" s="297"/>
      <c r="AZ177" s="297"/>
      <c r="BA177" s="297"/>
      <c r="BB177" s="297"/>
      <c r="BC177" s="297"/>
      <c r="BD177" s="297"/>
      <c r="BE177" s="297"/>
      <c r="BF177" s="297"/>
      <c r="BG177" s="297"/>
      <c r="BH177" s="297"/>
      <c r="BI177" s="297"/>
      <c r="BJ177" s="297"/>
      <c r="BK177" s="297"/>
      <c r="BL177" s="297"/>
      <c r="BM177" s="297"/>
      <c r="BN177" s="297"/>
      <c r="BO177" s="297"/>
    </row>
    <row r="178" spans="1:67" s="54" customFormat="1" ht="12.75" x14ac:dyDescent="0.2">
      <c r="A178" s="255"/>
      <c r="B178" s="255"/>
      <c r="C178" s="259"/>
      <c r="D178" s="259"/>
      <c r="E178" s="259"/>
      <c r="F178" s="260"/>
      <c r="G178" s="260"/>
      <c r="H178" s="260"/>
      <c r="I178" s="260"/>
      <c r="J178" s="260"/>
      <c r="K178" s="260"/>
      <c r="L178" s="260"/>
      <c r="M178" s="260"/>
      <c r="N178" s="260"/>
      <c r="O178" s="260"/>
      <c r="P178" s="260"/>
      <c r="Q178" s="260"/>
      <c r="R178" s="257">
        <f t="shared" si="2"/>
        <v>0</v>
      </c>
      <c r="S178" s="255"/>
      <c r="T178" s="255"/>
      <c r="U178" s="255"/>
      <c r="V178" s="259"/>
      <c r="W178" s="261"/>
      <c r="X178" s="297"/>
      <c r="Y178" s="304"/>
      <c r="Z178" s="304"/>
      <c r="AA178" s="304"/>
      <c r="AB178" s="304"/>
      <c r="AC178" s="304"/>
      <c r="AD178" s="304"/>
      <c r="AE178" s="304"/>
      <c r="AF178" s="304"/>
      <c r="AG178" s="297"/>
      <c r="AH178" s="297"/>
      <c r="AI178" s="297"/>
      <c r="AJ178" s="297"/>
      <c r="AK178" s="297"/>
      <c r="AL178" s="297"/>
      <c r="AM178" s="297"/>
      <c r="AN178" s="297"/>
      <c r="AO178" s="297"/>
      <c r="AP178" s="297"/>
      <c r="AQ178" s="297"/>
      <c r="AR178" s="297"/>
      <c r="AS178" s="297"/>
      <c r="AT178" s="297"/>
      <c r="AU178" s="297"/>
      <c r="AV178" s="297"/>
      <c r="AW178" s="297"/>
      <c r="AX178" s="297"/>
      <c r="AY178" s="297"/>
      <c r="AZ178" s="297"/>
      <c r="BA178" s="297"/>
      <c r="BB178" s="297"/>
      <c r="BC178" s="297"/>
      <c r="BD178" s="297"/>
      <c r="BE178" s="297"/>
      <c r="BF178" s="297"/>
      <c r="BG178" s="297"/>
      <c r="BH178" s="297"/>
      <c r="BI178" s="297"/>
      <c r="BJ178" s="297"/>
      <c r="BK178" s="297"/>
      <c r="BL178" s="297"/>
      <c r="BM178" s="297"/>
      <c r="BN178" s="297"/>
      <c r="BO178" s="297"/>
    </row>
    <row r="179" spans="1:67" s="54" customFormat="1" ht="12.75" x14ac:dyDescent="0.2">
      <c r="A179" s="255"/>
      <c r="B179" s="255"/>
      <c r="C179" s="255"/>
      <c r="D179" s="255"/>
      <c r="E179" s="255"/>
      <c r="F179" s="256"/>
      <c r="G179" s="256"/>
      <c r="H179" s="256"/>
      <c r="I179" s="256"/>
      <c r="J179" s="256"/>
      <c r="K179" s="256"/>
      <c r="L179" s="256"/>
      <c r="M179" s="256"/>
      <c r="N179" s="256"/>
      <c r="O179" s="256"/>
      <c r="P179" s="256"/>
      <c r="Q179" s="256"/>
      <c r="R179" s="257">
        <f t="shared" si="2"/>
        <v>0</v>
      </c>
      <c r="S179" s="255"/>
      <c r="T179" s="255"/>
      <c r="U179" s="255"/>
      <c r="V179" s="255"/>
      <c r="W179" s="258"/>
      <c r="X179" s="297"/>
      <c r="Y179" s="304"/>
      <c r="Z179" s="304"/>
      <c r="AA179" s="304"/>
      <c r="AB179" s="304"/>
      <c r="AC179" s="304"/>
      <c r="AD179" s="304"/>
      <c r="AE179" s="304"/>
      <c r="AF179" s="304"/>
      <c r="AG179" s="297"/>
      <c r="AH179" s="297"/>
      <c r="AI179" s="297"/>
      <c r="AJ179" s="297"/>
      <c r="AK179" s="297"/>
      <c r="AL179" s="297"/>
      <c r="AM179" s="297"/>
      <c r="AN179" s="297"/>
      <c r="AO179" s="297"/>
      <c r="AP179" s="297"/>
      <c r="AQ179" s="297"/>
      <c r="AR179" s="297"/>
      <c r="AS179" s="297"/>
      <c r="AT179" s="297"/>
      <c r="AU179" s="297"/>
      <c r="AV179" s="297"/>
      <c r="AW179" s="297"/>
      <c r="AX179" s="297"/>
      <c r="AY179" s="297"/>
      <c r="AZ179" s="297"/>
      <c r="BA179" s="297"/>
      <c r="BB179" s="297"/>
      <c r="BC179" s="297"/>
      <c r="BD179" s="297"/>
      <c r="BE179" s="297"/>
      <c r="BF179" s="297"/>
      <c r="BG179" s="297"/>
      <c r="BH179" s="297"/>
      <c r="BI179" s="297"/>
      <c r="BJ179" s="297"/>
      <c r="BK179" s="297"/>
      <c r="BL179" s="297"/>
      <c r="BM179" s="297"/>
      <c r="BN179" s="297"/>
      <c r="BO179" s="297"/>
    </row>
    <row r="180" spans="1:67" s="54" customFormat="1" ht="12.75" x14ac:dyDescent="0.2">
      <c r="A180" s="255"/>
      <c r="B180" s="255"/>
      <c r="C180" s="259"/>
      <c r="D180" s="259"/>
      <c r="E180" s="259"/>
      <c r="F180" s="260"/>
      <c r="G180" s="260"/>
      <c r="H180" s="260"/>
      <c r="I180" s="260"/>
      <c r="J180" s="260"/>
      <c r="K180" s="260"/>
      <c r="L180" s="260"/>
      <c r="M180" s="260"/>
      <c r="N180" s="260"/>
      <c r="O180" s="260"/>
      <c r="P180" s="260"/>
      <c r="Q180" s="260"/>
      <c r="R180" s="257">
        <f t="shared" si="2"/>
        <v>0</v>
      </c>
      <c r="S180" s="255"/>
      <c r="T180" s="255"/>
      <c r="U180" s="255"/>
      <c r="V180" s="259"/>
      <c r="W180" s="261"/>
      <c r="X180" s="297"/>
      <c r="Y180" s="304"/>
      <c r="Z180" s="304"/>
      <c r="AA180" s="304"/>
      <c r="AB180" s="304"/>
      <c r="AC180" s="304"/>
      <c r="AD180" s="304"/>
      <c r="AE180" s="304"/>
      <c r="AF180" s="304"/>
      <c r="AG180" s="297"/>
      <c r="AH180" s="297"/>
      <c r="AI180" s="297"/>
      <c r="AJ180" s="297"/>
      <c r="AK180" s="297"/>
      <c r="AL180" s="297"/>
      <c r="AM180" s="297"/>
      <c r="AN180" s="297"/>
      <c r="AO180" s="297"/>
      <c r="AP180" s="297"/>
      <c r="AQ180" s="297"/>
      <c r="AR180" s="297"/>
      <c r="AS180" s="297"/>
      <c r="AT180" s="297"/>
      <c r="AU180" s="297"/>
      <c r="AV180" s="297"/>
      <c r="AW180" s="297"/>
      <c r="AX180" s="297"/>
      <c r="AY180" s="297"/>
      <c r="AZ180" s="297"/>
      <c r="BA180" s="297"/>
      <c r="BB180" s="297"/>
      <c r="BC180" s="297"/>
      <c r="BD180" s="297"/>
      <c r="BE180" s="297"/>
      <c r="BF180" s="297"/>
      <c r="BG180" s="297"/>
      <c r="BH180" s="297"/>
      <c r="BI180" s="297"/>
      <c r="BJ180" s="297"/>
      <c r="BK180" s="297"/>
      <c r="BL180" s="297"/>
      <c r="BM180" s="297"/>
      <c r="BN180" s="297"/>
      <c r="BO180" s="297"/>
    </row>
    <row r="181" spans="1:67" s="54" customFormat="1" ht="12.75" x14ac:dyDescent="0.2">
      <c r="A181" s="255"/>
      <c r="B181" s="255"/>
      <c r="C181" s="255"/>
      <c r="D181" s="255"/>
      <c r="E181" s="255"/>
      <c r="F181" s="256"/>
      <c r="G181" s="256"/>
      <c r="H181" s="256"/>
      <c r="I181" s="256"/>
      <c r="J181" s="256"/>
      <c r="K181" s="256"/>
      <c r="L181" s="256"/>
      <c r="M181" s="256"/>
      <c r="N181" s="256"/>
      <c r="O181" s="256"/>
      <c r="P181" s="256"/>
      <c r="Q181" s="256"/>
      <c r="R181" s="257">
        <f t="shared" si="2"/>
        <v>0</v>
      </c>
      <c r="S181" s="255"/>
      <c r="T181" s="255"/>
      <c r="U181" s="255"/>
      <c r="V181" s="255"/>
      <c r="W181" s="258"/>
      <c r="X181" s="297"/>
      <c r="Y181" s="304"/>
      <c r="Z181" s="304"/>
      <c r="AA181" s="304"/>
      <c r="AB181" s="304"/>
      <c r="AC181" s="304"/>
      <c r="AD181" s="304"/>
      <c r="AE181" s="304"/>
      <c r="AF181" s="304"/>
      <c r="AG181" s="297"/>
      <c r="AH181" s="297"/>
      <c r="AI181" s="297"/>
      <c r="AJ181" s="297"/>
      <c r="AK181" s="297"/>
      <c r="AL181" s="297"/>
      <c r="AM181" s="297"/>
      <c r="AN181" s="297"/>
      <c r="AO181" s="297"/>
      <c r="AP181" s="297"/>
      <c r="AQ181" s="297"/>
      <c r="AR181" s="297"/>
      <c r="AS181" s="297"/>
      <c r="AT181" s="297"/>
      <c r="AU181" s="297"/>
      <c r="AV181" s="297"/>
      <c r="AW181" s="297"/>
      <c r="AX181" s="297"/>
      <c r="AY181" s="297"/>
      <c r="AZ181" s="297"/>
      <c r="BA181" s="297"/>
      <c r="BB181" s="297"/>
      <c r="BC181" s="297"/>
      <c r="BD181" s="297"/>
      <c r="BE181" s="297"/>
      <c r="BF181" s="297"/>
      <c r="BG181" s="297"/>
      <c r="BH181" s="297"/>
      <c r="BI181" s="297"/>
      <c r="BJ181" s="297"/>
      <c r="BK181" s="297"/>
      <c r="BL181" s="297"/>
      <c r="BM181" s="297"/>
      <c r="BN181" s="297"/>
      <c r="BO181" s="297"/>
    </row>
    <row r="182" spans="1:67" s="54" customFormat="1" ht="12.75" x14ac:dyDescent="0.2">
      <c r="A182" s="255"/>
      <c r="B182" s="255"/>
      <c r="C182" s="259"/>
      <c r="D182" s="259"/>
      <c r="E182" s="259"/>
      <c r="F182" s="260"/>
      <c r="G182" s="260"/>
      <c r="H182" s="260"/>
      <c r="I182" s="260"/>
      <c r="J182" s="260"/>
      <c r="K182" s="260"/>
      <c r="L182" s="260"/>
      <c r="M182" s="260"/>
      <c r="N182" s="260"/>
      <c r="O182" s="260"/>
      <c r="P182" s="260"/>
      <c r="Q182" s="260"/>
      <c r="R182" s="257">
        <f t="shared" si="2"/>
        <v>0</v>
      </c>
      <c r="S182" s="255"/>
      <c r="T182" s="255"/>
      <c r="U182" s="255"/>
      <c r="V182" s="259"/>
      <c r="W182" s="261"/>
      <c r="X182" s="297"/>
      <c r="Y182" s="304"/>
      <c r="Z182" s="304"/>
      <c r="AA182" s="304"/>
      <c r="AB182" s="304"/>
      <c r="AC182" s="304"/>
      <c r="AD182" s="304"/>
      <c r="AE182" s="304"/>
      <c r="AF182" s="304"/>
      <c r="AG182" s="297"/>
      <c r="AH182" s="297"/>
      <c r="AI182" s="297"/>
      <c r="AJ182" s="297"/>
      <c r="AK182" s="297"/>
      <c r="AL182" s="297"/>
      <c r="AM182" s="297"/>
      <c r="AN182" s="297"/>
      <c r="AO182" s="297"/>
      <c r="AP182" s="297"/>
      <c r="AQ182" s="297"/>
      <c r="AR182" s="297"/>
      <c r="AS182" s="297"/>
      <c r="AT182" s="297"/>
      <c r="AU182" s="297"/>
      <c r="AV182" s="297"/>
      <c r="AW182" s="297"/>
      <c r="AX182" s="297"/>
      <c r="AY182" s="297"/>
      <c r="AZ182" s="297"/>
      <c r="BA182" s="297"/>
      <c r="BB182" s="297"/>
      <c r="BC182" s="297"/>
      <c r="BD182" s="297"/>
      <c r="BE182" s="297"/>
      <c r="BF182" s="297"/>
      <c r="BG182" s="297"/>
      <c r="BH182" s="297"/>
      <c r="BI182" s="297"/>
      <c r="BJ182" s="297"/>
      <c r="BK182" s="297"/>
      <c r="BL182" s="297"/>
      <c r="BM182" s="297"/>
      <c r="BN182" s="297"/>
      <c r="BO182" s="297"/>
    </row>
    <row r="183" spans="1:67" s="54" customFormat="1" ht="12.75" x14ac:dyDescent="0.2">
      <c r="A183" s="255"/>
      <c r="B183" s="255"/>
      <c r="C183" s="255"/>
      <c r="D183" s="255"/>
      <c r="E183" s="255"/>
      <c r="F183" s="256"/>
      <c r="G183" s="256"/>
      <c r="H183" s="256"/>
      <c r="I183" s="256"/>
      <c r="J183" s="256"/>
      <c r="K183" s="256"/>
      <c r="L183" s="256"/>
      <c r="M183" s="256"/>
      <c r="N183" s="256"/>
      <c r="O183" s="256"/>
      <c r="P183" s="256"/>
      <c r="Q183" s="256"/>
      <c r="R183" s="257">
        <f t="shared" si="2"/>
        <v>0</v>
      </c>
      <c r="S183" s="255"/>
      <c r="T183" s="255"/>
      <c r="U183" s="255"/>
      <c r="V183" s="255"/>
      <c r="W183" s="258"/>
      <c r="X183" s="297"/>
      <c r="Y183" s="304"/>
      <c r="Z183" s="304"/>
      <c r="AA183" s="304"/>
      <c r="AB183" s="304"/>
      <c r="AC183" s="304"/>
      <c r="AD183" s="304"/>
      <c r="AE183" s="304"/>
      <c r="AF183" s="304"/>
      <c r="AG183" s="297"/>
      <c r="AH183" s="297"/>
      <c r="AI183" s="297"/>
      <c r="AJ183" s="297"/>
      <c r="AK183" s="297"/>
      <c r="AL183" s="297"/>
      <c r="AM183" s="297"/>
      <c r="AN183" s="297"/>
      <c r="AO183" s="297"/>
      <c r="AP183" s="297"/>
      <c r="AQ183" s="297"/>
      <c r="AR183" s="297"/>
      <c r="AS183" s="297"/>
      <c r="AT183" s="297"/>
      <c r="AU183" s="297"/>
      <c r="AV183" s="297"/>
      <c r="AW183" s="297"/>
      <c r="AX183" s="297"/>
      <c r="AY183" s="297"/>
      <c r="AZ183" s="297"/>
      <c r="BA183" s="297"/>
      <c r="BB183" s="297"/>
      <c r="BC183" s="297"/>
      <c r="BD183" s="297"/>
      <c r="BE183" s="297"/>
      <c r="BF183" s="297"/>
      <c r="BG183" s="297"/>
      <c r="BH183" s="297"/>
      <c r="BI183" s="297"/>
      <c r="BJ183" s="297"/>
      <c r="BK183" s="297"/>
      <c r="BL183" s="297"/>
      <c r="BM183" s="297"/>
      <c r="BN183" s="297"/>
      <c r="BO183" s="297"/>
    </row>
    <row r="184" spans="1:67" s="54" customFormat="1" ht="12.75" x14ac:dyDescent="0.2">
      <c r="A184" s="255"/>
      <c r="B184" s="255"/>
      <c r="C184" s="259"/>
      <c r="D184" s="259"/>
      <c r="E184" s="259"/>
      <c r="F184" s="260"/>
      <c r="G184" s="260"/>
      <c r="H184" s="260"/>
      <c r="I184" s="260"/>
      <c r="J184" s="260"/>
      <c r="K184" s="260"/>
      <c r="L184" s="260"/>
      <c r="M184" s="260"/>
      <c r="N184" s="260"/>
      <c r="O184" s="260"/>
      <c r="P184" s="260"/>
      <c r="Q184" s="260"/>
      <c r="R184" s="257">
        <f t="shared" si="2"/>
        <v>0</v>
      </c>
      <c r="S184" s="255"/>
      <c r="T184" s="255"/>
      <c r="U184" s="255"/>
      <c r="V184" s="259"/>
      <c r="W184" s="261"/>
      <c r="X184" s="297"/>
      <c r="Y184" s="304"/>
      <c r="Z184" s="304"/>
      <c r="AA184" s="304"/>
      <c r="AB184" s="304"/>
      <c r="AC184" s="304"/>
      <c r="AD184" s="304"/>
      <c r="AE184" s="304"/>
      <c r="AF184" s="304"/>
      <c r="AG184" s="297"/>
      <c r="AH184" s="297"/>
      <c r="AI184" s="297"/>
      <c r="AJ184" s="297"/>
      <c r="AK184" s="297"/>
      <c r="AL184" s="297"/>
      <c r="AM184" s="297"/>
      <c r="AN184" s="297"/>
      <c r="AO184" s="297"/>
      <c r="AP184" s="297"/>
      <c r="AQ184" s="297"/>
      <c r="AR184" s="297"/>
      <c r="AS184" s="297"/>
      <c r="AT184" s="297"/>
      <c r="AU184" s="297"/>
      <c r="AV184" s="297"/>
      <c r="AW184" s="297"/>
      <c r="AX184" s="297"/>
      <c r="AY184" s="297"/>
      <c r="AZ184" s="297"/>
      <c r="BA184" s="297"/>
      <c r="BB184" s="297"/>
      <c r="BC184" s="297"/>
      <c r="BD184" s="297"/>
      <c r="BE184" s="297"/>
      <c r="BF184" s="297"/>
      <c r="BG184" s="297"/>
      <c r="BH184" s="297"/>
      <c r="BI184" s="297"/>
      <c r="BJ184" s="297"/>
      <c r="BK184" s="297"/>
      <c r="BL184" s="297"/>
      <c r="BM184" s="297"/>
      <c r="BN184" s="297"/>
      <c r="BO184" s="297"/>
    </row>
    <row r="185" spans="1:67" s="54" customFormat="1" ht="12.75" x14ac:dyDescent="0.2">
      <c r="A185" s="255"/>
      <c r="B185" s="255"/>
      <c r="C185" s="255"/>
      <c r="D185" s="255"/>
      <c r="E185" s="255"/>
      <c r="F185" s="256"/>
      <c r="G185" s="256"/>
      <c r="H185" s="256"/>
      <c r="I185" s="256"/>
      <c r="J185" s="256"/>
      <c r="K185" s="256"/>
      <c r="L185" s="256"/>
      <c r="M185" s="256"/>
      <c r="N185" s="256"/>
      <c r="O185" s="256"/>
      <c r="P185" s="256"/>
      <c r="Q185" s="256"/>
      <c r="R185" s="257">
        <f t="shared" si="2"/>
        <v>0</v>
      </c>
      <c r="S185" s="255"/>
      <c r="T185" s="255"/>
      <c r="U185" s="255"/>
      <c r="V185" s="255"/>
      <c r="W185" s="258"/>
      <c r="X185" s="297"/>
      <c r="Y185" s="304"/>
      <c r="Z185" s="304"/>
      <c r="AA185" s="304"/>
      <c r="AB185" s="304"/>
      <c r="AC185" s="304"/>
      <c r="AD185" s="304"/>
      <c r="AE185" s="304"/>
      <c r="AF185" s="304"/>
      <c r="AG185" s="297"/>
      <c r="AH185" s="297"/>
      <c r="AI185" s="297"/>
      <c r="AJ185" s="297"/>
      <c r="AK185" s="297"/>
      <c r="AL185" s="297"/>
      <c r="AM185" s="297"/>
      <c r="AN185" s="297"/>
      <c r="AO185" s="297"/>
      <c r="AP185" s="297"/>
      <c r="AQ185" s="297"/>
      <c r="AR185" s="297"/>
      <c r="AS185" s="297"/>
      <c r="AT185" s="297"/>
      <c r="AU185" s="297"/>
      <c r="AV185" s="297"/>
      <c r="AW185" s="297"/>
      <c r="AX185" s="297"/>
      <c r="AY185" s="297"/>
      <c r="AZ185" s="297"/>
      <c r="BA185" s="297"/>
      <c r="BB185" s="297"/>
      <c r="BC185" s="297"/>
      <c r="BD185" s="297"/>
      <c r="BE185" s="297"/>
      <c r="BF185" s="297"/>
      <c r="BG185" s="297"/>
      <c r="BH185" s="297"/>
      <c r="BI185" s="297"/>
      <c r="BJ185" s="297"/>
      <c r="BK185" s="297"/>
      <c r="BL185" s="297"/>
      <c r="BM185" s="297"/>
      <c r="BN185" s="297"/>
      <c r="BO185" s="297"/>
    </row>
    <row r="186" spans="1:67" s="54" customFormat="1" ht="12.75" x14ac:dyDescent="0.2">
      <c r="A186" s="255"/>
      <c r="B186" s="255"/>
      <c r="C186" s="259"/>
      <c r="D186" s="259"/>
      <c r="E186" s="259"/>
      <c r="F186" s="260"/>
      <c r="G186" s="260"/>
      <c r="H186" s="260"/>
      <c r="I186" s="260"/>
      <c r="J186" s="260"/>
      <c r="K186" s="260"/>
      <c r="L186" s="260"/>
      <c r="M186" s="260"/>
      <c r="N186" s="260"/>
      <c r="O186" s="260"/>
      <c r="P186" s="260"/>
      <c r="Q186" s="260"/>
      <c r="R186" s="257">
        <f t="shared" si="2"/>
        <v>0</v>
      </c>
      <c r="S186" s="255"/>
      <c r="T186" s="255"/>
      <c r="U186" s="255"/>
      <c r="V186" s="259"/>
      <c r="W186" s="261"/>
      <c r="X186" s="297"/>
      <c r="Y186" s="304"/>
      <c r="Z186" s="304"/>
      <c r="AA186" s="304"/>
      <c r="AB186" s="304"/>
      <c r="AC186" s="304"/>
      <c r="AD186" s="304"/>
      <c r="AE186" s="304"/>
      <c r="AF186" s="304"/>
      <c r="AG186" s="297"/>
      <c r="AH186" s="297"/>
      <c r="AI186" s="297"/>
      <c r="AJ186" s="297"/>
      <c r="AK186" s="297"/>
      <c r="AL186" s="297"/>
      <c r="AM186" s="297"/>
      <c r="AN186" s="297"/>
      <c r="AO186" s="297"/>
      <c r="AP186" s="297"/>
      <c r="AQ186" s="297"/>
      <c r="AR186" s="297"/>
      <c r="AS186" s="297"/>
      <c r="AT186" s="297"/>
      <c r="AU186" s="297"/>
      <c r="AV186" s="297"/>
      <c r="AW186" s="297"/>
      <c r="AX186" s="297"/>
      <c r="AY186" s="297"/>
      <c r="AZ186" s="297"/>
      <c r="BA186" s="297"/>
      <c r="BB186" s="297"/>
      <c r="BC186" s="297"/>
      <c r="BD186" s="297"/>
      <c r="BE186" s="297"/>
      <c r="BF186" s="297"/>
      <c r="BG186" s="297"/>
      <c r="BH186" s="297"/>
      <c r="BI186" s="297"/>
      <c r="BJ186" s="297"/>
      <c r="BK186" s="297"/>
      <c r="BL186" s="297"/>
      <c r="BM186" s="297"/>
      <c r="BN186" s="297"/>
      <c r="BO186" s="297"/>
    </row>
    <row r="187" spans="1:67" s="54" customFormat="1" ht="12.75" x14ac:dyDescent="0.2">
      <c r="A187" s="255"/>
      <c r="B187" s="255"/>
      <c r="C187" s="255"/>
      <c r="D187" s="255"/>
      <c r="E187" s="255"/>
      <c r="F187" s="256"/>
      <c r="G187" s="256"/>
      <c r="H187" s="256"/>
      <c r="I187" s="256"/>
      <c r="J187" s="256"/>
      <c r="K187" s="256"/>
      <c r="L187" s="256"/>
      <c r="M187" s="256"/>
      <c r="N187" s="256"/>
      <c r="O187" s="256"/>
      <c r="P187" s="256"/>
      <c r="Q187" s="256"/>
      <c r="R187" s="257">
        <f t="shared" si="2"/>
        <v>0</v>
      </c>
      <c r="S187" s="255"/>
      <c r="T187" s="255"/>
      <c r="U187" s="255"/>
      <c r="V187" s="255"/>
      <c r="W187" s="258"/>
      <c r="X187" s="297"/>
      <c r="Y187" s="304"/>
      <c r="Z187" s="304"/>
      <c r="AA187" s="304"/>
      <c r="AB187" s="304"/>
      <c r="AC187" s="304"/>
      <c r="AD187" s="304"/>
      <c r="AE187" s="304"/>
      <c r="AF187" s="304"/>
      <c r="AG187" s="297"/>
      <c r="AH187" s="297"/>
      <c r="AI187" s="297"/>
      <c r="AJ187" s="297"/>
      <c r="AK187" s="297"/>
      <c r="AL187" s="297"/>
      <c r="AM187" s="297"/>
      <c r="AN187" s="297"/>
      <c r="AO187" s="297"/>
      <c r="AP187" s="297"/>
      <c r="AQ187" s="297"/>
      <c r="AR187" s="297"/>
      <c r="AS187" s="297"/>
      <c r="AT187" s="297"/>
      <c r="AU187" s="297"/>
      <c r="AV187" s="297"/>
      <c r="AW187" s="297"/>
      <c r="AX187" s="297"/>
      <c r="AY187" s="297"/>
      <c r="AZ187" s="297"/>
      <c r="BA187" s="297"/>
      <c r="BB187" s="297"/>
      <c r="BC187" s="297"/>
      <c r="BD187" s="297"/>
      <c r="BE187" s="297"/>
      <c r="BF187" s="297"/>
      <c r="BG187" s="297"/>
      <c r="BH187" s="297"/>
      <c r="BI187" s="297"/>
      <c r="BJ187" s="297"/>
      <c r="BK187" s="297"/>
      <c r="BL187" s="297"/>
      <c r="BM187" s="297"/>
      <c r="BN187" s="297"/>
      <c r="BO187" s="297"/>
    </row>
    <row r="188" spans="1:67" s="54" customFormat="1" ht="12.75" x14ac:dyDescent="0.2">
      <c r="A188" s="255"/>
      <c r="B188" s="255"/>
      <c r="C188" s="259"/>
      <c r="D188" s="259"/>
      <c r="E188" s="259"/>
      <c r="F188" s="260"/>
      <c r="G188" s="260"/>
      <c r="H188" s="260"/>
      <c r="I188" s="260"/>
      <c r="J188" s="260"/>
      <c r="K188" s="260"/>
      <c r="L188" s="260"/>
      <c r="M188" s="260"/>
      <c r="N188" s="260"/>
      <c r="O188" s="260"/>
      <c r="P188" s="260"/>
      <c r="Q188" s="260"/>
      <c r="R188" s="257">
        <f t="shared" si="2"/>
        <v>0</v>
      </c>
      <c r="S188" s="255"/>
      <c r="T188" s="255"/>
      <c r="U188" s="255"/>
      <c r="V188" s="259"/>
      <c r="W188" s="261"/>
      <c r="X188" s="297"/>
      <c r="Y188" s="304"/>
      <c r="Z188" s="304"/>
      <c r="AA188" s="304"/>
      <c r="AB188" s="304"/>
      <c r="AC188" s="304"/>
      <c r="AD188" s="304"/>
      <c r="AE188" s="304"/>
      <c r="AF188" s="304"/>
      <c r="AG188" s="297"/>
      <c r="AH188" s="297"/>
      <c r="AI188" s="297"/>
      <c r="AJ188" s="297"/>
      <c r="AK188" s="297"/>
      <c r="AL188" s="297"/>
      <c r="AM188" s="297"/>
      <c r="AN188" s="297"/>
      <c r="AO188" s="297"/>
      <c r="AP188" s="297"/>
      <c r="AQ188" s="297"/>
      <c r="AR188" s="297"/>
      <c r="AS188" s="297"/>
      <c r="AT188" s="297"/>
      <c r="AU188" s="297"/>
      <c r="AV188" s="297"/>
      <c r="AW188" s="297"/>
      <c r="AX188" s="297"/>
      <c r="AY188" s="297"/>
      <c r="AZ188" s="297"/>
      <c r="BA188" s="297"/>
      <c r="BB188" s="297"/>
      <c r="BC188" s="297"/>
      <c r="BD188" s="297"/>
      <c r="BE188" s="297"/>
      <c r="BF188" s="297"/>
      <c r="BG188" s="297"/>
      <c r="BH188" s="297"/>
      <c r="BI188" s="297"/>
      <c r="BJ188" s="297"/>
      <c r="BK188" s="297"/>
      <c r="BL188" s="297"/>
      <c r="BM188" s="297"/>
      <c r="BN188" s="297"/>
      <c r="BO188" s="297"/>
    </row>
    <row r="189" spans="1:67" s="54" customFormat="1" ht="12.75" x14ac:dyDescent="0.2">
      <c r="A189" s="255"/>
      <c r="B189" s="255"/>
      <c r="C189" s="255"/>
      <c r="D189" s="255"/>
      <c r="E189" s="255"/>
      <c r="F189" s="256"/>
      <c r="G189" s="256"/>
      <c r="H189" s="256"/>
      <c r="I189" s="256"/>
      <c r="J189" s="256"/>
      <c r="K189" s="256"/>
      <c r="L189" s="256"/>
      <c r="M189" s="256"/>
      <c r="N189" s="256"/>
      <c r="O189" s="256"/>
      <c r="P189" s="256"/>
      <c r="Q189" s="256"/>
      <c r="R189" s="257">
        <f t="shared" si="2"/>
        <v>0</v>
      </c>
      <c r="S189" s="255"/>
      <c r="T189" s="255"/>
      <c r="U189" s="255"/>
      <c r="V189" s="255"/>
      <c r="W189" s="258"/>
      <c r="X189" s="297"/>
      <c r="Y189" s="304"/>
      <c r="Z189" s="304"/>
      <c r="AA189" s="304"/>
      <c r="AB189" s="304"/>
      <c r="AC189" s="304"/>
      <c r="AD189" s="304"/>
      <c r="AE189" s="304"/>
      <c r="AF189" s="304"/>
      <c r="AG189" s="297"/>
      <c r="AH189" s="297"/>
      <c r="AI189" s="297"/>
      <c r="AJ189" s="297"/>
      <c r="AK189" s="297"/>
      <c r="AL189" s="297"/>
      <c r="AM189" s="297"/>
      <c r="AN189" s="297"/>
      <c r="AO189" s="297"/>
      <c r="AP189" s="297"/>
      <c r="AQ189" s="297"/>
      <c r="AR189" s="297"/>
      <c r="AS189" s="297"/>
      <c r="AT189" s="297"/>
      <c r="AU189" s="297"/>
      <c r="AV189" s="297"/>
      <c r="AW189" s="297"/>
      <c r="AX189" s="297"/>
      <c r="AY189" s="297"/>
      <c r="AZ189" s="297"/>
      <c r="BA189" s="297"/>
      <c r="BB189" s="297"/>
      <c r="BC189" s="297"/>
      <c r="BD189" s="297"/>
      <c r="BE189" s="297"/>
      <c r="BF189" s="297"/>
      <c r="BG189" s="297"/>
      <c r="BH189" s="297"/>
      <c r="BI189" s="297"/>
      <c r="BJ189" s="297"/>
      <c r="BK189" s="297"/>
      <c r="BL189" s="297"/>
      <c r="BM189" s="297"/>
      <c r="BN189" s="297"/>
      <c r="BO189" s="297"/>
    </row>
    <row r="190" spans="1:67" s="54" customFormat="1" ht="12.75" x14ac:dyDescent="0.2">
      <c r="A190" s="255"/>
      <c r="B190" s="255"/>
      <c r="C190" s="259"/>
      <c r="D190" s="259"/>
      <c r="E190" s="259"/>
      <c r="F190" s="260"/>
      <c r="G190" s="260"/>
      <c r="H190" s="260"/>
      <c r="I190" s="260"/>
      <c r="J190" s="260"/>
      <c r="K190" s="260"/>
      <c r="L190" s="260"/>
      <c r="M190" s="260"/>
      <c r="N190" s="260"/>
      <c r="O190" s="260"/>
      <c r="P190" s="260"/>
      <c r="Q190" s="260"/>
      <c r="R190" s="257">
        <f t="shared" si="2"/>
        <v>0</v>
      </c>
      <c r="S190" s="255"/>
      <c r="T190" s="255"/>
      <c r="U190" s="255"/>
      <c r="V190" s="259"/>
      <c r="W190" s="261"/>
      <c r="X190" s="297"/>
      <c r="Y190" s="304"/>
      <c r="Z190" s="304"/>
      <c r="AA190" s="304"/>
      <c r="AB190" s="304"/>
      <c r="AC190" s="304"/>
      <c r="AD190" s="304"/>
      <c r="AE190" s="304"/>
      <c r="AF190" s="304"/>
      <c r="AG190" s="297"/>
      <c r="AH190" s="297"/>
      <c r="AI190" s="297"/>
      <c r="AJ190" s="297"/>
      <c r="AK190" s="297"/>
      <c r="AL190" s="297"/>
      <c r="AM190" s="297"/>
      <c r="AN190" s="297"/>
      <c r="AO190" s="297"/>
      <c r="AP190" s="297"/>
      <c r="AQ190" s="297"/>
      <c r="AR190" s="297"/>
      <c r="AS190" s="297"/>
      <c r="AT190" s="297"/>
      <c r="AU190" s="297"/>
      <c r="AV190" s="297"/>
      <c r="AW190" s="297"/>
      <c r="AX190" s="297"/>
      <c r="AY190" s="297"/>
      <c r="AZ190" s="297"/>
      <c r="BA190" s="297"/>
      <c r="BB190" s="297"/>
      <c r="BC190" s="297"/>
      <c r="BD190" s="297"/>
      <c r="BE190" s="297"/>
      <c r="BF190" s="297"/>
      <c r="BG190" s="297"/>
      <c r="BH190" s="297"/>
      <c r="BI190" s="297"/>
      <c r="BJ190" s="297"/>
      <c r="BK190" s="297"/>
      <c r="BL190" s="297"/>
      <c r="BM190" s="297"/>
      <c r="BN190" s="297"/>
      <c r="BO190" s="297"/>
    </row>
    <row r="191" spans="1:67" s="54" customFormat="1" ht="12.75" x14ac:dyDescent="0.2">
      <c r="A191" s="255"/>
      <c r="B191" s="255"/>
      <c r="C191" s="255"/>
      <c r="D191" s="255"/>
      <c r="E191" s="255"/>
      <c r="F191" s="256"/>
      <c r="G191" s="256"/>
      <c r="H191" s="256"/>
      <c r="I191" s="256"/>
      <c r="J191" s="256"/>
      <c r="K191" s="256"/>
      <c r="L191" s="256"/>
      <c r="M191" s="256"/>
      <c r="N191" s="256"/>
      <c r="O191" s="256"/>
      <c r="P191" s="256"/>
      <c r="Q191" s="256"/>
      <c r="R191" s="257">
        <f t="shared" si="2"/>
        <v>0</v>
      </c>
      <c r="S191" s="255"/>
      <c r="T191" s="255"/>
      <c r="U191" s="255"/>
      <c r="V191" s="255"/>
      <c r="W191" s="258"/>
      <c r="X191" s="297"/>
      <c r="Y191" s="304"/>
      <c r="Z191" s="304"/>
      <c r="AA191" s="304"/>
      <c r="AB191" s="304"/>
      <c r="AC191" s="304"/>
      <c r="AD191" s="304"/>
      <c r="AE191" s="304"/>
      <c r="AF191" s="304"/>
      <c r="AG191" s="297"/>
      <c r="AH191" s="297"/>
      <c r="AI191" s="297"/>
      <c r="AJ191" s="297"/>
      <c r="AK191" s="297"/>
      <c r="AL191" s="297"/>
      <c r="AM191" s="297"/>
      <c r="AN191" s="297"/>
      <c r="AO191" s="297"/>
      <c r="AP191" s="297"/>
      <c r="AQ191" s="297"/>
      <c r="AR191" s="297"/>
      <c r="AS191" s="297"/>
      <c r="AT191" s="297"/>
      <c r="AU191" s="297"/>
      <c r="AV191" s="297"/>
      <c r="AW191" s="297"/>
      <c r="AX191" s="297"/>
      <c r="AY191" s="297"/>
      <c r="AZ191" s="297"/>
      <c r="BA191" s="297"/>
      <c r="BB191" s="297"/>
      <c r="BC191" s="297"/>
      <c r="BD191" s="297"/>
      <c r="BE191" s="297"/>
      <c r="BF191" s="297"/>
      <c r="BG191" s="297"/>
      <c r="BH191" s="297"/>
      <c r="BI191" s="297"/>
      <c r="BJ191" s="297"/>
      <c r="BK191" s="297"/>
      <c r="BL191" s="297"/>
      <c r="BM191" s="297"/>
      <c r="BN191" s="297"/>
      <c r="BO191" s="297"/>
    </row>
    <row r="192" spans="1:67" s="54" customFormat="1" ht="12.75" x14ac:dyDescent="0.2">
      <c r="A192" s="255"/>
      <c r="B192" s="255"/>
      <c r="C192" s="259"/>
      <c r="D192" s="259"/>
      <c r="E192" s="259"/>
      <c r="F192" s="260"/>
      <c r="G192" s="260"/>
      <c r="H192" s="260"/>
      <c r="I192" s="260"/>
      <c r="J192" s="260"/>
      <c r="K192" s="260"/>
      <c r="L192" s="260"/>
      <c r="M192" s="260"/>
      <c r="N192" s="260"/>
      <c r="O192" s="260"/>
      <c r="P192" s="260"/>
      <c r="Q192" s="260"/>
      <c r="R192" s="257">
        <f t="shared" si="2"/>
        <v>0</v>
      </c>
      <c r="S192" s="255"/>
      <c r="T192" s="255"/>
      <c r="U192" s="255"/>
      <c r="V192" s="259"/>
      <c r="W192" s="261"/>
      <c r="X192" s="297"/>
      <c r="Y192" s="304"/>
      <c r="Z192" s="304"/>
      <c r="AA192" s="304"/>
      <c r="AB192" s="304"/>
      <c r="AC192" s="304"/>
      <c r="AD192" s="304"/>
      <c r="AE192" s="304"/>
      <c r="AF192" s="304"/>
      <c r="AG192" s="297"/>
      <c r="AH192" s="297"/>
      <c r="AI192" s="297"/>
      <c r="AJ192" s="297"/>
      <c r="AK192" s="297"/>
      <c r="AL192" s="297"/>
      <c r="AM192" s="297"/>
      <c r="AN192" s="297"/>
      <c r="AO192" s="297"/>
      <c r="AP192" s="297"/>
      <c r="AQ192" s="297"/>
      <c r="AR192" s="297"/>
      <c r="AS192" s="297"/>
      <c r="AT192" s="297"/>
      <c r="AU192" s="297"/>
      <c r="AV192" s="297"/>
      <c r="AW192" s="297"/>
      <c r="AX192" s="297"/>
      <c r="AY192" s="297"/>
      <c r="AZ192" s="297"/>
      <c r="BA192" s="297"/>
      <c r="BB192" s="297"/>
      <c r="BC192" s="297"/>
      <c r="BD192" s="297"/>
      <c r="BE192" s="297"/>
      <c r="BF192" s="297"/>
      <c r="BG192" s="297"/>
      <c r="BH192" s="297"/>
      <c r="BI192" s="297"/>
      <c r="BJ192" s="297"/>
      <c r="BK192" s="297"/>
      <c r="BL192" s="297"/>
      <c r="BM192" s="297"/>
      <c r="BN192" s="297"/>
      <c r="BO192" s="297"/>
    </row>
    <row r="193" spans="1:67" s="54" customFormat="1" ht="12.75" x14ac:dyDescent="0.2">
      <c r="A193" s="255"/>
      <c r="B193" s="255"/>
      <c r="C193" s="255"/>
      <c r="D193" s="255"/>
      <c r="E193" s="255"/>
      <c r="F193" s="256"/>
      <c r="G193" s="256"/>
      <c r="H193" s="256"/>
      <c r="I193" s="256"/>
      <c r="J193" s="256"/>
      <c r="K193" s="256"/>
      <c r="L193" s="256"/>
      <c r="M193" s="256"/>
      <c r="N193" s="256"/>
      <c r="O193" s="256"/>
      <c r="P193" s="256"/>
      <c r="Q193" s="256"/>
      <c r="R193" s="257">
        <f t="shared" si="2"/>
        <v>0</v>
      </c>
      <c r="S193" s="255"/>
      <c r="T193" s="255"/>
      <c r="U193" s="255"/>
      <c r="V193" s="255"/>
      <c r="W193" s="258"/>
      <c r="X193" s="297"/>
      <c r="Y193" s="304"/>
      <c r="Z193" s="304"/>
      <c r="AA193" s="304"/>
      <c r="AB193" s="304"/>
      <c r="AC193" s="304"/>
      <c r="AD193" s="304"/>
      <c r="AE193" s="304"/>
      <c r="AF193" s="304"/>
      <c r="AG193" s="297"/>
      <c r="AH193" s="297"/>
      <c r="AI193" s="297"/>
      <c r="AJ193" s="297"/>
      <c r="AK193" s="297"/>
      <c r="AL193" s="297"/>
      <c r="AM193" s="297"/>
      <c r="AN193" s="297"/>
      <c r="AO193" s="297"/>
      <c r="AP193" s="297"/>
      <c r="AQ193" s="297"/>
      <c r="AR193" s="297"/>
      <c r="AS193" s="297"/>
      <c r="AT193" s="297"/>
      <c r="AU193" s="297"/>
      <c r="AV193" s="297"/>
      <c r="AW193" s="297"/>
      <c r="AX193" s="297"/>
      <c r="AY193" s="297"/>
      <c r="AZ193" s="297"/>
      <c r="BA193" s="297"/>
      <c r="BB193" s="297"/>
      <c r="BC193" s="297"/>
      <c r="BD193" s="297"/>
      <c r="BE193" s="297"/>
      <c r="BF193" s="297"/>
      <c r="BG193" s="297"/>
      <c r="BH193" s="297"/>
      <c r="BI193" s="297"/>
      <c r="BJ193" s="297"/>
      <c r="BK193" s="297"/>
      <c r="BL193" s="297"/>
      <c r="BM193" s="297"/>
      <c r="BN193" s="297"/>
      <c r="BO193" s="297"/>
    </row>
    <row r="194" spans="1:67" s="54" customFormat="1" ht="12.75" x14ac:dyDescent="0.2">
      <c r="A194" s="255"/>
      <c r="B194" s="255"/>
      <c r="C194" s="259"/>
      <c r="D194" s="259"/>
      <c r="E194" s="259"/>
      <c r="F194" s="260"/>
      <c r="G194" s="260"/>
      <c r="H194" s="260"/>
      <c r="I194" s="260"/>
      <c r="J194" s="260"/>
      <c r="K194" s="260"/>
      <c r="L194" s="260"/>
      <c r="M194" s="260"/>
      <c r="N194" s="260"/>
      <c r="O194" s="260"/>
      <c r="P194" s="260"/>
      <c r="Q194" s="260"/>
      <c r="R194" s="257">
        <f t="shared" si="2"/>
        <v>0</v>
      </c>
      <c r="S194" s="255"/>
      <c r="T194" s="255"/>
      <c r="U194" s="255"/>
      <c r="V194" s="259"/>
      <c r="W194" s="261"/>
      <c r="X194" s="297"/>
      <c r="Y194" s="304"/>
      <c r="Z194" s="304"/>
      <c r="AA194" s="304"/>
      <c r="AB194" s="304"/>
      <c r="AC194" s="304"/>
      <c r="AD194" s="304"/>
      <c r="AE194" s="304"/>
      <c r="AF194" s="304"/>
      <c r="AG194" s="297"/>
      <c r="AH194" s="297"/>
      <c r="AI194" s="297"/>
      <c r="AJ194" s="297"/>
      <c r="AK194" s="297"/>
      <c r="AL194" s="297"/>
      <c r="AM194" s="297"/>
      <c r="AN194" s="297"/>
      <c r="AO194" s="297"/>
      <c r="AP194" s="297"/>
      <c r="AQ194" s="297"/>
      <c r="AR194" s="297"/>
      <c r="AS194" s="297"/>
      <c r="AT194" s="297"/>
      <c r="AU194" s="297"/>
      <c r="AV194" s="297"/>
      <c r="AW194" s="297"/>
      <c r="AX194" s="297"/>
      <c r="AY194" s="297"/>
      <c r="AZ194" s="297"/>
      <c r="BA194" s="297"/>
      <c r="BB194" s="297"/>
      <c r="BC194" s="297"/>
      <c r="BD194" s="297"/>
      <c r="BE194" s="297"/>
      <c r="BF194" s="297"/>
      <c r="BG194" s="297"/>
      <c r="BH194" s="297"/>
      <c r="BI194" s="297"/>
      <c r="BJ194" s="297"/>
      <c r="BK194" s="297"/>
      <c r="BL194" s="297"/>
      <c r="BM194" s="297"/>
      <c r="BN194" s="297"/>
      <c r="BO194" s="297"/>
    </row>
    <row r="195" spans="1:67" s="54" customFormat="1" ht="12.75" x14ac:dyDescent="0.2">
      <c r="A195" s="255"/>
      <c r="B195" s="255"/>
      <c r="C195" s="255"/>
      <c r="D195" s="255"/>
      <c r="E195" s="255"/>
      <c r="F195" s="256"/>
      <c r="G195" s="256"/>
      <c r="H195" s="256"/>
      <c r="I195" s="256"/>
      <c r="J195" s="256"/>
      <c r="K195" s="256"/>
      <c r="L195" s="256"/>
      <c r="M195" s="256"/>
      <c r="N195" s="256"/>
      <c r="O195" s="256"/>
      <c r="P195" s="256"/>
      <c r="Q195" s="256"/>
      <c r="R195" s="257">
        <f t="shared" si="2"/>
        <v>0</v>
      </c>
      <c r="S195" s="255"/>
      <c r="T195" s="255"/>
      <c r="U195" s="255"/>
      <c r="V195" s="255"/>
      <c r="W195" s="258"/>
      <c r="X195" s="297"/>
      <c r="Y195" s="304"/>
      <c r="Z195" s="304"/>
      <c r="AA195" s="304"/>
      <c r="AB195" s="304"/>
      <c r="AC195" s="304"/>
      <c r="AD195" s="304"/>
      <c r="AE195" s="304"/>
      <c r="AF195" s="304"/>
      <c r="AG195" s="297"/>
      <c r="AH195" s="297"/>
      <c r="AI195" s="297"/>
      <c r="AJ195" s="297"/>
      <c r="AK195" s="297"/>
      <c r="AL195" s="297"/>
      <c r="AM195" s="297"/>
      <c r="AN195" s="297"/>
      <c r="AO195" s="297"/>
      <c r="AP195" s="297"/>
      <c r="AQ195" s="297"/>
      <c r="AR195" s="297"/>
      <c r="AS195" s="297"/>
      <c r="AT195" s="297"/>
      <c r="AU195" s="297"/>
      <c r="AV195" s="297"/>
      <c r="AW195" s="297"/>
      <c r="AX195" s="297"/>
      <c r="AY195" s="297"/>
      <c r="AZ195" s="297"/>
      <c r="BA195" s="297"/>
      <c r="BB195" s="297"/>
      <c r="BC195" s="297"/>
      <c r="BD195" s="297"/>
      <c r="BE195" s="297"/>
      <c r="BF195" s="297"/>
      <c r="BG195" s="297"/>
      <c r="BH195" s="297"/>
      <c r="BI195" s="297"/>
      <c r="BJ195" s="297"/>
      <c r="BK195" s="297"/>
      <c r="BL195" s="297"/>
      <c r="BM195" s="297"/>
      <c r="BN195" s="297"/>
      <c r="BO195" s="297"/>
    </row>
    <row r="196" spans="1:67" s="54" customFormat="1" ht="12.75" x14ac:dyDescent="0.2">
      <c r="A196" s="255"/>
      <c r="B196" s="255"/>
      <c r="C196" s="259"/>
      <c r="D196" s="259"/>
      <c r="E196" s="259"/>
      <c r="F196" s="260"/>
      <c r="G196" s="260"/>
      <c r="H196" s="260"/>
      <c r="I196" s="260"/>
      <c r="J196" s="260"/>
      <c r="K196" s="260"/>
      <c r="L196" s="260"/>
      <c r="M196" s="260"/>
      <c r="N196" s="260"/>
      <c r="O196" s="260"/>
      <c r="P196" s="260"/>
      <c r="Q196" s="260"/>
      <c r="R196" s="257">
        <f t="shared" si="2"/>
        <v>0</v>
      </c>
      <c r="S196" s="255"/>
      <c r="T196" s="255"/>
      <c r="U196" s="255"/>
      <c r="V196" s="259"/>
      <c r="W196" s="261"/>
      <c r="X196" s="297"/>
      <c r="Y196" s="304"/>
      <c r="Z196" s="304"/>
      <c r="AA196" s="304"/>
      <c r="AB196" s="304"/>
      <c r="AC196" s="304"/>
      <c r="AD196" s="304"/>
      <c r="AE196" s="304"/>
      <c r="AF196" s="304"/>
      <c r="AG196" s="297"/>
      <c r="AH196" s="297"/>
      <c r="AI196" s="297"/>
      <c r="AJ196" s="297"/>
      <c r="AK196" s="297"/>
      <c r="AL196" s="297"/>
      <c r="AM196" s="297"/>
      <c r="AN196" s="297"/>
      <c r="AO196" s="297"/>
      <c r="AP196" s="297"/>
      <c r="AQ196" s="297"/>
      <c r="AR196" s="297"/>
      <c r="AS196" s="297"/>
      <c r="AT196" s="297"/>
      <c r="AU196" s="297"/>
      <c r="AV196" s="297"/>
      <c r="AW196" s="297"/>
      <c r="AX196" s="297"/>
      <c r="AY196" s="297"/>
      <c r="AZ196" s="297"/>
      <c r="BA196" s="297"/>
      <c r="BB196" s="297"/>
      <c r="BC196" s="297"/>
      <c r="BD196" s="297"/>
      <c r="BE196" s="297"/>
      <c r="BF196" s="297"/>
      <c r="BG196" s="297"/>
      <c r="BH196" s="297"/>
      <c r="BI196" s="297"/>
      <c r="BJ196" s="297"/>
      <c r="BK196" s="297"/>
      <c r="BL196" s="297"/>
      <c r="BM196" s="297"/>
      <c r="BN196" s="297"/>
      <c r="BO196" s="297"/>
    </row>
    <row r="197" spans="1:67" s="54" customFormat="1" ht="12.75" x14ac:dyDescent="0.2">
      <c r="A197" s="255"/>
      <c r="B197" s="255"/>
      <c r="C197" s="255"/>
      <c r="D197" s="255"/>
      <c r="E197" s="264"/>
      <c r="F197" s="256"/>
      <c r="G197" s="256"/>
      <c r="H197" s="256"/>
      <c r="I197" s="256"/>
      <c r="J197" s="256"/>
      <c r="K197" s="256"/>
      <c r="L197" s="256"/>
      <c r="M197" s="256"/>
      <c r="N197" s="256"/>
      <c r="O197" s="256"/>
      <c r="P197" s="256"/>
      <c r="Q197" s="256"/>
      <c r="R197" s="257">
        <f t="shared" si="2"/>
        <v>0</v>
      </c>
      <c r="S197" s="255"/>
      <c r="T197" s="255"/>
      <c r="U197" s="255"/>
      <c r="V197" s="255"/>
      <c r="W197" s="258"/>
      <c r="X197" s="297"/>
      <c r="Y197" s="304"/>
      <c r="Z197" s="304"/>
      <c r="AA197" s="304"/>
      <c r="AB197" s="304"/>
      <c r="AC197" s="304"/>
      <c r="AD197" s="304"/>
      <c r="AE197" s="304"/>
      <c r="AF197" s="304"/>
      <c r="AG197" s="297"/>
      <c r="AH197" s="297"/>
      <c r="AI197" s="297"/>
      <c r="AJ197" s="297"/>
      <c r="AK197" s="297"/>
      <c r="AL197" s="297"/>
      <c r="AM197" s="297"/>
      <c r="AN197" s="297"/>
      <c r="AO197" s="297"/>
      <c r="AP197" s="297"/>
      <c r="AQ197" s="297"/>
      <c r="AR197" s="297"/>
      <c r="AS197" s="297"/>
      <c r="AT197" s="297"/>
      <c r="AU197" s="297"/>
      <c r="AV197" s="297"/>
      <c r="AW197" s="297"/>
      <c r="AX197" s="297"/>
      <c r="AY197" s="297"/>
      <c r="AZ197" s="297"/>
      <c r="BA197" s="297"/>
      <c r="BB197" s="297"/>
      <c r="BC197" s="297"/>
      <c r="BD197" s="297"/>
      <c r="BE197" s="297"/>
      <c r="BF197" s="297"/>
      <c r="BG197" s="297"/>
      <c r="BH197" s="297"/>
      <c r="BI197" s="297"/>
      <c r="BJ197" s="297"/>
      <c r="BK197" s="297"/>
      <c r="BL197" s="297"/>
      <c r="BM197" s="297"/>
      <c r="BN197" s="297"/>
      <c r="BO197" s="297"/>
    </row>
    <row r="198" spans="1:67" s="54" customFormat="1" ht="12.75" x14ac:dyDescent="0.2">
      <c r="A198" s="255"/>
      <c r="B198" s="255"/>
      <c r="C198" s="259"/>
      <c r="D198" s="259"/>
      <c r="E198" s="265"/>
      <c r="F198" s="260"/>
      <c r="G198" s="260"/>
      <c r="H198" s="260"/>
      <c r="I198" s="260"/>
      <c r="J198" s="260"/>
      <c r="K198" s="260"/>
      <c r="L198" s="260"/>
      <c r="M198" s="260"/>
      <c r="N198" s="260"/>
      <c r="O198" s="260"/>
      <c r="P198" s="260"/>
      <c r="Q198" s="260"/>
      <c r="R198" s="257">
        <f t="shared" si="2"/>
        <v>0</v>
      </c>
      <c r="S198" s="255"/>
      <c r="T198" s="255"/>
      <c r="U198" s="255"/>
      <c r="V198" s="259"/>
      <c r="W198" s="261"/>
      <c r="X198" s="297"/>
      <c r="Y198" s="304"/>
      <c r="Z198" s="304"/>
      <c r="AA198" s="304"/>
      <c r="AB198" s="304"/>
      <c r="AC198" s="304"/>
      <c r="AD198" s="304"/>
      <c r="AE198" s="304"/>
      <c r="AF198" s="304"/>
      <c r="AG198" s="297"/>
      <c r="AH198" s="297"/>
      <c r="AI198" s="297"/>
      <c r="AJ198" s="297"/>
      <c r="AK198" s="297"/>
      <c r="AL198" s="297"/>
      <c r="AM198" s="297"/>
      <c r="AN198" s="297"/>
      <c r="AO198" s="297"/>
      <c r="AP198" s="297"/>
      <c r="AQ198" s="297"/>
      <c r="AR198" s="297"/>
      <c r="AS198" s="297"/>
      <c r="AT198" s="297"/>
      <c r="AU198" s="297"/>
      <c r="AV198" s="297"/>
      <c r="AW198" s="297"/>
      <c r="AX198" s="297"/>
      <c r="AY198" s="297"/>
      <c r="AZ198" s="297"/>
      <c r="BA198" s="297"/>
      <c r="BB198" s="297"/>
      <c r="BC198" s="297"/>
      <c r="BD198" s="297"/>
      <c r="BE198" s="297"/>
      <c r="BF198" s="297"/>
      <c r="BG198" s="297"/>
      <c r="BH198" s="297"/>
      <c r="BI198" s="297"/>
      <c r="BJ198" s="297"/>
      <c r="BK198" s="297"/>
      <c r="BL198" s="297"/>
      <c r="BM198" s="297"/>
      <c r="BN198" s="297"/>
      <c r="BO198" s="297"/>
    </row>
    <row r="199" spans="1:67" s="54" customFormat="1" ht="12.75" x14ac:dyDescent="0.2">
      <c r="A199" s="255"/>
      <c r="B199" s="255"/>
      <c r="C199" s="255"/>
      <c r="D199" s="255"/>
      <c r="E199" s="264"/>
      <c r="F199" s="256"/>
      <c r="G199" s="256"/>
      <c r="H199" s="256"/>
      <c r="I199" s="256"/>
      <c r="J199" s="256"/>
      <c r="K199" s="256"/>
      <c r="L199" s="256"/>
      <c r="M199" s="256"/>
      <c r="N199" s="256"/>
      <c r="O199" s="256"/>
      <c r="P199" s="256"/>
      <c r="Q199" s="256"/>
      <c r="R199" s="257">
        <f t="shared" si="2"/>
        <v>0</v>
      </c>
      <c r="S199" s="255"/>
      <c r="T199" s="255"/>
      <c r="U199" s="255"/>
      <c r="V199" s="255"/>
      <c r="W199" s="258"/>
      <c r="X199" s="297"/>
      <c r="Y199" s="304"/>
      <c r="Z199" s="304"/>
      <c r="AA199" s="304"/>
      <c r="AB199" s="304"/>
      <c r="AC199" s="304"/>
      <c r="AD199" s="304"/>
      <c r="AE199" s="304"/>
      <c r="AF199" s="304"/>
      <c r="AG199" s="297"/>
      <c r="AH199" s="297"/>
      <c r="AI199" s="297"/>
      <c r="AJ199" s="297"/>
      <c r="AK199" s="297"/>
      <c r="AL199" s="297"/>
      <c r="AM199" s="297"/>
      <c r="AN199" s="297"/>
      <c r="AO199" s="297"/>
      <c r="AP199" s="297"/>
      <c r="AQ199" s="297"/>
      <c r="AR199" s="297"/>
      <c r="AS199" s="297"/>
      <c r="AT199" s="297"/>
      <c r="AU199" s="297"/>
      <c r="AV199" s="297"/>
      <c r="AW199" s="297"/>
      <c r="AX199" s="297"/>
      <c r="AY199" s="297"/>
      <c r="AZ199" s="297"/>
      <c r="BA199" s="297"/>
      <c r="BB199" s="297"/>
      <c r="BC199" s="297"/>
      <c r="BD199" s="297"/>
      <c r="BE199" s="297"/>
      <c r="BF199" s="297"/>
      <c r="BG199" s="297"/>
      <c r="BH199" s="297"/>
      <c r="BI199" s="297"/>
      <c r="BJ199" s="297"/>
      <c r="BK199" s="297"/>
      <c r="BL199" s="297"/>
      <c r="BM199" s="297"/>
      <c r="BN199" s="297"/>
      <c r="BO199" s="297"/>
    </row>
    <row r="200" spans="1:67" s="54" customFormat="1" ht="12.75" x14ac:dyDescent="0.2">
      <c r="A200" s="255"/>
      <c r="B200" s="255"/>
      <c r="C200" s="259"/>
      <c r="D200" s="259"/>
      <c r="E200" s="265"/>
      <c r="F200" s="260"/>
      <c r="G200" s="260"/>
      <c r="H200" s="260"/>
      <c r="I200" s="260"/>
      <c r="J200" s="260"/>
      <c r="K200" s="260"/>
      <c r="L200" s="260"/>
      <c r="M200" s="260"/>
      <c r="N200" s="260"/>
      <c r="O200" s="260"/>
      <c r="P200" s="260"/>
      <c r="Q200" s="260"/>
      <c r="R200" s="257">
        <f t="shared" si="2"/>
        <v>0</v>
      </c>
      <c r="S200" s="255"/>
      <c r="T200" s="255"/>
      <c r="U200" s="255"/>
      <c r="V200" s="259"/>
      <c r="W200" s="261"/>
      <c r="X200" s="297"/>
      <c r="Y200" s="304"/>
      <c r="Z200" s="304"/>
      <c r="AA200" s="304"/>
      <c r="AB200" s="304"/>
      <c r="AC200" s="304"/>
      <c r="AD200" s="304"/>
      <c r="AE200" s="304"/>
      <c r="AF200" s="304"/>
      <c r="AG200" s="297"/>
      <c r="AH200" s="297"/>
      <c r="AI200" s="297"/>
      <c r="AJ200" s="297"/>
      <c r="AK200" s="297"/>
      <c r="AL200" s="297"/>
      <c r="AM200" s="297"/>
      <c r="AN200" s="297"/>
      <c r="AO200" s="297"/>
      <c r="AP200" s="297"/>
      <c r="AQ200" s="297"/>
      <c r="AR200" s="297"/>
      <c r="AS200" s="297"/>
      <c r="AT200" s="297"/>
      <c r="AU200" s="297"/>
      <c r="AV200" s="297"/>
      <c r="AW200" s="297"/>
      <c r="AX200" s="297"/>
      <c r="AY200" s="297"/>
      <c r="AZ200" s="297"/>
      <c r="BA200" s="297"/>
      <c r="BB200" s="297"/>
      <c r="BC200" s="297"/>
      <c r="BD200" s="297"/>
      <c r="BE200" s="297"/>
      <c r="BF200" s="297"/>
      <c r="BG200" s="297"/>
      <c r="BH200" s="297"/>
      <c r="BI200" s="297"/>
      <c r="BJ200" s="297"/>
      <c r="BK200" s="297"/>
      <c r="BL200" s="297"/>
      <c r="BM200" s="297"/>
      <c r="BN200" s="297"/>
      <c r="BO200" s="297"/>
    </row>
    <row r="201" spans="1:67" s="54" customFormat="1" ht="12.75" x14ac:dyDescent="0.2">
      <c r="A201" s="255"/>
      <c r="B201" s="255"/>
      <c r="C201" s="255"/>
      <c r="D201" s="255"/>
      <c r="E201" s="264"/>
      <c r="F201" s="266"/>
      <c r="G201" s="266"/>
      <c r="H201" s="266"/>
      <c r="I201" s="266"/>
      <c r="J201" s="266"/>
      <c r="K201" s="266"/>
      <c r="L201" s="266"/>
      <c r="M201" s="266"/>
      <c r="N201" s="266"/>
      <c r="O201" s="266"/>
      <c r="P201" s="266"/>
      <c r="Q201" s="266"/>
      <c r="R201" s="257">
        <f t="shared" si="2"/>
        <v>0</v>
      </c>
      <c r="S201" s="255"/>
      <c r="T201" s="255"/>
      <c r="U201" s="255"/>
      <c r="V201" s="255"/>
      <c r="W201" s="258"/>
      <c r="X201" s="297"/>
      <c r="Y201" s="304"/>
      <c r="Z201" s="304"/>
      <c r="AA201" s="304"/>
      <c r="AB201" s="304"/>
      <c r="AC201" s="304"/>
      <c r="AD201" s="304"/>
      <c r="AE201" s="304"/>
      <c r="AF201" s="304"/>
      <c r="AG201" s="297"/>
      <c r="AH201" s="297"/>
      <c r="AI201" s="297"/>
      <c r="AJ201" s="297"/>
      <c r="AK201" s="297"/>
      <c r="AL201" s="297"/>
      <c r="AM201" s="297"/>
      <c r="AN201" s="297"/>
      <c r="AO201" s="297"/>
      <c r="AP201" s="297"/>
      <c r="AQ201" s="297"/>
      <c r="AR201" s="297"/>
      <c r="AS201" s="297"/>
      <c r="AT201" s="297"/>
      <c r="AU201" s="297"/>
      <c r="AV201" s="297"/>
      <c r="AW201" s="297"/>
      <c r="AX201" s="297"/>
      <c r="AY201" s="297"/>
      <c r="AZ201" s="297"/>
      <c r="BA201" s="297"/>
      <c r="BB201" s="297"/>
      <c r="BC201" s="297"/>
      <c r="BD201" s="297"/>
      <c r="BE201" s="297"/>
      <c r="BF201" s="297"/>
      <c r="BG201" s="297"/>
      <c r="BH201" s="297"/>
      <c r="BI201" s="297"/>
      <c r="BJ201" s="297"/>
      <c r="BK201" s="297"/>
      <c r="BL201" s="297"/>
      <c r="BM201" s="297"/>
      <c r="BN201" s="297"/>
      <c r="BO201" s="297"/>
    </row>
    <row r="202" spans="1:67" s="54" customFormat="1" ht="12.75" x14ac:dyDescent="0.2">
      <c r="A202" s="255"/>
      <c r="B202" s="255"/>
      <c r="C202" s="259"/>
      <c r="D202" s="259"/>
      <c r="E202" s="265"/>
      <c r="F202" s="267"/>
      <c r="G202" s="267"/>
      <c r="H202" s="267"/>
      <c r="I202" s="267"/>
      <c r="J202" s="267"/>
      <c r="K202" s="267"/>
      <c r="L202" s="267"/>
      <c r="M202" s="267"/>
      <c r="N202" s="267"/>
      <c r="O202" s="267"/>
      <c r="P202" s="267"/>
      <c r="Q202" s="267"/>
      <c r="R202" s="257">
        <f t="shared" ref="R202:R279" si="3">SUM(F202:Q202)</f>
        <v>0</v>
      </c>
      <c r="S202" s="255"/>
      <c r="T202" s="255"/>
      <c r="U202" s="255"/>
      <c r="V202" s="259"/>
      <c r="W202" s="261"/>
      <c r="X202" s="297"/>
      <c r="Y202" s="304"/>
      <c r="Z202" s="304"/>
      <c r="AA202" s="304"/>
      <c r="AB202" s="304"/>
      <c r="AC202" s="304"/>
      <c r="AD202" s="304"/>
      <c r="AE202" s="304"/>
      <c r="AF202" s="304"/>
      <c r="AG202" s="297"/>
      <c r="AH202" s="297"/>
      <c r="AI202" s="297"/>
      <c r="AJ202" s="297"/>
      <c r="AK202" s="297"/>
      <c r="AL202" s="297"/>
      <c r="AM202" s="297"/>
      <c r="AN202" s="297"/>
      <c r="AO202" s="297"/>
      <c r="AP202" s="297"/>
      <c r="AQ202" s="297"/>
      <c r="AR202" s="297"/>
      <c r="AS202" s="297"/>
      <c r="AT202" s="297"/>
      <c r="AU202" s="297"/>
      <c r="AV202" s="297"/>
      <c r="AW202" s="297"/>
      <c r="AX202" s="297"/>
      <c r="AY202" s="297"/>
      <c r="AZ202" s="297"/>
      <c r="BA202" s="297"/>
      <c r="BB202" s="297"/>
      <c r="BC202" s="297"/>
      <c r="BD202" s="297"/>
      <c r="BE202" s="297"/>
      <c r="BF202" s="297"/>
      <c r="BG202" s="297"/>
      <c r="BH202" s="297"/>
      <c r="BI202" s="297"/>
      <c r="BJ202" s="297"/>
      <c r="BK202" s="297"/>
      <c r="BL202" s="297"/>
      <c r="BM202" s="297"/>
      <c r="BN202" s="297"/>
      <c r="BO202" s="297"/>
    </row>
    <row r="203" spans="1:67" s="54" customFormat="1" ht="12.75" x14ac:dyDescent="0.2">
      <c r="A203" s="255"/>
      <c r="B203" s="255"/>
      <c r="C203" s="255"/>
      <c r="D203" s="255"/>
      <c r="E203" s="264"/>
      <c r="F203" s="266"/>
      <c r="G203" s="266"/>
      <c r="H203" s="266"/>
      <c r="I203" s="266"/>
      <c r="J203" s="266"/>
      <c r="K203" s="266"/>
      <c r="L203" s="266"/>
      <c r="M203" s="266"/>
      <c r="N203" s="266"/>
      <c r="O203" s="266"/>
      <c r="P203" s="266"/>
      <c r="Q203" s="266"/>
      <c r="R203" s="257">
        <f t="shared" si="3"/>
        <v>0</v>
      </c>
      <c r="S203" s="255"/>
      <c r="T203" s="255"/>
      <c r="U203" s="255"/>
      <c r="V203" s="255"/>
      <c r="W203" s="258"/>
      <c r="X203" s="297"/>
      <c r="Y203" s="304"/>
      <c r="Z203" s="304"/>
      <c r="AA203" s="304"/>
      <c r="AB203" s="304"/>
      <c r="AC203" s="304"/>
      <c r="AD203" s="304"/>
      <c r="AE203" s="304"/>
      <c r="AF203" s="304"/>
      <c r="AG203" s="297"/>
      <c r="AH203" s="297"/>
      <c r="AI203" s="297"/>
      <c r="AJ203" s="297"/>
      <c r="AK203" s="297"/>
      <c r="AL203" s="297"/>
      <c r="AM203" s="297"/>
      <c r="AN203" s="297"/>
      <c r="AO203" s="297"/>
      <c r="AP203" s="297"/>
      <c r="AQ203" s="297"/>
      <c r="AR203" s="297"/>
      <c r="AS203" s="297"/>
      <c r="AT203" s="297"/>
      <c r="AU203" s="297"/>
      <c r="AV203" s="297"/>
      <c r="AW203" s="297"/>
      <c r="AX203" s="297"/>
      <c r="AY203" s="297"/>
      <c r="AZ203" s="297"/>
      <c r="BA203" s="297"/>
      <c r="BB203" s="297"/>
      <c r="BC203" s="297"/>
      <c r="BD203" s="297"/>
      <c r="BE203" s="297"/>
      <c r="BF203" s="297"/>
      <c r="BG203" s="297"/>
      <c r="BH203" s="297"/>
      <c r="BI203" s="297"/>
      <c r="BJ203" s="297"/>
      <c r="BK203" s="297"/>
      <c r="BL203" s="297"/>
      <c r="BM203" s="297"/>
      <c r="BN203" s="297"/>
      <c r="BO203" s="297"/>
    </row>
    <row r="204" spans="1:67" s="54" customFormat="1" ht="12.75" x14ac:dyDescent="0.2">
      <c r="A204" s="255"/>
      <c r="B204" s="255"/>
      <c r="C204" s="259"/>
      <c r="D204" s="259"/>
      <c r="E204" s="265"/>
      <c r="F204" s="267"/>
      <c r="G204" s="267"/>
      <c r="H204" s="267"/>
      <c r="I204" s="267"/>
      <c r="J204" s="267"/>
      <c r="K204" s="267"/>
      <c r="L204" s="267"/>
      <c r="M204" s="267"/>
      <c r="N204" s="267"/>
      <c r="O204" s="267"/>
      <c r="P204" s="267"/>
      <c r="Q204" s="267"/>
      <c r="R204" s="257">
        <f t="shared" si="3"/>
        <v>0</v>
      </c>
      <c r="S204" s="255"/>
      <c r="T204" s="255"/>
      <c r="U204" s="255"/>
      <c r="V204" s="259"/>
      <c r="W204" s="261"/>
      <c r="X204" s="297"/>
      <c r="Y204" s="304"/>
      <c r="Z204" s="304"/>
      <c r="AA204" s="304"/>
      <c r="AB204" s="304"/>
      <c r="AC204" s="304"/>
      <c r="AD204" s="304"/>
      <c r="AE204" s="304"/>
      <c r="AF204" s="304"/>
      <c r="AG204" s="297"/>
      <c r="AH204" s="297"/>
      <c r="AI204" s="297"/>
      <c r="AJ204" s="297"/>
      <c r="AK204" s="297"/>
      <c r="AL204" s="297"/>
      <c r="AM204" s="297"/>
      <c r="AN204" s="297"/>
      <c r="AO204" s="297"/>
      <c r="AP204" s="297"/>
      <c r="AQ204" s="297"/>
      <c r="AR204" s="297"/>
      <c r="AS204" s="297"/>
      <c r="AT204" s="297"/>
      <c r="AU204" s="297"/>
      <c r="AV204" s="297"/>
      <c r="AW204" s="297"/>
      <c r="AX204" s="297"/>
      <c r="AY204" s="297"/>
      <c r="AZ204" s="297"/>
      <c r="BA204" s="297"/>
      <c r="BB204" s="297"/>
      <c r="BC204" s="297"/>
      <c r="BD204" s="297"/>
      <c r="BE204" s="297"/>
      <c r="BF204" s="297"/>
      <c r="BG204" s="297"/>
      <c r="BH204" s="297"/>
      <c r="BI204" s="297"/>
      <c r="BJ204" s="297"/>
      <c r="BK204" s="297"/>
      <c r="BL204" s="297"/>
      <c r="BM204" s="297"/>
      <c r="BN204" s="297"/>
      <c r="BO204" s="297"/>
    </row>
    <row r="205" spans="1:67" s="54" customFormat="1" ht="12.75" x14ac:dyDescent="0.2">
      <c r="A205" s="255"/>
      <c r="B205" s="255"/>
      <c r="C205" s="255"/>
      <c r="D205" s="255"/>
      <c r="E205" s="264"/>
      <c r="F205" s="266"/>
      <c r="G205" s="266"/>
      <c r="H205" s="266"/>
      <c r="I205" s="266"/>
      <c r="J205" s="266"/>
      <c r="K205" s="266"/>
      <c r="L205" s="266"/>
      <c r="M205" s="266"/>
      <c r="N205" s="266"/>
      <c r="O205" s="266"/>
      <c r="P205" s="266"/>
      <c r="Q205" s="266"/>
      <c r="R205" s="257">
        <f t="shared" si="3"/>
        <v>0</v>
      </c>
      <c r="S205" s="255"/>
      <c r="T205" s="255"/>
      <c r="U205" s="255"/>
      <c r="V205" s="255"/>
      <c r="W205" s="258"/>
      <c r="X205" s="297"/>
      <c r="Y205" s="304"/>
      <c r="Z205" s="304"/>
      <c r="AA205" s="304"/>
      <c r="AB205" s="304"/>
      <c r="AC205" s="304"/>
      <c r="AD205" s="304"/>
      <c r="AE205" s="304"/>
      <c r="AF205" s="304"/>
      <c r="AG205" s="297"/>
      <c r="AH205" s="297"/>
      <c r="AI205" s="297"/>
      <c r="AJ205" s="297"/>
      <c r="AK205" s="297"/>
      <c r="AL205" s="297"/>
      <c r="AM205" s="297"/>
      <c r="AN205" s="297"/>
      <c r="AO205" s="297"/>
      <c r="AP205" s="297"/>
      <c r="AQ205" s="297"/>
      <c r="AR205" s="297"/>
      <c r="AS205" s="297"/>
      <c r="AT205" s="297"/>
      <c r="AU205" s="297"/>
      <c r="AV205" s="297"/>
      <c r="AW205" s="297"/>
      <c r="AX205" s="297"/>
      <c r="AY205" s="297"/>
      <c r="AZ205" s="297"/>
      <c r="BA205" s="297"/>
      <c r="BB205" s="297"/>
      <c r="BC205" s="297"/>
      <c r="BD205" s="297"/>
      <c r="BE205" s="297"/>
      <c r="BF205" s="297"/>
      <c r="BG205" s="297"/>
      <c r="BH205" s="297"/>
      <c r="BI205" s="297"/>
      <c r="BJ205" s="297"/>
      <c r="BK205" s="297"/>
      <c r="BL205" s="297"/>
      <c r="BM205" s="297"/>
      <c r="BN205" s="297"/>
      <c r="BO205" s="297"/>
    </row>
    <row r="206" spans="1:67" s="54" customFormat="1" ht="12.75" x14ac:dyDescent="0.2">
      <c r="A206" s="255"/>
      <c r="B206" s="255"/>
      <c r="C206" s="259"/>
      <c r="D206" s="259"/>
      <c r="E206" s="265"/>
      <c r="F206" s="267"/>
      <c r="G206" s="267"/>
      <c r="H206" s="267"/>
      <c r="I206" s="267"/>
      <c r="J206" s="267"/>
      <c r="K206" s="267"/>
      <c r="L206" s="267"/>
      <c r="M206" s="267"/>
      <c r="N206" s="267"/>
      <c r="O206" s="267"/>
      <c r="P206" s="267"/>
      <c r="Q206" s="267"/>
      <c r="R206" s="257">
        <f t="shared" si="3"/>
        <v>0</v>
      </c>
      <c r="S206" s="255"/>
      <c r="T206" s="255"/>
      <c r="U206" s="255"/>
      <c r="V206" s="259"/>
      <c r="W206" s="261"/>
      <c r="X206" s="297"/>
      <c r="Y206" s="304"/>
      <c r="Z206" s="304"/>
      <c r="AA206" s="304"/>
      <c r="AB206" s="304"/>
      <c r="AC206" s="304"/>
      <c r="AD206" s="304"/>
      <c r="AE206" s="304"/>
      <c r="AF206" s="304"/>
      <c r="AG206" s="297"/>
      <c r="AH206" s="297"/>
      <c r="AI206" s="297"/>
      <c r="AJ206" s="297"/>
      <c r="AK206" s="297"/>
      <c r="AL206" s="297"/>
      <c r="AM206" s="297"/>
      <c r="AN206" s="297"/>
      <c r="AO206" s="297"/>
      <c r="AP206" s="297"/>
      <c r="AQ206" s="297"/>
      <c r="AR206" s="297"/>
      <c r="AS206" s="297"/>
      <c r="AT206" s="297"/>
      <c r="AU206" s="297"/>
      <c r="AV206" s="297"/>
      <c r="AW206" s="297"/>
      <c r="AX206" s="297"/>
      <c r="AY206" s="297"/>
      <c r="AZ206" s="297"/>
      <c r="BA206" s="297"/>
      <c r="BB206" s="297"/>
      <c r="BC206" s="297"/>
      <c r="BD206" s="297"/>
      <c r="BE206" s="297"/>
      <c r="BF206" s="297"/>
      <c r="BG206" s="297"/>
      <c r="BH206" s="297"/>
      <c r="BI206" s="297"/>
      <c r="BJ206" s="297"/>
      <c r="BK206" s="297"/>
      <c r="BL206" s="297"/>
      <c r="BM206" s="297"/>
      <c r="BN206" s="297"/>
      <c r="BO206" s="297"/>
    </row>
    <row r="207" spans="1:67" s="54" customFormat="1" ht="12.75" x14ac:dyDescent="0.2">
      <c r="A207" s="255"/>
      <c r="B207" s="255"/>
      <c r="C207" s="255"/>
      <c r="D207" s="255"/>
      <c r="E207" s="264"/>
      <c r="F207" s="256"/>
      <c r="G207" s="256"/>
      <c r="H207" s="256"/>
      <c r="I207" s="256"/>
      <c r="J207" s="256"/>
      <c r="K207" s="256"/>
      <c r="L207" s="256"/>
      <c r="M207" s="256"/>
      <c r="N207" s="256"/>
      <c r="O207" s="256"/>
      <c r="P207" s="256"/>
      <c r="Q207" s="256"/>
      <c r="R207" s="257">
        <f t="shared" si="3"/>
        <v>0</v>
      </c>
      <c r="S207" s="255"/>
      <c r="T207" s="255"/>
      <c r="U207" s="255"/>
      <c r="V207" s="255"/>
      <c r="W207" s="258"/>
      <c r="X207" s="297"/>
      <c r="Y207" s="304"/>
      <c r="Z207" s="304"/>
      <c r="AA207" s="304"/>
      <c r="AB207" s="304"/>
      <c r="AC207" s="304"/>
      <c r="AD207" s="304"/>
      <c r="AE207" s="304"/>
      <c r="AF207" s="304"/>
      <c r="AG207" s="297"/>
      <c r="AH207" s="297"/>
      <c r="AI207" s="297"/>
      <c r="AJ207" s="297"/>
      <c r="AK207" s="297"/>
      <c r="AL207" s="297"/>
      <c r="AM207" s="297"/>
      <c r="AN207" s="297"/>
      <c r="AO207" s="297"/>
      <c r="AP207" s="297"/>
      <c r="AQ207" s="297"/>
      <c r="AR207" s="297"/>
      <c r="AS207" s="297"/>
      <c r="AT207" s="297"/>
      <c r="AU207" s="297"/>
      <c r="AV207" s="297"/>
      <c r="AW207" s="297"/>
      <c r="AX207" s="297"/>
      <c r="AY207" s="297"/>
      <c r="AZ207" s="297"/>
      <c r="BA207" s="297"/>
      <c r="BB207" s="297"/>
      <c r="BC207" s="297"/>
      <c r="BD207" s="297"/>
      <c r="BE207" s="297"/>
      <c r="BF207" s="297"/>
      <c r="BG207" s="297"/>
      <c r="BH207" s="297"/>
      <c r="BI207" s="297"/>
      <c r="BJ207" s="297"/>
      <c r="BK207" s="297"/>
      <c r="BL207" s="297"/>
      <c r="BM207" s="297"/>
      <c r="BN207" s="297"/>
      <c r="BO207" s="297"/>
    </row>
    <row r="208" spans="1:67" s="54" customFormat="1" ht="12.75" x14ac:dyDescent="0.2">
      <c r="A208" s="255"/>
      <c r="B208" s="255"/>
      <c r="C208" s="259"/>
      <c r="D208" s="259"/>
      <c r="E208" s="265"/>
      <c r="F208" s="260"/>
      <c r="G208" s="260"/>
      <c r="H208" s="260"/>
      <c r="I208" s="260"/>
      <c r="J208" s="260"/>
      <c r="K208" s="260"/>
      <c r="L208" s="260"/>
      <c r="M208" s="260"/>
      <c r="N208" s="260"/>
      <c r="O208" s="260"/>
      <c r="P208" s="260"/>
      <c r="Q208" s="260"/>
      <c r="R208" s="257">
        <f t="shared" si="3"/>
        <v>0</v>
      </c>
      <c r="S208" s="255"/>
      <c r="T208" s="255"/>
      <c r="U208" s="255"/>
      <c r="V208" s="259"/>
      <c r="W208" s="261"/>
      <c r="X208" s="297"/>
      <c r="Y208" s="304"/>
      <c r="Z208" s="304"/>
      <c r="AA208" s="304"/>
      <c r="AB208" s="304"/>
      <c r="AC208" s="304"/>
      <c r="AD208" s="304"/>
      <c r="AE208" s="304"/>
      <c r="AF208" s="304"/>
      <c r="AG208" s="297"/>
      <c r="AH208" s="297"/>
      <c r="AI208" s="297"/>
      <c r="AJ208" s="297"/>
      <c r="AK208" s="297"/>
      <c r="AL208" s="297"/>
      <c r="AM208" s="297"/>
      <c r="AN208" s="297"/>
      <c r="AO208" s="297"/>
      <c r="AP208" s="297"/>
      <c r="AQ208" s="297"/>
      <c r="AR208" s="297"/>
      <c r="AS208" s="297"/>
      <c r="AT208" s="297"/>
      <c r="AU208" s="297"/>
      <c r="AV208" s="297"/>
      <c r="AW208" s="297"/>
      <c r="AX208" s="297"/>
      <c r="AY208" s="297"/>
      <c r="AZ208" s="297"/>
      <c r="BA208" s="297"/>
      <c r="BB208" s="297"/>
      <c r="BC208" s="297"/>
      <c r="BD208" s="297"/>
      <c r="BE208" s="297"/>
      <c r="BF208" s="297"/>
      <c r="BG208" s="297"/>
      <c r="BH208" s="297"/>
      <c r="BI208" s="297"/>
      <c r="BJ208" s="297"/>
      <c r="BK208" s="297"/>
      <c r="BL208" s="297"/>
      <c r="BM208" s="297"/>
      <c r="BN208" s="297"/>
      <c r="BO208" s="297"/>
    </row>
    <row r="209" spans="1:67" s="54" customFormat="1" ht="12.75" x14ac:dyDescent="0.2">
      <c r="A209" s="255"/>
      <c r="B209" s="255"/>
      <c r="C209" s="255"/>
      <c r="D209" s="255"/>
      <c r="E209" s="264"/>
      <c r="F209" s="256"/>
      <c r="G209" s="256"/>
      <c r="H209" s="256"/>
      <c r="I209" s="256"/>
      <c r="J209" s="256"/>
      <c r="K209" s="256"/>
      <c r="L209" s="256"/>
      <c r="M209" s="256"/>
      <c r="N209" s="256"/>
      <c r="O209" s="256"/>
      <c r="P209" s="256"/>
      <c r="Q209" s="256"/>
      <c r="R209" s="257">
        <f t="shared" si="3"/>
        <v>0</v>
      </c>
      <c r="S209" s="255"/>
      <c r="T209" s="255"/>
      <c r="U209" s="255"/>
      <c r="V209" s="255"/>
      <c r="W209" s="258"/>
      <c r="X209" s="297"/>
      <c r="Y209" s="304"/>
      <c r="Z209" s="304"/>
      <c r="AA209" s="304"/>
      <c r="AB209" s="304"/>
      <c r="AC209" s="304"/>
      <c r="AD209" s="304"/>
      <c r="AE209" s="304"/>
      <c r="AF209" s="304"/>
      <c r="AG209" s="297"/>
      <c r="AH209" s="297"/>
      <c r="AI209" s="297"/>
      <c r="AJ209" s="297"/>
      <c r="AK209" s="297"/>
      <c r="AL209" s="297"/>
      <c r="AM209" s="297"/>
      <c r="AN209" s="297"/>
      <c r="AO209" s="297"/>
      <c r="AP209" s="297"/>
      <c r="AQ209" s="297"/>
      <c r="AR209" s="297"/>
      <c r="AS209" s="297"/>
      <c r="AT209" s="297"/>
      <c r="AU209" s="297"/>
      <c r="AV209" s="297"/>
      <c r="AW209" s="297"/>
      <c r="AX209" s="297"/>
      <c r="AY209" s="297"/>
      <c r="AZ209" s="297"/>
      <c r="BA209" s="297"/>
      <c r="BB209" s="297"/>
      <c r="BC209" s="297"/>
      <c r="BD209" s="297"/>
      <c r="BE209" s="297"/>
      <c r="BF209" s="297"/>
      <c r="BG209" s="297"/>
      <c r="BH209" s="297"/>
      <c r="BI209" s="297"/>
      <c r="BJ209" s="297"/>
      <c r="BK209" s="297"/>
      <c r="BL209" s="297"/>
      <c r="BM209" s="297"/>
      <c r="BN209" s="297"/>
      <c r="BO209" s="297"/>
    </row>
    <row r="210" spans="1:67" s="54" customFormat="1" ht="12.75" x14ac:dyDescent="0.2">
      <c r="A210" s="255"/>
      <c r="B210" s="255"/>
      <c r="C210" s="259"/>
      <c r="D210" s="259"/>
      <c r="E210" s="265"/>
      <c r="F210" s="260"/>
      <c r="G210" s="260"/>
      <c r="H210" s="260"/>
      <c r="I210" s="260"/>
      <c r="J210" s="260"/>
      <c r="K210" s="260"/>
      <c r="L210" s="260"/>
      <c r="M210" s="260"/>
      <c r="N210" s="260"/>
      <c r="O210" s="260"/>
      <c r="P210" s="260"/>
      <c r="Q210" s="260"/>
      <c r="R210" s="257">
        <f t="shared" si="3"/>
        <v>0</v>
      </c>
      <c r="S210" s="255"/>
      <c r="T210" s="255"/>
      <c r="U210" s="255"/>
      <c r="V210" s="259"/>
      <c r="W210" s="261"/>
      <c r="X210" s="297"/>
      <c r="Y210" s="304"/>
      <c r="Z210" s="304"/>
      <c r="AA210" s="304"/>
      <c r="AB210" s="304"/>
      <c r="AC210" s="304"/>
      <c r="AD210" s="304"/>
      <c r="AE210" s="304"/>
      <c r="AF210" s="304"/>
      <c r="AG210" s="297"/>
      <c r="AH210" s="297"/>
      <c r="AI210" s="297"/>
      <c r="AJ210" s="297"/>
      <c r="AK210" s="297"/>
      <c r="AL210" s="297"/>
      <c r="AM210" s="297"/>
      <c r="AN210" s="297"/>
      <c r="AO210" s="297"/>
      <c r="AP210" s="297"/>
      <c r="AQ210" s="297"/>
      <c r="AR210" s="297"/>
      <c r="AS210" s="297"/>
      <c r="AT210" s="297"/>
      <c r="AU210" s="297"/>
      <c r="AV210" s="297"/>
      <c r="AW210" s="297"/>
      <c r="AX210" s="297"/>
      <c r="AY210" s="297"/>
      <c r="AZ210" s="297"/>
      <c r="BA210" s="297"/>
      <c r="BB210" s="297"/>
      <c r="BC210" s="297"/>
      <c r="BD210" s="297"/>
      <c r="BE210" s="297"/>
      <c r="BF210" s="297"/>
      <c r="BG210" s="297"/>
      <c r="BH210" s="297"/>
      <c r="BI210" s="297"/>
      <c r="BJ210" s="297"/>
      <c r="BK210" s="297"/>
      <c r="BL210" s="297"/>
      <c r="BM210" s="297"/>
      <c r="BN210" s="297"/>
      <c r="BO210" s="297"/>
    </row>
    <row r="211" spans="1:67" s="54" customFormat="1" ht="12.75" x14ac:dyDescent="0.2">
      <c r="A211" s="255"/>
      <c r="B211" s="255"/>
      <c r="C211" s="255"/>
      <c r="D211" s="255"/>
      <c r="E211" s="264"/>
      <c r="F211" s="256"/>
      <c r="G211" s="256"/>
      <c r="H211" s="256"/>
      <c r="I211" s="256"/>
      <c r="J211" s="256"/>
      <c r="K211" s="256"/>
      <c r="L211" s="256"/>
      <c r="M211" s="256"/>
      <c r="N211" s="256"/>
      <c r="O211" s="256"/>
      <c r="P211" s="256"/>
      <c r="Q211" s="256"/>
      <c r="R211" s="257">
        <f t="shared" si="3"/>
        <v>0</v>
      </c>
      <c r="S211" s="255"/>
      <c r="T211" s="255"/>
      <c r="U211" s="255"/>
      <c r="V211" s="255"/>
      <c r="W211" s="258"/>
      <c r="X211" s="297"/>
      <c r="Y211" s="304"/>
      <c r="Z211" s="304"/>
      <c r="AA211" s="304"/>
      <c r="AB211" s="304"/>
      <c r="AC211" s="304"/>
      <c r="AD211" s="304"/>
      <c r="AE211" s="304"/>
      <c r="AF211" s="304"/>
      <c r="AG211" s="297"/>
      <c r="AH211" s="297"/>
      <c r="AI211" s="297"/>
      <c r="AJ211" s="297"/>
      <c r="AK211" s="297"/>
      <c r="AL211" s="297"/>
      <c r="AM211" s="297"/>
      <c r="AN211" s="297"/>
      <c r="AO211" s="297"/>
      <c r="AP211" s="297"/>
      <c r="AQ211" s="297"/>
      <c r="AR211" s="297"/>
      <c r="AS211" s="297"/>
      <c r="AT211" s="297"/>
      <c r="AU211" s="297"/>
      <c r="AV211" s="297"/>
      <c r="AW211" s="297"/>
      <c r="AX211" s="297"/>
      <c r="AY211" s="297"/>
      <c r="AZ211" s="297"/>
      <c r="BA211" s="297"/>
      <c r="BB211" s="297"/>
      <c r="BC211" s="297"/>
      <c r="BD211" s="297"/>
      <c r="BE211" s="297"/>
      <c r="BF211" s="297"/>
      <c r="BG211" s="297"/>
      <c r="BH211" s="297"/>
      <c r="BI211" s="297"/>
      <c r="BJ211" s="297"/>
      <c r="BK211" s="297"/>
      <c r="BL211" s="297"/>
      <c r="BM211" s="297"/>
      <c r="BN211" s="297"/>
      <c r="BO211" s="297"/>
    </row>
    <row r="212" spans="1:67" s="54" customFormat="1" ht="12.75" x14ac:dyDescent="0.2">
      <c r="A212" s="255"/>
      <c r="B212" s="255"/>
      <c r="C212" s="259"/>
      <c r="D212" s="259"/>
      <c r="E212" s="265"/>
      <c r="F212" s="260"/>
      <c r="G212" s="260"/>
      <c r="H212" s="260"/>
      <c r="I212" s="260"/>
      <c r="J212" s="260"/>
      <c r="K212" s="260"/>
      <c r="L212" s="260"/>
      <c r="M212" s="260"/>
      <c r="N212" s="260"/>
      <c r="O212" s="260"/>
      <c r="P212" s="260"/>
      <c r="Q212" s="260"/>
      <c r="R212" s="257">
        <f t="shared" si="3"/>
        <v>0</v>
      </c>
      <c r="S212" s="255"/>
      <c r="T212" s="255"/>
      <c r="U212" s="255"/>
      <c r="V212" s="259"/>
      <c r="W212" s="261"/>
      <c r="X212" s="297"/>
      <c r="Y212" s="304"/>
      <c r="Z212" s="304"/>
      <c r="AA212" s="304"/>
      <c r="AB212" s="304"/>
      <c r="AC212" s="304"/>
      <c r="AD212" s="304"/>
      <c r="AE212" s="304"/>
      <c r="AF212" s="304"/>
      <c r="AG212" s="297"/>
      <c r="AH212" s="297"/>
      <c r="AI212" s="297"/>
      <c r="AJ212" s="297"/>
      <c r="AK212" s="297"/>
      <c r="AL212" s="297"/>
      <c r="AM212" s="297"/>
      <c r="AN212" s="297"/>
      <c r="AO212" s="297"/>
      <c r="AP212" s="297"/>
      <c r="AQ212" s="297"/>
      <c r="AR212" s="297"/>
      <c r="AS212" s="297"/>
      <c r="AT212" s="297"/>
      <c r="AU212" s="297"/>
      <c r="AV212" s="297"/>
      <c r="AW212" s="297"/>
      <c r="AX212" s="297"/>
      <c r="AY212" s="297"/>
      <c r="AZ212" s="297"/>
      <c r="BA212" s="297"/>
      <c r="BB212" s="297"/>
      <c r="BC212" s="297"/>
      <c r="BD212" s="297"/>
      <c r="BE212" s="297"/>
      <c r="BF212" s="297"/>
      <c r="BG212" s="297"/>
      <c r="BH212" s="297"/>
      <c r="BI212" s="297"/>
      <c r="BJ212" s="297"/>
      <c r="BK212" s="297"/>
      <c r="BL212" s="297"/>
      <c r="BM212" s="297"/>
      <c r="BN212" s="297"/>
      <c r="BO212" s="297"/>
    </row>
    <row r="213" spans="1:67" s="54" customFormat="1" ht="12.75" x14ac:dyDescent="0.2">
      <c r="A213" s="255"/>
      <c r="B213" s="255"/>
      <c r="C213" s="255"/>
      <c r="D213" s="255"/>
      <c r="E213" s="264"/>
      <c r="F213" s="256"/>
      <c r="G213" s="256"/>
      <c r="H213" s="256"/>
      <c r="I213" s="256"/>
      <c r="J213" s="256"/>
      <c r="K213" s="256"/>
      <c r="L213" s="256"/>
      <c r="M213" s="256"/>
      <c r="N213" s="256"/>
      <c r="O213" s="256"/>
      <c r="P213" s="256"/>
      <c r="Q213" s="256"/>
      <c r="R213" s="257">
        <f t="shared" si="3"/>
        <v>0</v>
      </c>
      <c r="S213" s="255"/>
      <c r="T213" s="255"/>
      <c r="U213" s="255"/>
      <c r="V213" s="255"/>
      <c r="W213" s="258"/>
      <c r="X213" s="297"/>
      <c r="Y213" s="304"/>
      <c r="Z213" s="304"/>
      <c r="AA213" s="304"/>
      <c r="AB213" s="304"/>
      <c r="AC213" s="304"/>
      <c r="AD213" s="304"/>
      <c r="AE213" s="304"/>
      <c r="AF213" s="304"/>
      <c r="AG213" s="297"/>
      <c r="AH213" s="297"/>
      <c r="AI213" s="297"/>
      <c r="AJ213" s="297"/>
      <c r="AK213" s="297"/>
      <c r="AL213" s="297"/>
      <c r="AM213" s="297"/>
      <c r="AN213" s="297"/>
      <c r="AO213" s="297"/>
      <c r="AP213" s="297"/>
      <c r="AQ213" s="297"/>
      <c r="AR213" s="297"/>
      <c r="AS213" s="297"/>
      <c r="AT213" s="297"/>
      <c r="AU213" s="297"/>
      <c r="AV213" s="297"/>
      <c r="AW213" s="297"/>
      <c r="AX213" s="297"/>
      <c r="AY213" s="297"/>
      <c r="AZ213" s="297"/>
      <c r="BA213" s="297"/>
      <c r="BB213" s="297"/>
      <c r="BC213" s="297"/>
      <c r="BD213" s="297"/>
      <c r="BE213" s="297"/>
      <c r="BF213" s="297"/>
      <c r="BG213" s="297"/>
      <c r="BH213" s="297"/>
      <c r="BI213" s="297"/>
      <c r="BJ213" s="297"/>
      <c r="BK213" s="297"/>
      <c r="BL213" s="297"/>
      <c r="BM213" s="297"/>
      <c r="BN213" s="297"/>
      <c r="BO213" s="297"/>
    </row>
    <row r="214" spans="1:67" s="54" customFormat="1" ht="12.75" x14ac:dyDescent="0.2">
      <c r="A214" s="255"/>
      <c r="B214" s="255"/>
      <c r="C214" s="259"/>
      <c r="D214" s="259"/>
      <c r="E214" s="265"/>
      <c r="F214" s="260"/>
      <c r="G214" s="260"/>
      <c r="H214" s="260"/>
      <c r="I214" s="260"/>
      <c r="J214" s="260"/>
      <c r="K214" s="260"/>
      <c r="L214" s="260"/>
      <c r="M214" s="260"/>
      <c r="N214" s="260"/>
      <c r="O214" s="260"/>
      <c r="P214" s="260"/>
      <c r="Q214" s="260"/>
      <c r="R214" s="257">
        <f t="shared" si="3"/>
        <v>0</v>
      </c>
      <c r="S214" s="255"/>
      <c r="T214" s="255"/>
      <c r="U214" s="255"/>
      <c r="V214" s="259"/>
      <c r="W214" s="261"/>
      <c r="X214" s="297"/>
      <c r="Y214" s="304"/>
      <c r="Z214" s="304"/>
      <c r="AA214" s="304"/>
      <c r="AB214" s="304"/>
      <c r="AC214" s="304"/>
      <c r="AD214" s="304"/>
      <c r="AE214" s="304"/>
      <c r="AF214" s="304"/>
      <c r="AG214" s="297"/>
      <c r="AH214" s="297"/>
      <c r="AI214" s="297"/>
      <c r="AJ214" s="297"/>
      <c r="AK214" s="297"/>
      <c r="AL214" s="297"/>
      <c r="AM214" s="297"/>
      <c r="AN214" s="297"/>
      <c r="AO214" s="297"/>
      <c r="AP214" s="297"/>
      <c r="AQ214" s="297"/>
      <c r="AR214" s="297"/>
      <c r="AS214" s="297"/>
      <c r="AT214" s="297"/>
      <c r="AU214" s="297"/>
      <c r="AV214" s="297"/>
      <c r="AW214" s="297"/>
      <c r="AX214" s="297"/>
      <c r="AY214" s="297"/>
      <c r="AZ214" s="297"/>
      <c r="BA214" s="297"/>
      <c r="BB214" s="297"/>
      <c r="BC214" s="297"/>
      <c r="BD214" s="297"/>
      <c r="BE214" s="297"/>
      <c r="BF214" s="297"/>
      <c r="BG214" s="297"/>
      <c r="BH214" s="297"/>
      <c r="BI214" s="297"/>
      <c r="BJ214" s="297"/>
      <c r="BK214" s="297"/>
      <c r="BL214" s="297"/>
      <c r="BM214" s="297"/>
      <c r="BN214" s="297"/>
      <c r="BO214" s="297"/>
    </row>
    <row r="215" spans="1:67" s="54" customFormat="1" ht="12.75" x14ac:dyDescent="0.2">
      <c r="A215" s="255"/>
      <c r="B215" s="255"/>
      <c r="C215" s="255"/>
      <c r="D215" s="255"/>
      <c r="E215" s="264"/>
      <c r="F215" s="256"/>
      <c r="G215" s="256"/>
      <c r="H215" s="256"/>
      <c r="I215" s="256"/>
      <c r="J215" s="256"/>
      <c r="K215" s="256"/>
      <c r="L215" s="256"/>
      <c r="M215" s="256"/>
      <c r="N215" s="256"/>
      <c r="O215" s="256"/>
      <c r="P215" s="256"/>
      <c r="Q215" s="256"/>
      <c r="R215" s="257">
        <f t="shared" si="3"/>
        <v>0</v>
      </c>
      <c r="S215" s="255"/>
      <c r="T215" s="255"/>
      <c r="U215" s="255"/>
      <c r="V215" s="255"/>
      <c r="W215" s="258"/>
      <c r="X215" s="297"/>
      <c r="Y215" s="304"/>
      <c r="Z215" s="304"/>
      <c r="AA215" s="304"/>
      <c r="AB215" s="304"/>
      <c r="AC215" s="304"/>
      <c r="AD215" s="304"/>
      <c r="AE215" s="304"/>
      <c r="AF215" s="304"/>
      <c r="AG215" s="297"/>
      <c r="AH215" s="297"/>
      <c r="AI215" s="297"/>
      <c r="AJ215" s="297"/>
      <c r="AK215" s="297"/>
      <c r="AL215" s="297"/>
      <c r="AM215" s="297"/>
      <c r="AN215" s="297"/>
      <c r="AO215" s="297"/>
      <c r="AP215" s="297"/>
      <c r="AQ215" s="297"/>
      <c r="AR215" s="297"/>
      <c r="AS215" s="297"/>
      <c r="AT215" s="297"/>
      <c r="AU215" s="297"/>
      <c r="AV215" s="297"/>
      <c r="AW215" s="297"/>
      <c r="AX215" s="297"/>
      <c r="AY215" s="297"/>
      <c r="AZ215" s="297"/>
      <c r="BA215" s="297"/>
      <c r="BB215" s="297"/>
      <c r="BC215" s="297"/>
      <c r="BD215" s="297"/>
      <c r="BE215" s="297"/>
      <c r="BF215" s="297"/>
      <c r="BG215" s="297"/>
      <c r="BH215" s="297"/>
      <c r="BI215" s="297"/>
      <c r="BJ215" s="297"/>
      <c r="BK215" s="297"/>
      <c r="BL215" s="297"/>
      <c r="BM215" s="297"/>
      <c r="BN215" s="297"/>
      <c r="BO215" s="297"/>
    </row>
    <row r="216" spans="1:67" s="54" customFormat="1" ht="12.75" x14ac:dyDescent="0.2">
      <c r="A216" s="255"/>
      <c r="B216" s="255"/>
      <c r="C216" s="259"/>
      <c r="D216" s="259"/>
      <c r="E216" s="265"/>
      <c r="F216" s="260"/>
      <c r="G216" s="260"/>
      <c r="H216" s="260"/>
      <c r="I216" s="260"/>
      <c r="J216" s="260"/>
      <c r="K216" s="260"/>
      <c r="L216" s="260"/>
      <c r="M216" s="260"/>
      <c r="N216" s="260"/>
      <c r="O216" s="260"/>
      <c r="P216" s="260"/>
      <c r="Q216" s="260"/>
      <c r="R216" s="257">
        <f t="shared" si="3"/>
        <v>0</v>
      </c>
      <c r="S216" s="255"/>
      <c r="T216" s="255"/>
      <c r="U216" s="255"/>
      <c r="V216" s="259"/>
      <c r="W216" s="261"/>
      <c r="X216" s="297"/>
      <c r="Y216" s="304"/>
      <c r="Z216" s="304"/>
      <c r="AA216" s="304"/>
      <c r="AB216" s="304"/>
      <c r="AC216" s="304"/>
      <c r="AD216" s="304"/>
      <c r="AE216" s="304"/>
      <c r="AF216" s="304"/>
      <c r="AG216" s="297"/>
      <c r="AH216" s="297"/>
      <c r="AI216" s="297"/>
      <c r="AJ216" s="297"/>
      <c r="AK216" s="297"/>
      <c r="AL216" s="297"/>
      <c r="AM216" s="297"/>
      <c r="AN216" s="297"/>
      <c r="AO216" s="297"/>
      <c r="AP216" s="297"/>
      <c r="AQ216" s="297"/>
      <c r="AR216" s="297"/>
      <c r="AS216" s="297"/>
      <c r="AT216" s="297"/>
      <c r="AU216" s="297"/>
      <c r="AV216" s="297"/>
      <c r="AW216" s="297"/>
      <c r="AX216" s="297"/>
      <c r="AY216" s="297"/>
      <c r="AZ216" s="297"/>
      <c r="BA216" s="297"/>
      <c r="BB216" s="297"/>
      <c r="BC216" s="297"/>
      <c r="BD216" s="297"/>
      <c r="BE216" s="297"/>
      <c r="BF216" s="297"/>
      <c r="BG216" s="297"/>
      <c r="BH216" s="297"/>
      <c r="BI216" s="297"/>
      <c r="BJ216" s="297"/>
      <c r="BK216" s="297"/>
      <c r="BL216" s="297"/>
      <c r="BM216" s="297"/>
      <c r="BN216" s="297"/>
      <c r="BO216" s="297"/>
    </row>
    <row r="217" spans="1:67" s="54" customFormat="1" ht="12.75" x14ac:dyDescent="0.2">
      <c r="A217" s="255"/>
      <c r="B217" s="255"/>
      <c r="C217" s="255"/>
      <c r="D217" s="255"/>
      <c r="E217" s="264"/>
      <c r="F217" s="256"/>
      <c r="G217" s="256"/>
      <c r="H217" s="256"/>
      <c r="I217" s="256"/>
      <c r="J217" s="256"/>
      <c r="K217" s="256"/>
      <c r="L217" s="256"/>
      <c r="M217" s="256"/>
      <c r="N217" s="256"/>
      <c r="O217" s="256"/>
      <c r="P217" s="256"/>
      <c r="Q217" s="256"/>
      <c r="R217" s="257">
        <f t="shared" si="3"/>
        <v>0</v>
      </c>
      <c r="S217" s="255"/>
      <c r="T217" s="255"/>
      <c r="U217" s="255"/>
      <c r="V217" s="255"/>
      <c r="W217" s="258"/>
      <c r="X217" s="297"/>
      <c r="Y217" s="304"/>
      <c r="Z217" s="304"/>
      <c r="AA217" s="304"/>
      <c r="AB217" s="304"/>
      <c r="AC217" s="304"/>
      <c r="AD217" s="304"/>
      <c r="AE217" s="304"/>
      <c r="AF217" s="304"/>
      <c r="AG217" s="297"/>
      <c r="AH217" s="297"/>
      <c r="AI217" s="297"/>
      <c r="AJ217" s="297"/>
      <c r="AK217" s="297"/>
      <c r="AL217" s="297"/>
      <c r="AM217" s="297"/>
      <c r="AN217" s="297"/>
      <c r="AO217" s="297"/>
      <c r="AP217" s="297"/>
      <c r="AQ217" s="297"/>
      <c r="AR217" s="297"/>
      <c r="AS217" s="297"/>
      <c r="AT217" s="297"/>
      <c r="AU217" s="297"/>
      <c r="AV217" s="297"/>
      <c r="AW217" s="297"/>
      <c r="AX217" s="297"/>
      <c r="AY217" s="297"/>
      <c r="AZ217" s="297"/>
      <c r="BA217" s="297"/>
      <c r="BB217" s="297"/>
      <c r="BC217" s="297"/>
      <c r="BD217" s="297"/>
      <c r="BE217" s="297"/>
      <c r="BF217" s="297"/>
      <c r="BG217" s="297"/>
      <c r="BH217" s="297"/>
      <c r="BI217" s="297"/>
      <c r="BJ217" s="297"/>
      <c r="BK217" s="297"/>
      <c r="BL217" s="297"/>
      <c r="BM217" s="297"/>
      <c r="BN217" s="297"/>
      <c r="BO217" s="297"/>
    </row>
    <row r="218" spans="1:67" s="54" customFormat="1" ht="12.75" x14ac:dyDescent="0.2">
      <c r="A218" s="255"/>
      <c r="B218" s="255"/>
      <c r="C218" s="259"/>
      <c r="D218" s="259"/>
      <c r="E218" s="259"/>
      <c r="F218" s="260"/>
      <c r="G218" s="260"/>
      <c r="H218" s="260"/>
      <c r="I218" s="260"/>
      <c r="J218" s="260"/>
      <c r="K218" s="260"/>
      <c r="L218" s="260"/>
      <c r="M218" s="260"/>
      <c r="N218" s="260"/>
      <c r="O218" s="260"/>
      <c r="P218" s="260"/>
      <c r="Q218" s="260"/>
      <c r="R218" s="257">
        <f t="shared" si="3"/>
        <v>0</v>
      </c>
      <c r="S218" s="255"/>
      <c r="T218" s="255"/>
      <c r="U218" s="255"/>
      <c r="V218" s="259"/>
      <c r="W218" s="261"/>
      <c r="X218" s="297"/>
      <c r="Y218" s="304"/>
      <c r="Z218" s="304"/>
      <c r="AA218" s="304"/>
      <c r="AB218" s="304"/>
      <c r="AC218" s="304"/>
      <c r="AD218" s="304"/>
      <c r="AE218" s="304"/>
      <c r="AF218" s="304"/>
      <c r="AG218" s="297"/>
      <c r="AH218" s="297"/>
      <c r="AI218" s="297"/>
      <c r="AJ218" s="297"/>
      <c r="AK218" s="297"/>
      <c r="AL218" s="297"/>
      <c r="AM218" s="297"/>
      <c r="AN218" s="297"/>
      <c r="AO218" s="297"/>
      <c r="AP218" s="297"/>
      <c r="AQ218" s="297"/>
      <c r="AR218" s="297"/>
      <c r="AS218" s="297"/>
      <c r="AT218" s="297"/>
      <c r="AU218" s="297"/>
      <c r="AV218" s="297"/>
      <c r="AW218" s="297"/>
      <c r="AX218" s="297"/>
      <c r="AY218" s="297"/>
      <c r="AZ218" s="297"/>
      <c r="BA218" s="297"/>
      <c r="BB218" s="297"/>
      <c r="BC218" s="297"/>
      <c r="BD218" s="297"/>
      <c r="BE218" s="297"/>
      <c r="BF218" s="297"/>
      <c r="BG218" s="297"/>
      <c r="BH218" s="297"/>
      <c r="BI218" s="297"/>
      <c r="BJ218" s="297"/>
      <c r="BK218" s="297"/>
      <c r="BL218" s="297"/>
      <c r="BM218" s="297"/>
      <c r="BN218" s="297"/>
      <c r="BO218" s="297"/>
    </row>
    <row r="219" spans="1:67" s="54" customFormat="1" ht="12.75" x14ac:dyDescent="0.2">
      <c r="A219" s="255"/>
      <c r="B219" s="255"/>
      <c r="C219" s="255"/>
      <c r="D219" s="255"/>
      <c r="E219" s="255"/>
      <c r="F219" s="256"/>
      <c r="G219" s="256"/>
      <c r="H219" s="256"/>
      <c r="I219" s="256"/>
      <c r="J219" s="256"/>
      <c r="K219" s="256"/>
      <c r="L219" s="256"/>
      <c r="M219" s="256"/>
      <c r="N219" s="256"/>
      <c r="O219" s="256"/>
      <c r="P219" s="256"/>
      <c r="Q219" s="256"/>
      <c r="R219" s="257">
        <f t="shared" si="3"/>
        <v>0</v>
      </c>
      <c r="S219" s="255"/>
      <c r="T219" s="255"/>
      <c r="U219" s="255"/>
      <c r="V219" s="255"/>
      <c r="W219" s="258"/>
      <c r="X219" s="297"/>
      <c r="Y219" s="304"/>
      <c r="Z219" s="304"/>
      <c r="AA219" s="304"/>
      <c r="AB219" s="304"/>
      <c r="AC219" s="304"/>
      <c r="AD219" s="304"/>
      <c r="AE219" s="304"/>
      <c r="AF219" s="304"/>
      <c r="AG219" s="297"/>
      <c r="AH219" s="297"/>
      <c r="AI219" s="297"/>
      <c r="AJ219" s="297"/>
      <c r="AK219" s="297"/>
      <c r="AL219" s="297"/>
      <c r="AM219" s="297"/>
      <c r="AN219" s="297"/>
      <c r="AO219" s="297"/>
      <c r="AP219" s="297"/>
      <c r="AQ219" s="297"/>
      <c r="AR219" s="297"/>
      <c r="AS219" s="297"/>
      <c r="AT219" s="297"/>
      <c r="AU219" s="297"/>
      <c r="AV219" s="297"/>
      <c r="AW219" s="297"/>
      <c r="AX219" s="297"/>
      <c r="AY219" s="297"/>
      <c r="AZ219" s="297"/>
      <c r="BA219" s="297"/>
      <c r="BB219" s="297"/>
      <c r="BC219" s="297"/>
      <c r="BD219" s="297"/>
      <c r="BE219" s="297"/>
      <c r="BF219" s="297"/>
      <c r="BG219" s="297"/>
      <c r="BH219" s="297"/>
      <c r="BI219" s="297"/>
      <c r="BJ219" s="297"/>
      <c r="BK219" s="297"/>
      <c r="BL219" s="297"/>
      <c r="BM219" s="297"/>
      <c r="BN219" s="297"/>
      <c r="BO219" s="297"/>
    </row>
    <row r="220" spans="1:67" s="54" customFormat="1" ht="12.75" x14ac:dyDescent="0.2">
      <c r="A220" s="255"/>
      <c r="B220" s="255"/>
      <c r="C220" s="259"/>
      <c r="D220" s="259"/>
      <c r="E220" s="259"/>
      <c r="F220" s="260"/>
      <c r="G220" s="260"/>
      <c r="H220" s="260"/>
      <c r="I220" s="260"/>
      <c r="J220" s="260"/>
      <c r="K220" s="260"/>
      <c r="L220" s="260"/>
      <c r="M220" s="260"/>
      <c r="N220" s="260"/>
      <c r="O220" s="260"/>
      <c r="P220" s="260"/>
      <c r="Q220" s="260"/>
      <c r="R220" s="257">
        <f t="shared" si="3"/>
        <v>0</v>
      </c>
      <c r="S220" s="255"/>
      <c r="T220" s="255"/>
      <c r="U220" s="255"/>
      <c r="V220" s="259"/>
      <c r="W220" s="261"/>
      <c r="X220" s="297"/>
      <c r="Y220" s="304"/>
      <c r="Z220" s="304"/>
      <c r="AA220" s="304"/>
      <c r="AB220" s="304"/>
      <c r="AC220" s="304"/>
      <c r="AD220" s="304"/>
      <c r="AE220" s="304"/>
      <c r="AF220" s="304"/>
      <c r="AG220" s="297"/>
      <c r="AH220" s="297"/>
      <c r="AI220" s="297"/>
      <c r="AJ220" s="297"/>
      <c r="AK220" s="297"/>
      <c r="AL220" s="297"/>
      <c r="AM220" s="297"/>
      <c r="AN220" s="297"/>
      <c r="AO220" s="297"/>
      <c r="AP220" s="297"/>
      <c r="AQ220" s="297"/>
      <c r="AR220" s="297"/>
      <c r="AS220" s="297"/>
      <c r="AT220" s="297"/>
      <c r="AU220" s="297"/>
      <c r="AV220" s="297"/>
      <c r="AW220" s="297"/>
      <c r="AX220" s="297"/>
      <c r="AY220" s="297"/>
      <c r="AZ220" s="297"/>
      <c r="BA220" s="297"/>
      <c r="BB220" s="297"/>
      <c r="BC220" s="297"/>
      <c r="BD220" s="297"/>
      <c r="BE220" s="297"/>
      <c r="BF220" s="297"/>
      <c r="BG220" s="297"/>
      <c r="BH220" s="297"/>
      <c r="BI220" s="297"/>
      <c r="BJ220" s="297"/>
      <c r="BK220" s="297"/>
      <c r="BL220" s="297"/>
      <c r="BM220" s="297"/>
      <c r="BN220" s="297"/>
      <c r="BO220" s="297"/>
    </row>
    <row r="221" spans="1:67" s="54" customFormat="1" ht="12.75" x14ac:dyDescent="0.2">
      <c r="A221" s="255"/>
      <c r="B221" s="255"/>
      <c r="C221" s="255"/>
      <c r="D221" s="255"/>
      <c r="E221" s="255"/>
      <c r="F221" s="256"/>
      <c r="G221" s="256"/>
      <c r="H221" s="256"/>
      <c r="I221" s="256"/>
      <c r="J221" s="256"/>
      <c r="K221" s="256"/>
      <c r="L221" s="256"/>
      <c r="M221" s="256"/>
      <c r="N221" s="256"/>
      <c r="O221" s="256"/>
      <c r="P221" s="256"/>
      <c r="Q221" s="256"/>
      <c r="R221" s="257">
        <f t="shared" si="3"/>
        <v>0</v>
      </c>
      <c r="S221" s="255"/>
      <c r="T221" s="255"/>
      <c r="U221" s="255"/>
      <c r="V221" s="255"/>
      <c r="W221" s="258"/>
      <c r="X221" s="297"/>
      <c r="Y221" s="304"/>
      <c r="Z221" s="304"/>
      <c r="AA221" s="304"/>
      <c r="AB221" s="304"/>
      <c r="AC221" s="304"/>
      <c r="AD221" s="304"/>
      <c r="AE221" s="304"/>
      <c r="AF221" s="304"/>
      <c r="AG221" s="297"/>
      <c r="AH221" s="297"/>
      <c r="AI221" s="297"/>
      <c r="AJ221" s="297"/>
      <c r="AK221" s="297"/>
      <c r="AL221" s="297"/>
      <c r="AM221" s="297"/>
      <c r="AN221" s="297"/>
      <c r="AO221" s="297"/>
      <c r="AP221" s="297"/>
      <c r="AQ221" s="297"/>
      <c r="AR221" s="297"/>
      <c r="AS221" s="297"/>
      <c r="AT221" s="297"/>
      <c r="AU221" s="297"/>
      <c r="AV221" s="297"/>
      <c r="AW221" s="297"/>
      <c r="AX221" s="297"/>
      <c r="AY221" s="297"/>
      <c r="AZ221" s="297"/>
      <c r="BA221" s="297"/>
      <c r="BB221" s="297"/>
      <c r="BC221" s="297"/>
      <c r="BD221" s="297"/>
      <c r="BE221" s="297"/>
      <c r="BF221" s="297"/>
      <c r="BG221" s="297"/>
      <c r="BH221" s="297"/>
      <c r="BI221" s="297"/>
      <c r="BJ221" s="297"/>
      <c r="BK221" s="297"/>
      <c r="BL221" s="297"/>
      <c r="BM221" s="297"/>
      <c r="BN221" s="297"/>
      <c r="BO221" s="297"/>
    </row>
    <row r="222" spans="1:67" s="54" customFormat="1" ht="12.75" x14ac:dyDescent="0.2">
      <c r="A222" s="255"/>
      <c r="B222" s="255"/>
      <c r="C222" s="259"/>
      <c r="D222" s="259"/>
      <c r="E222" s="259"/>
      <c r="F222" s="260"/>
      <c r="G222" s="260"/>
      <c r="H222" s="260"/>
      <c r="I222" s="260"/>
      <c r="J222" s="260"/>
      <c r="K222" s="260"/>
      <c r="L222" s="260"/>
      <c r="M222" s="260"/>
      <c r="N222" s="260"/>
      <c r="O222" s="260"/>
      <c r="P222" s="260"/>
      <c r="Q222" s="260"/>
      <c r="R222" s="257">
        <f t="shared" si="3"/>
        <v>0</v>
      </c>
      <c r="S222" s="255"/>
      <c r="T222" s="255"/>
      <c r="U222" s="255"/>
      <c r="V222" s="259"/>
      <c r="W222" s="261"/>
      <c r="X222" s="297"/>
      <c r="Y222" s="304"/>
      <c r="Z222" s="304"/>
      <c r="AA222" s="304"/>
      <c r="AB222" s="304"/>
      <c r="AC222" s="304"/>
      <c r="AD222" s="304"/>
      <c r="AE222" s="304"/>
      <c r="AF222" s="304"/>
      <c r="AG222" s="297"/>
      <c r="AH222" s="297"/>
      <c r="AI222" s="297"/>
      <c r="AJ222" s="297"/>
      <c r="AK222" s="297"/>
      <c r="AL222" s="297"/>
      <c r="AM222" s="297"/>
      <c r="AN222" s="297"/>
      <c r="AO222" s="297"/>
      <c r="AP222" s="297"/>
      <c r="AQ222" s="297"/>
      <c r="AR222" s="297"/>
      <c r="AS222" s="297"/>
      <c r="AT222" s="297"/>
      <c r="AU222" s="297"/>
      <c r="AV222" s="297"/>
      <c r="AW222" s="297"/>
      <c r="AX222" s="297"/>
      <c r="AY222" s="297"/>
      <c r="AZ222" s="297"/>
      <c r="BA222" s="297"/>
      <c r="BB222" s="297"/>
      <c r="BC222" s="297"/>
      <c r="BD222" s="297"/>
      <c r="BE222" s="297"/>
      <c r="BF222" s="297"/>
      <c r="BG222" s="297"/>
      <c r="BH222" s="297"/>
      <c r="BI222" s="297"/>
      <c r="BJ222" s="297"/>
      <c r="BK222" s="297"/>
      <c r="BL222" s="297"/>
      <c r="BM222" s="297"/>
      <c r="BN222" s="297"/>
      <c r="BO222" s="297"/>
    </row>
    <row r="223" spans="1:67" s="54" customFormat="1" ht="12.75" x14ac:dyDescent="0.2">
      <c r="A223" s="255"/>
      <c r="B223" s="255"/>
      <c r="C223" s="255"/>
      <c r="D223" s="255"/>
      <c r="E223" s="255"/>
      <c r="F223" s="256"/>
      <c r="G223" s="256"/>
      <c r="H223" s="256"/>
      <c r="I223" s="256"/>
      <c r="J223" s="256"/>
      <c r="K223" s="256"/>
      <c r="L223" s="256"/>
      <c r="M223" s="256"/>
      <c r="N223" s="256"/>
      <c r="O223" s="256"/>
      <c r="P223" s="256"/>
      <c r="Q223" s="256"/>
      <c r="R223" s="257">
        <f t="shared" si="3"/>
        <v>0</v>
      </c>
      <c r="S223" s="255"/>
      <c r="T223" s="255"/>
      <c r="U223" s="255"/>
      <c r="V223" s="255"/>
      <c r="W223" s="258"/>
      <c r="X223" s="297"/>
      <c r="Y223" s="304"/>
      <c r="Z223" s="304"/>
      <c r="AA223" s="304"/>
      <c r="AB223" s="304"/>
      <c r="AC223" s="304"/>
      <c r="AD223" s="304"/>
      <c r="AE223" s="304"/>
      <c r="AF223" s="304"/>
      <c r="AG223" s="297"/>
      <c r="AH223" s="297"/>
      <c r="AI223" s="297"/>
      <c r="AJ223" s="297"/>
      <c r="AK223" s="297"/>
      <c r="AL223" s="297"/>
      <c r="AM223" s="297"/>
      <c r="AN223" s="297"/>
      <c r="AO223" s="297"/>
      <c r="AP223" s="297"/>
      <c r="AQ223" s="297"/>
      <c r="AR223" s="297"/>
      <c r="AS223" s="297"/>
      <c r="AT223" s="297"/>
      <c r="AU223" s="297"/>
      <c r="AV223" s="297"/>
      <c r="AW223" s="297"/>
      <c r="AX223" s="297"/>
      <c r="AY223" s="297"/>
      <c r="AZ223" s="297"/>
      <c r="BA223" s="297"/>
      <c r="BB223" s="297"/>
      <c r="BC223" s="297"/>
      <c r="BD223" s="297"/>
      <c r="BE223" s="297"/>
      <c r="BF223" s="297"/>
      <c r="BG223" s="297"/>
      <c r="BH223" s="297"/>
      <c r="BI223" s="297"/>
      <c r="BJ223" s="297"/>
      <c r="BK223" s="297"/>
      <c r="BL223" s="297"/>
      <c r="BM223" s="297"/>
      <c r="BN223" s="297"/>
      <c r="BO223" s="297"/>
    </row>
    <row r="224" spans="1:67" s="54" customFormat="1" ht="12.75" x14ac:dyDescent="0.2">
      <c r="A224" s="255"/>
      <c r="B224" s="255"/>
      <c r="C224" s="259"/>
      <c r="D224" s="259"/>
      <c r="E224" s="259"/>
      <c r="F224" s="260"/>
      <c r="G224" s="260"/>
      <c r="H224" s="260"/>
      <c r="I224" s="260"/>
      <c r="J224" s="260"/>
      <c r="K224" s="260"/>
      <c r="L224" s="260"/>
      <c r="M224" s="260"/>
      <c r="N224" s="260"/>
      <c r="O224" s="260"/>
      <c r="P224" s="260"/>
      <c r="Q224" s="260"/>
      <c r="R224" s="257">
        <f t="shared" si="3"/>
        <v>0</v>
      </c>
      <c r="S224" s="255"/>
      <c r="T224" s="255"/>
      <c r="U224" s="255"/>
      <c r="V224" s="259"/>
      <c r="W224" s="261"/>
      <c r="X224" s="297"/>
      <c r="Y224" s="304"/>
      <c r="Z224" s="304"/>
      <c r="AA224" s="304"/>
      <c r="AB224" s="304"/>
      <c r="AC224" s="304"/>
      <c r="AD224" s="304"/>
      <c r="AE224" s="304"/>
      <c r="AF224" s="304"/>
      <c r="AG224" s="297"/>
      <c r="AH224" s="297"/>
      <c r="AI224" s="297"/>
      <c r="AJ224" s="297"/>
      <c r="AK224" s="297"/>
      <c r="AL224" s="297"/>
      <c r="AM224" s="297"/>
      <c r="AN224" s="297"/>
      <c r="AO224" s="297"/>
      <c r="AP224" s="297"/>
      <c r="AQ224" s="297"/>
      <c r="AR224" s="297"/>
      <c r="AS224" s="297"/>
      <c r="AT224" s="297"/>
      <c r="AU224" s="297"/>
      <c r="AV224" s="297"/>
      <c r="AW224" s="297"/>
      <c r="AX224" s="297"/>
      <c r="AY224" s="297"/>
      <c r="AZ224" s="297"/>
      <c r="BA224" s="297"/>
      <c r="BB224" s="297"/>
      <c r="BC224" s="297"/>
      <c r="BD224" s="297"/>
      <c r="BE224" s="297"/>
      <c r="BF224" s="297"/>
      <c r="BG224" s="297"/>
      <c r="BH224" s="297"/>
      <c r="BI224" s="297"/>
      <c r="BJ224" s="297"/>
      <c r="BK224" s="297"/>
      <c r="BL224" s="297"/>
      <c r="BM224" s="297"/>
      <c r="BN224" s="297"/>
      <c r="BO224" s="297"/>
    </row>
    <row r="225" spans="1:67" s="54" customFormat="1" ht="12.75" x14ac:dyDescent="0.2">
      <c r="A225" s="255"/>
      <c r="B225" s="255"/>
      <c r="C225" s="255"/>
      <c r="D225" s="255"/>
      <c r="E225" s="255"/>
      <c r="F225" s="256"/>
      <c r="G225" s="256"/>
      <c r="H225" s="256"/>
      <c r="I225" s="256"/>
      <c r="J225" s="256"/>
      <c r="K225" s="256"/>
      <c r="L225" s="256"/>
      <c r="M225" s="256"/>
      <c r="N225" s="256"/>
      <c r="O225" s="256"/>
      <c r="P225" s="256"/>
      <c r="Q225" s="256"/>
      <c r="R225" s="257">
        <f t="shared" si="3"/>
        <v>0</v>
      </c>
      <c r="S225" s="255"/>
      <c r="T225" s="255"/>
      <c r="U225" s="255"/>
      <c r="V225" s="255"/>
      <c r="W225" s="258"/>
      <c r="X225" s="297"/>
      <c r="Y225" s="304"/>
      <c r="Z225" s="304"/>
      <c r="AA225" s="304"/>
      <c r="AB225" s="304"/>
      <c r="AC225" s="304"/>
      <c r="AD225" s="304"/>
      <c r="AE225" s="304"/>
      <c r="AF225" s="304"/>
      <c r="AG225" s="297"/>
      <c r="AH225" s="297"/>
      <c r="AI225" s="297"/>
      <c r="AJ225" s="297"/>
      <c r="AK225" s="297"/>
      <c r="AL225" s="297"/>
      <c r="AM225" s="297"/>
      <c r="AN225" s="297"/>
      <c r="AO225" s="297"/>
      <c r="AP225" s="297"/>
      <c r="AQ225" s="297"/>
      <c r="AR225" s="297"/>
      <c r="AS225" s="297"/>
      <c r="AT225" s="297"/>
      <c r="AU225" s="297"/>
      <c r="AV225" s="297"/>
      <c r="AW225" s="297"/>
      <c r="AX225" s="297"/>
      <c r="AY225" s="297"/>
      <c r="AZ225" s="297"/>
      <c r="BA225" s="297"/>
      <c r="BB225" s="297"/>
      <c r="BC225" s="297"/>
      <c r="BD225" s="297"/>
      <c r="BE225" s="297"/>
      <c r="BF225" s="297"/>
      <c r="BG225" s="297"/>
      <c r="BH225" s="297"/>
      <c r="BI225" s="297"/>
      <c r="BJ225" s="297"/>
      <c r="BK225" s="297"/>
      <c r="BL225" s="297"/>
      <c r="BM225" s="297"/>
      <c r="BN225" s="297"/>
      <c r="BO225" s="297"/>
    </row>
    <row r="226" spans="1:67" s="54" customFormat="1" ht="12.75" x14ac:dyDescent="0.2">
      <c r="A226" s="255"/>
      <c r="B226" s="255"/>
      <c r="C226" s="259"/>
      <c r="D226" s="259"/>
      <c r="E226" s="259"/>
      <c r="F226" s="260"/>
      <c r="G226" s="260"/>
      <c r="H226" s="260"/>
      <c r="I226" s="260"/>
      <c r="J226" s="260"/>
      <c r="K226" s="260"/>
      <c r="L226" s="260"/>
      <c r="M226" s="260"/>
      <c r="N226" s="260"/>
      <c r="O226" s="260"/>
      <c r="P226" s="260"/>
      <c r="Q226" s="260"/>
      <c r="R226" s="257">
        <f t="shared" si="3"/>
        <v>0</v>
      </c>
      <c r="S226" s="255"/>
      <c r="T226" s="255"/>
      <c r="U226" s="255"/>
      <c r="V226" s="259"/>
      <c r="W226" s="261"/>
      <c r="X226" s="297"/>
      <c r="Y226" s="304"/>
      <c r="Z226" s="304"/>
      <c r="AA226" s="304"/>
      <c r="AB226" s="304"/>
      <c r="AC226" s="304"/>
      <c r="AD226" s="304"/>
      <c r="AE226" s="304"/>
      <c r="AF226" s="304"/>
      <c r="AG226" s="297"/>
      <c r="AH226" s="297"/>
      <c r="AI226" s="297"/>
      <c r="AJ226" s="297"/>
      <c r="AK226" s="297"/>
      <c r="AL226" s="297"/>
      <c r="AM226" s="297"/>
      <c r="AN226" s="297"/>
      <c r="AO226" s="297"/>
      <c r="AP226" s="297"/>
      <c r="AQ226" s="297"/>
      <c r="AR226" s="297"/>
      <c r="AS226" s="297"/>
      <c r="AT226" s="297"/>
      <c r="AU226" s="297"/>
      <c r="AV226" s="297"/>
      <c r="AW226" s="297"/>
      <c r="AX226" s="297"/>
      <c r="AY226" s="297"/>
      <c r="AZ226" s="297"/>
      <c r="BA226" s="297"/>
      <c r="BB226" s="297"/>
      <c r="BC226" s="297"/>
      <c r="BD226" s="297"/>
      <c r="BE226" s="297"/>
      <c r="BF226" s="297"/>
      <c r="BG226" s="297"/>
      <c r="BH226" s="297"/>
      <c r="BI226" s="297"/>
      <c r="BJ226" s="297"/>
      <c r="BK226" s="297"/>
      <c r="BL226" s="297"/>
      <c r="BM226" s="297"/>
      <c r="BN226" s="297"/>
      <c r="BO226" s="297"/>
    </row>
    <row r="227" spans="1:67" s="54" customFormat="1" ht="12.75" x14ac:dyDescent="0.2">
      <c r="A227" s="255"/>
      <c r="B227" s="255"/>
      <c r="C227" s="255"/>
      <c r="D227" s="255"/>
      <c r="E227" s="255"/>
      <c r="F227" s="256"/>
      <c r="G227" s="256"/>
      <c r="H227" s="256"/>
      <c r="I227" s="256"/>
      <c r="J227" s="256"/>
      <c r="K227" s="256"/>
      <c r="L227" s="256"/>
      <c r="M227" s="256"/>
      <c r="N227" s="256"/>
      <c r="O227" s="256"/>
      <c r="P227" s="256"/>
      <c r="Q227" s="256"/>
      <c r="R227" s="257">
        <f t="shared" si="3"/>
        <v>0</v>
      </c>
      <c r="S227" s="255"/>
      <c r="T227" s="255"/>
      <c r="U227" s="255"/>
      <c r="V227" s="255"/>
      <c r="W227" s="258"/>
      <c r="X227" s="297"/>
      <c r="Y227" s="304"/>
      <c r="Z227" s="304"/>
      <c r="AA227" s="304"/>
      <c r="AB227" s="304"/>
      <c r="AC227" s="304"/>
      <c r="AD227" s="304"/>
      <c r="AE227" s="304"/>
      <c r="AF227" s="304"/>
      <c r="AG227" s="297"/>
      <c r="AH227" s="297"/>
      <c r="AI227" s="297"/>
      <c r="AJ227" s="297"/>
      <c r="AK227" s="297"/>
      <c r="AL227" s="297"/>
      <c r="AM227" s="297"/>
      <c r="AN227" s="297"/>
      <c r="AO227" s="297"/>
      <c r="AP227" s="297"/>
      <c r="AQ227" s="297"/>
      <c r="AR227" s="297"/>
      <c r="AS227" s="297"/>
      <c r="AT227" s="297"/>
      <c r="AU227" s="297"/>
      <c r="AV227" s="297"/>
      <c r="AW227" s="297"/>
      <c r="AX227" s="297"/>
      <c r="AY227" s="297"/>
      <c r="AZ227" s="297"/>
      <c r="BA227" s="297"/>
      <c r="BB227" s="297"/>
      <c r="BC227" s="297"/>
      <c r="BD227" s="297"/>
      <c r="BE227" s="297"/>
      <c r="BF227" s="297"/>
      <c r="BG227" s="297"/>
      <c r="BH227" s="297"/>
      <c r="BI227" s="297"/>
      <c r="BJ227" s="297"/>
      <c r="BK227" s="297"/>
      <c r="BL227" s="297"/>
      <c r="BM227" s="297"/>
      <c r="BN227" s="297"/>
      <c r="BO227" s="297"/>
    </row>
    <row r="228" spans="1:67" s="54" customFormat="1" ht="12.75" x14ac:dyDescent="0.2">
      <c r="A228" s="255"/>
      <c r="B228" s="255"/>
      <c r="C228" s="259"/>
      <c r="D228" s="259"/>
      <c r="E228" s="259"/>
      <c r="F228" s="260"/>
      <c r="G228" s="260"/>
      <c r="H228" s="260"/>
      <c r="I228" s="260"/>
      <c r="J228" s="260"/>
      <c r="K228" s="260"/>
      <c r="L228" s="260"/>
      <c r="M228" s="260"/>
      <c r="N228" s="260"/>
      <c r="O228" s="260"/>
      <c r="P228" s="260"/>
      <c r="Q228" s="260"/>
      <c r="R228" s="257">
        <f t="shared" si="3"/>
        <v>0</v>
      </c>
      <c r="S228" s="255"/>
      <c r="T228" s="255"/>
      <c r="U228" s="255"/>
      <c r="V228" s="259"/>
      <c r="W228" s="261"/>
      <c r="X228" s="297"/>
      <c r="Y228" s="304"/>
      <c r="Z228" s="304"/>
      <c r="AA228" s="304"/>
      <c r="AB228" s="304"/>
      <c r="AC228" s="304"/>
      <c r="AD228" s="304"/>
      <c r="AE228" s="304"/>
      <c r="AF228" s="304"/>
      <c r="AG228" s="297"/>
      <c r="AH228" s="297"/>
      <c r="AI228" s="297"/>
      <c r="AJ228" s="297"/>
      <c r="AK228" s="297"/>
      <c r="AL228" s="297"/>
      <c r="AM228" s="297"/>
      <c r="AN228" s="297"/>
      <c r="AO228" s="297"/>
      <c r="AP228" s="297"/>
      <c r="AQ228" s="297"/>
      <c r="AR228" s="297"/>
      <c r="AS228" s="297"/>
      <c r="AT228" s="297"/>
      <c r="AU228" s="297"/>
      <c r="AV228" s="297"/>
      <c r="AW228" s="297"/>
      <c r="AX228" s="297"/>
      <c r="AY228" s="297"/>
      <c r="AZ228" s="297"/>
      <c r="BA228" s="297"/>
      <c r="BB228" s="297"/>
      <c r="BC228" s="297"/>
      <c r="BD228" s="297"/>
      <c r="BE228" s="297"/>
      <c r="BF228" s="297"/>
      <c r="BG228" s="297"/>
      <c r="BH228" s="297"/>
      <c r="BI228" s="297"/>
      <c r="BJ228" s="297"/>
      <c r="BK228" s="297"/>
      <c r="BL228" s="297"/>
      <c r="BM228" s="297"/>
      <c r="BN228" s="297"/>
      <c r="BO228" s="297"/>
    </row>
    <row r="229" spans="1:67" s="54" customFormat="1" ht="12.75" x14ac:dyDescent="0.2">
      <c r="A229" s="255"/>
      <c r="B229" s="255"/>
      <c r="C229" s="255"/>
      <c r="D229" s="255"/>
      <c r="E229" s="255"/>
      <c r="F229" s="256"/>
      <c r="G229" s="256"/>
      <c r="H229" s="256"/>
      <c r="I229" s="256"/>
      <c r="J229" s="256"/>
      <c r="K229" s="256"/>
      <c r="L229" s="256"/>
      <c r="M229" s="256"/>
      <c r="N229" s="256"/>
      <c r="O229" s="256"/>
      <c r="P229" s="256"/>
      <c r="Q229" s="256"/>
      <c r="R229" s="257">
        <f t="shared" si="3"/>
        <v>0</v>
      </c>
      <c r="S229" s="255"/>
      <c r="T229" s="255"/>
      <c r="U229" s="255"/>
      <c r="V229" s="255"/>
      <c r="W229" s="258"/>
      <c r="X229" s="297"/>
      <c r="Y229" s="304"/>
      <c r="Z229" s="304"/>
      <c r="AA229" s="304"/>
      <c r="AB229" s="304"/>
      <c r="AC229" s="304"/>
      <c r="AD229" s="304"/>
      <c r="AE229" s="304"/>
      <c r="AF229" s="304"/>
      <c r="AG229" s="297"/>
      <c r="AH229" s="297"/>
      <c r="AI229" s="297"/>
      <c r="AJ229" s="297"/>
      <c r="AK229" s="297"/>
      <c r="AL229" s="297"/>
      <c r="AM229" s="297"/>
      <c r="AN229" s="297"/>
      <c r="AO229" s="297"/>
      <c r="AP229" s="297"/>
      <c r="AQ229" s="297"/>
      <c r="AR229" s="297"/>
      <c r="AS229" s="297"/>
      <c r="AT229" s="297"/>
      <c r="AU229" s="297"/>
      <c r="AV229" s="297"/>
      <c r="AW229" s="297"/>
      <c r="AX229" s="297"/>
      <c r="AY229" s="297"/>
      <c r="AZ229" s="297"/>
      <c r="BA229" s="297"/>
      <c r="BB229" s="297"/>
      <c r="BC229" s="297"/>
      <c r="BD229" s="297"/>
      <c r="BE229" s="297"/>
      <c r="BF229" s="297"/>
      <c r="BG229" s="297"/>
      <c r="BH229" s="297"/>
      <c r="BI229" s="297"/>
      <c r="BJ229" s="297"/>
      <c r="BK229" s="297"/>
      <c r="BL229" s="297"/>
      <c r="BM229" s="297"/>
      <c r="BN229" s="297"/>
      <c r="BO229" s="297"/>
    </row>
    <row r="230" spans="1:67" s="54" customFormat="1" ht="12.75" x14ac:dyDescent="0.2">
      <c r="A230" s="255"/>
      <c r="B230" s="255"/>
      <c r="C230" s="259"/>
      <c r="D230" s="259"/>
      <c r="E230" s="259"/>
      <c r="F230" s="260"/>
      <c r="G230" s="260"/>
      <c r="H230" s="260"/>
      <c r="I230" s="260"/>
      <c r="J230" s="260"/>
      <c r="K230" s="260"/>
      <c r="L230" s="260"/>
      <c r="M230" s="260"/>
      <c r="N230" s="260"/>
      <c r="O230" s="260"/>
      <c r="P230" s="260"/>
      <c r="Q230" s="260"/>
      <c r="R230" s="257">
        <f t="shared" si="3"/>
        <v>0</v>
      </c>
      <c r="S230" s="255"/>
      <c r="T230" s="255"/>
      <c r="U230" s="255"/>
      <c r="V230" s="259"/>
      <c r="W230" s="261"/>
      <c r="X230" s="297"/>
      <c r="Y230" s="304"/>
      <c r="Z230" s="304"/>
      <c r="AA230" s="304"/>
      <c r="AB230" s="304"/>
      <c r="AC230" s="304"/>
      <c r="AD230" s="304"/>
      <c r="AE230" s="304"/>
      <c r="AF230" s="304"/>
      <c r="AG230" s="297"/>
      <c r="AH230" s="297"/>
      <c r="AI230" s="297"/>
      <c r="AJ230" s="297"/>
      <c r="AK230" s="297"/>
      <c r="AL230" s="297"/>
      <c r="AM230" s="297"/>
      <c r="AN230" s="297"/>
      <c r="AO230" s="297"/>
      <c r="AP230" s="297"/>
      <c r="AQ230" s="297"/>
      <c r="AR230" s="297"/>
      <c r="AS230" s="297"/>
      <c r="AT230" s="297"/>
      <c r="AU230" s="297"/>
      <c r="AV230" s="297"/>
      <c r="AW230" s="297"/>
      <c r="AX230" s="297"/>
      <c r="AY230" s="297"/>
      <c r="AZ230" s="297"/>
      <c r="BA230" s="297"/>
      <c r="BB230" s="297"/>
      <c r="BC230" s="297"/>
      <c r="BD230" s="297"/>
      <c r="BE230" s="297"/>
      <c r="BF230" s="297"/>
      <c r="BG230" s="297"/>
      <c r="BH230" s="297"/>
      <c r="BI230" s="297"/>
      <c r="BJ230" s="297"/>
      <c r="BK230" s="297"/>
      <c r="BL230" s="297"/>
      <c r="BM230" s="297"/>
      <c r="BN230" s="297"/>
      <c r="BO230" s="297"/>
    </row>
    <row r="231" spans="1:67" s="54" customFormat="1" ht="12.75" x14ac:dyDescent="0.2">
      <c r="A231" s="255"/>
      <c r="B231" s="255"/>
      <c r="C231" s="255"/>
      <c r="D231" s="255"/>
      <c r="E231" s="255"/>
      <c r="F231" s="256"/>
      <c r="G231" s="256"/>
      <c r="H231" s="256"/>
      <c r="I231" s="256"/>
      <c r="J231" s="256"/>
      <c r="K231" s="256"/>
      <c r="L231" s="256"/>
      <c r="M231" s="256"/>
      <c r="N231" s="256"/>
      <c r="O231" s="256"/>
      <c r="P231" s="256"/>
      <c r="Q231" s="256"/>
      <c r="R231" s="257">
        <f t="shared" si="3"/>
        <v>0</v>
      </c>
      <c r="S231" s="255"/>
      <c r="T231" s="255"/>
      <c r="U231" s="255"/>
      <c r="V231" s="255"/>
      <c r="W231" s="258"/>
      <c r="X231" s="297"/>
      <c r="Y231" s="304"/>
      <c r="Z231" s="304"/>
      <c r="AA231" s="304"/>
      <c r="AB231" s="304"/>
      <c r="AC231" s="304"/>
      <c r="AD231" s="304"/>
      <c r="AE231" s="304"/>
      <c r="AF231" s="304"/>
      <c r="AG231" s="297"/>
      <c r="AH231" s="297"/>
      <c r="AI231" s="297"/>
      <c r="AJ231" s="297"/>
      <c r="AK231" s="297"/>
      <c r="AL231" s="297"/>
      <c r="AM231" s="297"/>
      <c r="AN231" s="297"/>
      <c r="AO231" s="297"/>
      <c r="AP231" s="297"/>
      <c r="AQ231" s="297"/>
      <c r="AR231" s="297"/>
      <c r="AS231" s="297"/>
      <c r="AT231" s="297"/>
      <c r="AU231" s="297"/>
      <c r="AV231" s="297"/>
      <c r="AW231" s="297"/>
      <c r="AX231" s="297"/>
      <c r="AY231" s="297"/>
      <c r="AZ231" s="297"/>
      <c r="BA231" s="297"/>
      <c r="BB231" s="297"/>
      <c r="BC231" s="297"/>
      <c r="BD231" s="297"/>
      <c r="BE231" s="297"/>
      <c r="BF231" s="297"/>
      <c r="BG231" s="297"/>
      <c r="BH231" s="297"/>
      <c r="BI231" s="297"/>
      <c r="BJ231" s="297"/>
      <c r="BK231" s="297"/>
      <c r="BL231" s="297"/>
      <c r="BM231" s="297"/>
      <c r="BN231" s="297"/>
      <c r="BO231" s="297"/>
    </row>
    <row r="232" spans="1:67" s="54" customFormat="1" ht="12.75" x14ac:dyDescent="0.2">
      <c r="A232" s="255"/>
      <c r="B232" s="255"/>
      <c r="C232" s="259"/>
      <c r="D232" s="259"/>
      <c r="E232" s="259"/>
      <c r="F232" s="260"/>
      <c r="G232" s="260"/>
      <c r="H232" s="260"/>
      <c r="I232" s="260"/>
      <c r="J232" s="260"/>
      <c r="K232" s="260"/>
      <c r="L232" s="260"/>
      <c r="M232" s="260"/>
      <c r="N232" s="260"/>
      <c r="O232" s="260"/>
      <c r="P232" s="260"/>
      <c r="Q232" s="260"/>
      <c r="R232" s="257">
        <f t="shared" si="3"/>
        <v>0</v>
      </c>
      <c r="S232" s="255"/>
      <c r="T232" s="255"/>
      <c r="U232" s="255"/>
      <c r="V232" s="259"/>
      <c r="W232" s="261"/>
      <c r="X232" s="297"/>
      <c r="Y232" s="304"/>
      <c r="Z232" s="304"/>
      <c r="AA232" s="304"/>
      <c r="AB232" s="304"/>
      <c r="AC232" s="304"/>
      <c r="AD232" s="304"/>
      <c r="AE232" s="304"/>
      <c r="AF232" s="304"/>
      <c r="AG232" s="297"/>
      <c r="AH232" s="297"/>
      <c r="AI232" s="297"/>
      <c r="AJ232" s="297"/>
      <c r="AK232" s="297"/>
      <c r="AL232" s="297"/>
      <c r="AM232" s="297"/>
      <c r="AN232" s="297"/>
      <c r="AO232" s="297"/>
      <c r="AP232" s="297"/>
      <c r="AQ232" s="297"/>
      <c r="AR232" s="297"/>
      <c r="AS232" s="297"/>
      <c r="AT232" s="297"/>
      <c r="AU232" s="297"/>
      <c r="AV232" s="297"/>
      <c r="AW232" s="297"/>
      <c r="AX232" s="297"/>
      <c r="AY232" s="297"/>
      <c r="AZ232" s="297"/>
      <c r="BA232" s="297"/>
      <c r="BB232" s="297"/>
      <c r="BC232" s="297"/>
      <c r="BD232" s="297"/>
      <c r="BE232" s="297"/>
      <c r="BF232" s="297"/>
      <c r="BG232" s="297"/>
      <c r="BH232" s="297"/>
      <c r="BI232" s="297"/>
      <c r="BJ232" s="297"/>
      <c r="BK232" s="297"/>
      <c r="BL232" s="297"/>
      <c r="BM232" s="297"/>
      <c r="BN232" s="297"/>
      <c r="BO232" s="297"/>
    </row>
    <row r="233" spans="1:67" s="54" customFormat="1" ht="12.75" x14ac:dyDescent="0.2">
      <c r="A233" s="255"/>
      <c r="B233" s="255"/>
      <c r="C233" s="255"/>
      <c r="D233" s="255"/>
      <c r="E233" s="255"/>
      <c r="F233" s="256"/>
      <c r="G233" s="256"/>
      <c r="H233" s="256"/>
      <c r="I233" s="256"/>
      <c r="J233" s="256"/>
      <c r="K233" s="256"/>
      <c r="L233" s="256"/>
      <c r="M233" s="256"/>
      <c r="N233" s="256"/>
      <c r="O233" s="256"/>
      <c r="P233" s="256"/>
      <c r="Q233" s="256"/>
      <c r="R233" s="257">
        <f t="shared" si="3"/>
        <v>0</v>
      </c>
      <c r="S233" s="255"/>
      <c r="T233" s="255"/>
      <c r="U233" s="255"/>
      <c r="V233" s="255"/>
      <c r="W233" s="258"/>
      <c r="X233" s="297"/>
      <c r="Y233" s="304"/>
      <c r="Z233" s="304"/>
      <c r="AA233" s="304"/>
      <c r="AB233" s="304"/>
      <c r="AC233" s="304"/>
      <c r="AD233" s="304"/>
      <c r="AE233" s="304"/>
      <c r="AF233" s="304"/>
      <c r="AG233" s="297"/>
      <c r="AH233" s="297"/>
      <c r="AI233" s="297"/>
      <c r="AJ233" s="297"/>
      <c r="AK233" s="297"/>
      <c r="AL233" s="297"/>
      <c r="AM233" s="297"/>
      <c r="AN233" s="297"/>
      <c r="AO233" s="297"/>
      <c r="AP233" s="297"/>
      <c r="AQ233" s="297"/>
      <c r="AR233" s="297"/>
      <c r="AS233" s="297"/>
      <c r="AT233" s="297"/>
      <c r="AU233" s="297"/>
      <c r="AV233" s="297"/>
      <c r="AW233" s="297"/>
      <c r="AX233" s="297"/>
      <c r="AY233" s="297"/>
      <c r="AZ233" s="297"/>
      <c r="BA233" s="297"/>
      <c r="BB233" s="297"/>
      <c r="BC233" s="297"/>
      <c r="BD233" s="297"/>
      <c r="BE233" s="297"/>
      <c r="BF233" s="297"/>
      <c r="BG233" s="297"/>
      <c r="BH233" s="297"/>
      <c r="BI233" s="297"/>
      <c r="BJ233" s="297"/>
      <c r="BK233" s="297"/>
      <c r="BL233" s="297"/>
      <c r="BM233" s="297"/>
      <c r="BN233" s="297"/>
      <c r="BO233" s="297"/>
    </row>
    <row r="234" spans="1:67" s="54" customFormat="1" ht="12.75" x14ac:dyDescent="0.2">
      <c r="A234" s="255"/>
      <c r="B234" s="255"/>
      <c r="C234" s="259"/>
      <c r="D234" s="259"/>
      <c r="E234" s="259"/>
      <c r="F234" s="260"/>
      <c r="G234" s="260"/>
      <c r="H234" s="260"/>
      <c r="I234" s="260"/>
      <c r="J234" s="260"/>
      <c r="K234" s="260"/>
      <c r="L234" s="260"/>
      <c r="M234" s="260"/>
      <c r="N234" s="260"/>
      <c r="O234" s="260"/>
      <c r="P234" s="260"/>
      <c r="Q234" s="260"/>
      <c r="R234" s="257">
        <f t="shared" si="3"/>
        <v>0</v>
      </c>
      <c r="S234" s="255"/>
      <c r="T234" s="255"/>
      <c r="U234" s="255"/>
      <c r="V234" s="259"/>
      <c r="W234" s="261"/>
      <c r="X234" s="297"/>
      <c r="Y234" s="304"/>
      <c r="Z234" s="304"/>
      <c r="AA234" s="304"/>
      <c r="AB234" s="304"/>
      <c r="AC234" s="304"/>
      <c r="AD234" s="304"/>
      <c r="AE234" s="304"/>
      <c r="AF234" s="304"/>
      <c r="AG234" s="297"/>
      <c r="AH234" s="297"/>
      <c r="AI234" s="297"/>
      <c r="AJ234" s="297"/>
      <c r="AK234" s="297"/>
      <c r="AL234" s="297"/>
      <c r="AM234" s="297"/>
      <c r="AN234" s="297"/>
      <c r="AO234" s="297"/>
      <c r="AP234" s="297"/>
      <c r="AQ234" s="297"/>
      <c r="AR234" s="297"/>
      <c r="AS234" s="297"/>
      <c r="AT234" s="297"/>
      <c r="AU234" s="297"/>
      <c r="AV234" s="297"/>
      <c r="AW234" s="297"/>
      <c r="AX234" s="297"/>
      <c r="AY234" s="297"/>
      <c r="AZ234" s="297"/>
      <c r="BA234" s="297"/>
      <c r="BB234" s="297"/>
      <c r="BC234" s="297"/>
      <c r="BD234" s="297"/>
      <c r="BE234" s="297"/>
      <c r="BF234" s="297"/>
      <c r="BG234" s="297"/>
      <c r="BH234" s="297"/>
      <c r="BI234" s="297"/>
      <c r="BJ234" s="297"/>
      <c r="BK234" s="297"/>
      <c r="BL234" s="297"/>
      <c r="BM234" s="297"/>
      <c r="BN234" s="297"/>
      <c r="BO234" s="297"/>
    </row>
    <row r="235" spans="1:67" s="54" customFormat="1" ht="12.75" x14ac:dyDescent="0.2">
      <c r="A235" s="255"/>
      <c r="B235" s="255"/>
      <c r="C235" s="255"/>
      <c r="D235" s="255"/>
      <c r="E235" s="255"/>
      <c r="F235" s="256"/>
      <c r="G235" s="256"/>
      <c r="H235" s="256"/>
      <c r="I235" s="256"/>
      <c r="J235" s="256"/>
      <c r="K235" s="256"/>
      <c r="L235" s="256"/>
      <c r="M235" s="256"/>
      <c r="N235" s="256"/>
      <c r="O235" s="256"/>
      <c r="P235" s="256"/>
      <c r="Q235" s="256"/>
      <c r="R235" s="257">
        <f t="shared" si="3"/>
        <v>0</v>
      </c>
      <c r="S235" s="255"/>
      <c r="T235" s="255"/>
      <c r="U235" s="255"/>
      <c r="V235" s="255"/>
      <c r="W235" s="258"/>
      <c r="X235" s="297"/>
      <c r="Y235" s="304"/>
      <c r="Z235" s="304"/>
      <c r="AA235" s="304"/>
      <c r="AB235" s="304"/>
      <c r="AC235" s="304"/>
      <c r="AD235" s="304"/>
      <c r="AE235" s="304"/>
      <c r="AF235" s="304"/>
      <c r="AG235" s="297"/>
      <c r="AH235" s="297"/>
      <c r="AI235" s="297"/>
      <c r="AJ235" s="297"/>
      <c r="AK235" s="297"/>
      <c r="AL235" s="297"/>
      <c r="AM235" s="297"/>
      <c r="AN235" s="297"/>
      <c r="AO235" s="297"/>
      <c r="AP235" s="297"/>
      <c r="AQ235" s="297"/>
      <c r="AR235" s="297"/>
      <c r="AS235" s="297"/>
      <c r="AT235" s="297"/>
      <c r="AU235" s="297"/>
      <c r="AV235" s="297"/>
      <c r="AW235" s="297"/>
      <c r="AX235" s="297"/>
      <c r="AY235" s="297"/>
      <c r="AZ235" s="297"/>
      <c r="BA235" s="297"/>
      <c r="BB235" s="297"/>
      <c r="BC235" s="297"/>
      <c r="BD235" s="297"/>
      <c r="BE235" s="297"/>
      <c r="BF235" s="297"/>
      <c r="BG235" s="297"/>
      <c r="BH235" s="297"/>
      <c r="BI235" s="297"/>
      <c r="BJ235" s="297"/>
      <c r="BK235" s="297"/>
      <c r="BL235" s="297"/>
      <c r="BM235" s="297"/>
      <c r="BN235" s="297"/>
      <c r="BO235" s="297"/>
    </row>
    <row r="236" spans="1:67" s="54" customFormat="1" ht="12.75" x14ac:dyDescent="0.2">
      <c r="A236" s="255"/>
      <c r="B236" s="255"/>
      <c r="C236" s="259"/>
      <c r="D236" s="259"/>
      <c r="E236" s="259"/>
      <c r="F236" s="260"/>
      <c r="G236" s="260"/>
      <c r="H236" s="260"/>
      <c r="I236" s="260"/>
      <c r="J236" s="260"/>
      <c r="K236" s="260"/>
      <c r="L236" s="260"/>
      <c r="M236" s="260"/>
      <c r="N236" s="260"/>
      <c r="O236" s="260"/>
      <c r="P236" s="260"/>
      <c r="Q236" s="260"/>
      <c r="R236" s="257">
        <f t="shared" si="3"/>
        <v>0</v>
      </c>
      <c r="S236" s="255"/>
      <c r="T236" s="255"/>
      <c r="U236" s="255"/>
      <c r="V236" s="259"/>
      <c r="W236" s="261"/>
      <c r="X236" s="297"/>
      <c r="Y236" s="304"/>
      <c r="Z236" s="304"/>
      <c r="AA236" s="304"/>
      <c r="AB236" s="304"/>
      <c r="AC236" s="304"/>
      <c r="AD236" s="304"/>
      <c r="AE236" s="304"/>
      <c r="AF236" s="304"/>
      <c r="AG236" s="297"/>
      <c r="AH236" s="297"/>
      <c r="AI236" s="297"/>
      <c r="AJ236" s="297"/>
      <c r="AK236" s="297"/>
      <c r="AL236" s="297"/>
      <c r="AM236" s="297"/>
      <c r="AN236" s="297"/>
      <c r="AO236" s="297"/>
      <c r="AP236" s="297"/>
      <c r="AQ236" s="297"/>
      <c r="AR236" s="297"/>
      <c r="AS236" s="297"/>
      <c r="AT236" s="297"/>
      <c r="AU236" s="297"/>
      <c r="AV236" s="297"/>
      <c r="AW236" s="297"/>
      <c r="AX236" s="297"/>
      <c r="AY236" s="297"/>
      <c r="AZ236" s="297"/>
      <c r="BA236" s="297"/>
      <c r="BB236" s="297"/>
      <c r="BC236" s="297"/>
      <c r="BD236" s="297"/>
      <c r="BE236" s="297"/>
      <c r="BF236" s="297"/>
      <c r="BG236" s="297"/>
      <c r="BH236" s="297"/>
      <c r="BI236" s="297"/>
      <c r="BJ236" s="297"/>
      <c r="BK236" s="297"/>
      <c r="BL236" s="297"/>
      <c r="BM236" s="297"/>
      <c r="BN236" s="297"/>
      <c r="BO236" s="297"/>
    </row>
    <row r="237" spans="1:67" s="54" customFormat="1" ht="12.75" x14ac:dyDescent="0.2">
      <c r="A237" s="255"/>
      <c r="B237" s="255"/>
      <c r="C237" s="255"/>
      <c r="D237" s="255"/>
      <c r="E237" s="255"/>
      <c r="F237" s="256"/>
      <c r="G237" s="256"/>
      <c r="H237" s="256"/>
      <c r="I237" s="256"/>
      <c r="J237" s="256"/>
      <c r="K237" s="256"/>
      <c r="L237" s="256"/>
      <c r="M237" s="256"/>
      <c r="N237" s="256"/>
      <c r="O237" s="256"/>
      <c r="P237" s="256"/>
      <c r="Q237" s="256"/>
      <c r="R237" s="257">
        <f t="shared" si="3"/>
        <v>0</v>
      </c>
      <c r="S237" s="255"/>
      <c r="T237" s="255"/>
      <c r="U237" s="255"/>
      <c r="V237" s="255"/>
      <c r="W237" s="258"/>
      <c r="X237" s="297"/>
      <c r="Y237" s="304"/>
      <c r="Z237" s="304"/>
      <c r="AA237" s="304"/>
      <c r="AB237" s="304"/>
      <c r="AC237" s="304"/>
      <c r="AD237" s="304"/>
      <c r="AE237" s="304"/>
      <c r="AF237" s="304"/>
      <c r="AG237" s="297"/>
      <c r="AH237" s="297"/>
      <c r="AI237" s="297"/>
      <c r="AJ237" s="297"/>
      <c r="AK237" s="297"/>
      <c r="AL237" s="297"/>
      <c r="AM237" s="297"/>
      <c r="AN237" s="297"/>
      <c r="AO237" s="297"/>
      <c r="AP237" s="297"/>
      <c r="AQ237" s="297"/>
      <c r="AR237" s="297"/>
      <c r="AS237" s="297"/>
      <c r="AT237" s="297"/>
      <c r="AU237" s="297"/>
      <c r="AV237" s="297"/>
      <c r="AW237" s="297"/>
      <c r="AX237" s="297"/>
      <c r="AY237" s="297"/>
      <c r="AZ237" s="297"/>
      <c r="BA237" s="297"/>
      <c r="BB237" s="297"/>
      <c r="BC237" s="297"/>
      <c r="BD237" s="297"/>
      <c r="BE237" s="297"/>
      <c r="BF237" s="297"/>
      <c r="BG237" s="297"/>
      <c r="BH237" s="297"/>
      <c r="BI237" s="297"/>
      <c r="BJ237" s="297"/>
      <c r="BK237" s="297"/>
      <c r="BL237" s="297"/>
      <c r="BM237" s="297"/>
      <c r="BN237" s="297"/>
      <c r="BO237" s="297"/>
    </row>
    <row r="238" spans="1:67" s="54" customFormat="1" ht="12.75" x14ac:dyDescent="0.2">
      <c r="A238" s="255"/>
      <c r="B238" s="255"/>
      <c r="C238" s="259"/>
      <c r="D238" s="259"/>
      <c r="E238" s="259"/>
      <c r="F238" s="260"/>
      <c r="G238" s="260"/>
      <c r="H238" s="260"/>
      <c r="I238" s="260"/>
      <c r="J238" s="260"/>
      <c r="K238" s="260"/>
      <c r="L238" s="260"/>
      <c r="M238" s="260"/>
      <c r="N238" s="260"/>
      <c r="O238" s="260"/>
      <c r="P238" s="260"/>
      <c r="Q238" s="260"/>
      <c r="R238" s="257">
        <f t="shared" si="3"/>
        <v>0</v>
      </c>
      <c r="S238" s="255"/>
      <c r="T238" s="255"/>
      <c r="U238" s="255"/>
      <c r="V238" s="259"/>
      <c r="W238" s="261"/>
      <c r="X238" s="297"/>
      <c r="Y238" s="304"/>
      <c r="Z238" s="304"/>
      <c r="AA238" s="304"/>
      <c r="AB238" s="304"/>
      <c r="AC238" s="304"/>
      <c r="AD238" s="304"/>
      <c r="AE238" s="304"/>
      <c r="AF238" s="304"/>
      <c r="AG238" s="297"/>
      <c r="AH238" s="297"/>
      <c r="AI238" s="297"/>
      <c r="AJ238" s="297"/>
      <c r="AK238" s="297"/>
      <c r="AL238" s="297"/>
      <c r="AM238" s="297"/>
      <c r="AN238" s="297"/>
      <c r="AO238" s="297"/>
      <c r="AP238" s="297"/>
      <c r="AQ238" s="297"/>
      <c r="AR238" s="297"/>
      <c r="AS238" s="297"/>
      <c r="AT238" s="297"/>
      <c r="AU238" s="297"/>
      <c r="AV238" s="297"/>
      <c r="AW238" s="297"/>
      <c r="AX238" s="297"/>
      <c r="AY238" s="297"/>
      <c r="AZ238" s="297"/>
      <c r="BA238" s="297"/>
      <c r="BB238" s="297"/>
      <c r="BC238" s="297"/>
      <c r="BD238" s="297"/>
      <c r="BE238" s="297"/>
      <c r="BF238" s="297"/>
      <c r="BG238" s="297"/>
      <c r="BH238" s="297"/>
      <c r="BI238" s="297"/>
      <c r="BJ238" s="297"/>
      <c r="BK238" s="297"/>
      <c r="BL238" s="297"/>
      <c r="BM238" s="297"/>
      <c r="BN238" s="297"/>
      <c r="BO238" s="297"/>
    </row>
    <row r="239" spans="1:67" s="54" customFormat="1" ht="12.75" x14ac:dyDescent="0.2">
      <c r="A239" s="255"/>
      <c r="B239" s="255"/>
      <c r="C239" s="255"/>
      <c r="D239" s="255"/>
      <c r="E239" s="255"/>
      <c r="F239" s="256"/>
      <c r="G239" s="256"/>
      <c r="H239" s="256"/>
      <c r="I239" s="256"/>
      <c r="J239" s="256"/>
      <c r="K239" s="256"/>
      <c r="L239" s="256"/>
      <c r="M239" s="256"/>
      <c r="N239" s="256"/>
      <c r="O239" s="256"/>
      <c r="P239" s="256"/>
      <c r="Q239" s="256"/>
      <c r="R239" s="257">
        <f t="shared" si="3"/>
        <v>0</v>
      </c>
      <c r="S239" s="255"/>
      <c r="T239" s="255"/>
      <c r="U239" s="255"/>
      <c r="V239" s="255"/>
      <c r="W239" s="258"/>
      <c r="X239" s="297"/>
      <c r="Y239" s="304"/>
      <c r="Z239" s="304"/>
      <c r="AA239" s="304"/>
      <c r="AB239" s="304"/>
      <c r="AC239" s="304"/>
      <c r="AD239" s="304"/>
      <c r="AE239" s="304"/>
      <c r="AF239" s="304"/>
      <c r="AG239" s="297"/>
      <c r="AH239" s="297"/>
      <c r="AI239" s="297"/>
      <c r="AJ239" s="297"/>
      <c r="AK239" s="297"/>
      <c r="AL239" s="297"/>
      <c r="AM239" s="297"/>
      <c r="AN239" s="297"/>
      <c r="AO239" s="297"/>
      <c r="AP239" s="297"/>
      <c r="AQ239" s="297"/>
      <c r="AR239" s="297"/>
      <c r="AS239" s="297"/>
      <c r="AT239" s="297"/>
      <c r="AU239" s="297"/>
      <c r="AV239" s="297"/>
      <c r="AW239" s="297"/>
      <c r="AX239" s="297"/>
      <c r="AY239" s="297"/>
      <c r="AZ239" s="297"/>
      <c r="BA239" s="297"/>
      <c r="BB239" s="297"/>
      <c r="BC239" s="297"/>
      <c r="BD239" s="297"/>
      <c r="BE239" s="297"/>
      <c r="BF239" s="297"/>
      <c r="BG239" s="297"/>
      <c r="BH239" s="297"/>
      <c r="BI239" s="297"/>
      <c r="BJ239" s="297"/>
      <c r="BK239" s="297"/>
      <c r="BL239" s="297"/>
      <c r="BM239" s="297"/>
      <c r="BN239" s="297"/>
      <c r="BO239" s="297"/>
    </row>
    <row r="240" spans="1:67" s="54" customFormat="1" ht="12.75" x14ac:dyDescent="0.2">
      <c r="A240" s="255"/>
      <c r="B240" s="255"/>
      <c r="C240" s="259"/>
      <c r="D240" s="259"/>
      <c r="E240" s="259"/>
      <c r="F240" s="260"/>
      <c r="G240" s="260"/>
      <c r="H240" s="260"/>
      <c r="I240" s="260"/>
      <c r="J240" s="260"/>
      <c r="K240" s="260"/>
      <c r="L240" s="260"/>
      <c r="M240" s="260"/>
      <c r="N240" s="260"/>
      <c r="O240" s="260"/>
      <c r="P240" s="260"/>
      <c r="Q240" s="260"/>
      <c r="R240" s="257">
        <f t="shared" si="3"/>
        <v>0</v>
      </c>
      <c r="S240" s="255"/>
      <c r="T240" s="255"/>
      <c r="U240" s="255"/>
      <c r="V240" s="259"/>
      <c r="W240" s="261"/>
      <c r="X240" s="297"/>
      <c r="Y240" s="304"/>
      <c r="Z240" s="304"/>
      <c r="AA240" s="304"/>
      <c r="AB240" s="304"/>
      <c r="AC240" s="304"/>
      <c r="AD240" s="304"/>
      <c r="AE240" s="304"/>
      <c r="AF240" s="304"/>
      <c r="AG240" s="297"/>
      <c r="AH240" s="297"/>
      <c r="AI240" s="297"/>
      <c r="AJ240" s="297"/>
      <c r="AK240" s="297"/>
      <c r="AL240" s="297"/>
      <c r="AM240" s="297"/>
      <c r="AN240" s="297"/>
      <c r="AO240" s="297"/>
      <c r="AP240" s="297"/>
      <c r="AQ240" s="297"/>
      <c r="AR240" s="297"/>
      <c r="AS240" s="297"/>
      <c r="AT240" s="297"/>
      <c r="AU240" s="297"/>
      <c r="AV240" s="297"/>
      <c r="AW240" s="297"/>
      <c r="AX240" s="297"/>
      <c r="AY240" s="297"/>
      <c r="AZ240" s="297"/>
      <c r="BA240" s="297"/>
      <c r="BB240" s="297"/>
      <c r="BC240" s="297"/>
      <c r="BD240" s="297"/>
      <c r="BE240" s="297"/>
      <c r="BF240" s="297"/>
      <c r="BG240" s="297"/>
      <c r="BH240" s="297"/>
      <c r="BI240" s="297"/>
      <c r="BJ240" s="297"/>
      <c r="BK240" s="297"/>
      <c r="BL240" s="297"/>
      <c r="BM240" s="297"/>
      <c r="BN240" s="297"/>
      <c r="BO240" s="297"/>
    </row>
    <row r="241" spans="1:67" s="54" customFormat="1" ht="12.75" x14ac:dyDescent="0.2">
      <c r="A241" s="255"/>
      <c r="B241" s="255"/>
      <c r="C241" s="255"/>
      <c r="D241" s="255"/>
      <c r="E241" s="255"/>
      <c r="F241" s="256"/>
      <c r="G241" s="256"/>
      <c r="H241" s="256"/>
      <c r="I241" s="256"/>
      <c r="J241" s="256"/>
      <c r="K241" s="256"/>
      <c r="L241" s="256"/>
      <c r="M241" s="256"/>
      <c r="N241" s="256"/>
      <c r="O241" s="256"/>
      <c r="P241" s="256"/>
      <c r="Q241" s="256"/>
      <c r="R241" s="257">
        <f t="shared" si="3"/>
        <v>0</v>
      </c>
      <c r="S241" s="255"/>
      <c r="T241" s="255"/>
      <c r="U241" s="255"/>
      <c r="V241" s="255"/>
      <c r="W241" s="258"/>
      <c r="X241" s="297"/>
      <c r="Y241" s="304"/>
      <c r="Z241" s="304"/>
      <c r="AA241" s="304"/>
      <c r="AB241" s="304"/>
      <c r="AC241" s="304"/>
      <c r="AD241" s="304"/>
      <c r="AE241" s="304"/>
      <c r="AF241" s="304"/>
      <c r="AG241" s="297"/>
      <c r="AH241" s="297"/>
      <c r="AI241" s="297"/>
      <c r="AJ241" s="297"/>
      <c r="AK241" s="297"/>
      <c r="AL241" s="297"/>
      <c r="AM241" s="297"/>
      <c r="AN241" s="297"/>
      <c r="AO241" s="297"/>
      <c r="AP241" s="297"/>
      <c r="AQ241" s="297"/>
      <c r="AR241" s="297"/>
      <c r="AS241" s="297"/>
      <c r="AT241" s="297"/>
      <c r="AU241" s="297"/>
      <c r="AV241" s="297"/>
      <c r="AW241" s="297"/>
      <c r="AX241" s="297"/>
      <c r="AY241" s="297"/>
      <c r="AZ241" s="297"/>
      <c r="BA241" s="297"/>
      <c r="BB241" s="297"/>
      <c r="BC241" s="297"/>
      <c r="BD241" s="297"/>
      <c r="BE241" s="297"/>
      <c r="BF241" s="297"/>
      <c r="BG241" s="297"/>
      <c r="BH241" s="297"/>
      <c r="BI241" s="297"/>
      <c r="BJ241" s="297"/>
      <c r="BK241" s="297"/>
      <c r="BL241" s="297"/>
      <c r="BM241" s="297"/>
      <c r="BN241" s="297"/>
      <c r="BO241" s="297"/>
    </row>
    <row r="242" spans="1:67" s="54" customFormat="1" ht="12.75" x14ac:dyDescent="0.2">
      <c r="A242" s="255"/>
      <c r="B242" s="255"/>
      <c r="C242" s="259"/>
      <c r="D242" s="259"/>
      <c r="E242" s="265"/>
      <c r="F242" s="260"/>
      <c r="G242" s="260"/>
      <c r="H242" s="260"/>
      <c r="I242" s="260"/>
      <c r="J242" s="260"/>
      <c r="K242" s="260"/>
      <c r="L242" s="260"/>
      <c r="M242" s="260"/>
      <c r="N242" s="260"/>
      <c r="O242" s="260"/>
      <c r="P242" s="260"/>
      <c r="Q242" s="260"/>
      <c r="R242" s="257">
        <f t="shared" si="3"/>
        <v>0</v>
      </c>
      <c r="S242" s="255"/>
      <c r="T242" s="255"/>
      <c r="U242" s="255"/>
      <c r="V242" s="259"/>
      <c r="W242" s="261"/>
      <c r="X242" s="297"/>
      <c r="Y242" s="304"/>
      <c r="Z242" s="304"/>
      <c r="AA242" s="304"/>
      <c r="AB242" s="304"/>
      <c r="AC242" s="304"/>
      <c r="AD242" s="304"/>
      <c r="AE242" s="304"/>
      <c r="AF242" s="304"/>
      <c r="AG242" s="297"/>
      <c r="AH242" s="297"/>
      <c r="AI242" s="297"/>
      <c r="AJ242" s="297"/>
      <c r="AK242" s="297"/>
      <c r="AL242" s="297"/>
      <c r="AM242" s="297"/>
      <c r="AN242" s="297"/>
      <c r="AO242" s="297"/>
      <c r="AP242" s="297"/>
      <c r="AQ242" s="297"/>
      <c r="AR242" s="297"/>
      <c r="AS242" s="297"/>
      <c r="AT242" s="297"/>
      <c r="AU242" s="297"/>
      <c r="AV242" s="297"/>
      <c r="AW242" s="297"/>
      <c r="AX242" s="297"/>
      <c r="AY242" s="297"/>
      <c r="AZ242" s="297"/>
      <c r="BA242" s="297"/>
      <c r="BB242" s="297"/>
      <c r="BC242" s="297"/>
      <c r="BD242" s="297"/>
      <c r="BE242" s="297"/>
      <c r="BF242" s="297"/>
      <c r="BG242" s="297"/>
      <c r="BH242" s="297"/>
      <c r="BI242" s="297"/>
      <c r="BJ242" s="297"/>
      <c r="BK242" s="297"/>
      <c r="BL242" s="297"/>
      <c r="BM242" s="297"/>
      <c r="BN242" s="297"/>
      <c r="BO242" s="297"/>
    </row>
    <row r="243" spans="1:67" s="54" customFormat="1" ht="12.75" x14ac:dyDescent="0.2">
      <c r="A243" s="255"/>
      <c r="B243" s="255"/>
      <c r="C243" s="255"/>
      <c r="D243" s="255"/>
      <c r="E243" s="264"/>
      <c r="F243" s="256"/>
      <c r="G243" s="256"/>
      <c r="H243" s="256"/>
      <c r="I243" s="256"/>
      <c r="J243" s="256"/>
      <c r="K243" s="256"/>
      <c r="L243" s="256"/>
      <c r="M243" s="256"/>
      <c r="N243" s="256"/>
      <c r="O243" s="256"/>
      <c r="P243" s="256"/>
      <c r="Q243" s="256"/>
      <c r="R243" s="257">
        <f t="shared" si="3"/>
        <v>0</v>
      </c>
      <c r="S243" s="255"/>
      <c r="T243" s="255"/>
      <c r="U243" s="255"/>
      <c r="V243" s="255"/>
      <c r="W243" s="258"/>
      <c r="X243" s="297"/>
      <c r="Y243" s="304"/>
      <c r="Z243" s="304"/>
      <c r="AA243" s="304"/>
      <c r="AB243" s="304"/>
      <c r="AC243" s="304"/>
      <c r="AD243" s="304"/>
      <c r="AE243" s="304"/>
      <c r="AF243" s="304"/>
      <c r="AG243" s="297"/>
      <c r="AH243" s="297"/>
      <c r="AI243" s="297"/>
      <c r="AJ243" s="297"/>
      <c r="AK243" s="297"/>
      <c r="AL243" s="297"/>
      <c r="AM243" s="297"/>
      <c r="AN243" s="297"/>
      <c r="AO243" s="297"/>
      <c r="AP243" s="297"/>
      <c r="AQ243" s="297"/>
      <c r="AR243" s="297"/>
      <c r="AS243" s="297"/>
      <c r="AT243" s="297"/>
      <c r="AU243" s="297"/>
      <c r="AV243" s="297"/>
      <c r="AW243" s="297"/>
      <c r="AX243" s="297"/>
      <c r="AY243" s="297"/>
      <c r="AZ243" s="297"/>
      <c r="BA243" s="297"/>
      <c r="BB243" s="297"/>
      <c r="BC243" s="297"/>
      <c r="BD243" s="297"/>
      <c r="BE243" s="297"/>
      <c r="BF243" s="297"/>
      <c r="BG243" s="297"/>
      <c r="BH243" s="297"/>
      <c r="BI243" s="297"/>
      <c r="BJ243" s="297"/>
      <c r="BK243" s="297"/>
      <c r="BL243" s="297"/>
      <c r="BM243" s="297"/>
      <c r="BN243" s="297"/>
      <c r="BO243" s="297"/>
    </row>
    <row r="244" spans="1:67" s="54" customFormat="1" ht="12.75" x14ac:dyDescent="0.2">
      <c r="A244" s="255"/>
      <c r="B244" s="255"/>
      <c r="C244" s="259"/>
      <c r="D244" s="259"/>
      <c r="E244" s="265"/>
      <c r="F244" s="260"/>
      <c r="G244" s="260"/>
      <c r="H244" s="260"/>
      <c r="I244" s="260"/>
      <c r="J244" s="260"/>
      <c r="K244" s="260"/>
      <c r="L244" s="260"/>
      <c r="M244" s="260"/>
      <c r="N244" s="260"/>
      <c r="O244" s="260"/>
      <c r="P244" s="260"/>
      <c r="Q244" s="260"/>
      <c r="R244" s="257">
        <f t="shared" si="3"/>
        <v>0</v>
      </c>
      <c r="S244" s="255"/>
      <c r="T244" s="255"/>
      <c r="U244" s="255"/>
      <c r="V244" s="259"/>
      <c r="W244" s="261"/>
      <c r="X244" s="297"/>
      <c r="Y244" s="304"/>
      <c r="Z244" s="304"/>
      <c r="AA244" s="304"/>
      <c r="AB244" s="304"/>
      <c r="AC244" s="304"/>
      <c r="AD244" s="304"/>
      <c r="AE244" s="304"/>
      <c r="AF244" s="304"/>
      <c r="AG244" s="297"/>
      <c r="AH244" s="297"/>
      <c r="AI244" s="297"/>
      <c r="AJ244" s="297"/>
      <c r="AK244" s="297"/>
      <c r="AL244" s="297"/>
      <c r="AM244" s="297"/>
      <c r="AN244" s="297"/>
      <c r="AO244" s="297"/>
      <c r="AP244" s="297"/>
      <c r="AQ244" s="297"/>
      <c r="AR244" s="297"/>
      <c r="AS244" s="297"/>
      <c r="AT244" s="297"/>
      <c r="AU244" s="297"/>
      <c r="AV244" s="297"/>
      <c r="AW244" s="297"/>
      <c r="AX244" s="297"/>
      <c r="AY244" s="297"/>
      <c r="AZ244" s="297"/>
      <c r="BA244" s="297"/>
      <c r="BB244" s="297"/>
      <c r="BC244" s="297"/>
      <c r="BD244" s="297"/>
      <c r="BE244" s="297"/>
      <c r="BF244" s="297"/>
      <c r="BG244" s="297"/>
      <c r="BH244" s="297"/>
      <c r="BI244" s="297"/>
      <c r="BJ244" s="297"/>
      <c r="BK244" s="297"/>
      <c r="BL244" s="297"/>
      <c r="BM244" s="297"/>
      <c r="BN244" s="297"/>
      <c r="BO244" s="297"/>
    </row>
    <row r="245" spans="1:67" s="54" customFormat="1" ht="12.75" x14ac:dyDescent="0.2">
      <c r="A245" s="255"/>
      <c r="B245" s="255"/>
      <c r="C245" s="255"/>
      <c r="D245" s="255"/>
      <c r="E245" s="264"/>
      <c r="F245" s="256"/>
      <c r="G245" s="256"/>
      <c r="H245" s="256"/>
      <c r="I245" s="256"/>
      <c r="J245" s="256"/>
      <c r="K245" s="256"/>
      <c r="L245" s="256"/>
      <c r="M245" s="256"/>
      <c r="N245" s="256"/>
      <c r="O245" s="256"/>
      <c r="P245" s="256"/>
      <c r="Q245" s="256"/>
      <c r="R245" s="257">
        <f t="shared" si="3"/>
        <v>0</v>
      </c>
      <c r="S245" s="255"/>
      <c r="T245" s="255"/>
      <c r="U245" s="255"/>
      <c r="V245" s="255"/>
      <c r="W245" s="258"/>
      <c r="X245" s="297"/>
      <c r="Y245" s="304"/>
      <c r="Z245" s="304"/>
      <c r="AA245" s="304"/>
      <c r="AB245" s="304"/>
      <c r="AC245" s="304"/>
      <c r="AD245" s="304"/>
      <c r="AE245" s="304"/>
      <c r="AF245" s="304"/>
      <c r="AG245" s="297"/>
      <c r="AH245" s="297"/>
      <c r="AI245" s="297"/>
      <c r="AJ245" s="297"/>
      <c r="AK245" s="297"/>
      <c r="AL245" s="297"/>
      <c r="AM245" s="297"/>
      <c r="AN245" s="297"/>
      <c r="AO245" s="297"/>
      <c r="AP245" s="297"/>
      <c r="AQ245" s="297"/>
      <c r="AR245" s="297"/>
      <c r="AS245" s="297"/>
      <c r="AT245" s="297"/>
      <c r="AU245" s="297"/>
      <c r="AV245" s="297"/>
      <c r="AW245" s="297"/>
      <c r="AX245" s="297"/>
      <c r="AY245" s="297"/>
      <c r="AZ245" s="297"/>
      <c r="BA245" s="297"/>
      <c r="BB245" s="297"/>
      <c r="BC245" s="297"/>
      <c r="BD245" s="297"/>
      <c r="BE245" s="297"/>
      <c r="BF245" s="297"/>
      <c r="BG245" s="297"/>
      <c r="BH245" s="297"/>
      <c r="BI245" s="297"/>
      <c r="BJ245" s="297"/>
      <c r="BK245" s="297"/>
      <c r="BL245" s="297"/>
      <c r="BM245" s="297"/>
      <c r="BN245" s="297"/>
      <c r="BO245" s="297"/>
    </row>
    <row r="246" spans="1:67" s="54" customFormat="1" ht="12.75" x14ac:dyDescent="0.2">
      <c r="A246" s="255"/>
      <c r="B246" s="255"/>
      <c r="C246" s="259"/>
      <c r="D246" s="259"/>
      <c r="E246" s="265"/>
      <c r="F246" s="260"/>
      <c r="G246" s="260"/>
      <c r="H246" s="260"/>
      <c r="I246" s="260"/>
      <c r="J246" s="260"/>
      <c r="K246" s="260"/>
      <c r="L246" s="260"/>
      <c r="M246" s="260"/>
      <c r="N246" s="260"/>
      <c r="O246" s="260"/>
      <c r="P246" s="260"/>
      <c r="Q246" s="260"/>
      <c r="R246" s="257">
        <f t="shared" si="3"/>
        <v>0</v>
      </c>
      <c r="S246" s="255"/>
      <c r="T246" s="255"/>
      <c r="U246" s="255"/>
      <c r="V246" s="259"/>
      <c r="W246" s="261"/>
      <c r="X246" s="297"/>
      <c r="Y246" s="304"/>
      <c r="Z246" s="304"/>
      <c r="AA246" s="304"/>
      <c r="AB246" s="304"/>
      <c r="AC246" s="304"/>
      <c r="AD246" s="304"/>
      <c r="AE246" s="304"/>
      <c r="AF246" s="304"/>
      <c r="AG246" s="297"/>
      <c r="AH246" s="297"/>
      <c r="AI246" s="297"/>
      <c r="AJ246" s="297"/>
      <c r="AK246" s="297"/>
      <c r="AL246" s="297"/>
      <c r="AM246" s="297"/>
      <c r="AN246" s="297"/>
      <c r="AO246" s="297"/>
      <c r="AP246" s="297"/>
      <c r="AQ246" s="297"/>
      <c r="AR246" s="297"/>
      <c r="AS246" s="297"/>
      <c r="AT246" s="297"/>
      <c r="AU246" s="297"/>
      <c r="AV246" s="297"/>
      <c r="AW246" s="297"/>
      <c r="AX246" s="297"/>
      <c r="AY246" s="297"/>
      <c r="AZ246" s="297"/>
      <c r="BA246" s="297"/>
      <c r="BB246" s="297"/>
      <c r="BC246" s="297"/>
      <c r="BD246" s="297"/>
      <c r="BE246" s="297"/>
      <c r="BF246" s="297"/>
      <c r="BG246" s="297"/>
      <c r="BH246" s="297"/>
      <c r="BI246" s="297"/>
      <c r="BJ246" s="297"/>
      <c r="BK246" s="297"/>
      <c r="BL246" s="297"/>
      <c r="BM246" s="297"/>
      <c r="BN246" s="297"/>
      <c r="BO246" s="297"/>
    </row>
    <row r="247" spans="1:67" s="54" customFormat="1" ht="12.75" x14ac:dyDescent="0.2">
      <c r="A247" s="255"/>
      <c r="B247" s="255"/>
      <c r="C247" s="255"/>
      <c r="D247" s="255"/>
      <c r="E247" s="264"/>
      <c r="F247" s="256"/>
      <c r="G247" s="256"/>
      <c r="H247" s="256"/>
      <c r="I247" s="256"/>
      <c r="J247" s="256"/>
      <c r="K247" s="256"/>
      <c r="L247" s="256"/>
      <c r="M247" s="256"/>
      <c r="N247" s="256"/>
      <c r="O247" s="256"/>
      <c r="P247" s="256"/>
      <c r="Q247" s="256"/>
      <c r="R247" s="257">
        <f t="shared" si="3"/>
        <v>0</v>
      </c>
      <c r="S247" s="255"/>
      <c r="T247" s="255"/>
      <c r="U247" s="255"/>
      <c r="V247" s="255"/>
      <c r="W247" s="258"/>
      <c r="X247" s="297"/>
      <c r="Y247" s="304"/>
      <c r="Z247" s="304"/>
      <c r="AA247" s="304"/>
      <c r="AB247" s="304"/>
      <c r="AC247" s="304"/>
      <c r="AD247" s="304"/>
      <c r="AE247" s="304"/>
      <c r="AF247" s="304"/>
      <c r="AG247" s="297"/>
      <c r="AH247" s="297"/>
      <c r="AI247" s="297"/>
      <c r="AJ247" s="297"/>
      <c r="AK247" s="297"/>
      <c r="AL247" s="297"/>
      <c r="AM247" s="297"/>
      <c r="AN247" s="297"/>
      <c r="AO247" s="297"/>
      <c r="AP247" s="297"/>
      <c r="AQ247" s="297"/>
      <c r="AR247" s="297"/>
      <c r="AS247" s="297"/>
      <c r="AT247" s="297"/>
      <c r="AU247" s="297"/>
      <c r="AV247" s="297"/>
      <c r="AW247" s="297"/>
      <c r="AX247" s="297"/>
      <c r="AY247" s="297"/>
      <c r="AZ247" s="297"/>
      <c r="BA247" s="297"/>
      <c r="BB247" s="297"/>
      <c r="BC247" s="297"/>
      <c r="BD247" s="297"/>
      <c r="BE247" s="297"/>
      <c r="BF247" s="297"/>
      <c r="BG247" s="297"/>
      <c r="BH247" s="297"/>
      <c r="BI247" s="297"/>
      <c r="BJ247" s="297"/>
      <c r="BK247" s="297"/>
      <c r="BL247" s="297"/>
      <c r="BM247" s="297"/>
      <c r="BN247" s="297"/>
      <c r="BO247" s="297"/>
    </row>
    <row r="248" spans="1:67" s="54" customFormat="1" ht="12.75" x14ac:dyDescent="0.2">
      <c r="A248" s="255"/>
      <c r="B248" s="255"/>
      <c r="C248" s="259"/>
      <c r="D248" s="259"/>
      <c r="E248" s="265"/>
      <c r="F248" s="260"/>
      <c r="G248" s="260"/>
      <c r="H248" s="260"/>
      <c r="I248" s="260"/>
      <c r="J248" s="260"/>
      <c r="K248" s="260"/>
      <c r="L248" s="260"/>
      <c r="M248" s="260"/>
      <c r="N248" s="260"/>
      <c r="O248" s="260"/>
      <c r="P248" s="260"/>
      <c r="Q248" s="260"/>
      <c r="R248" s="257">
        <f t="shared" si="3"/>
        <v>0</v>
      </c>
      <c r="S248" s="255"/>
      <c r="T248" s="255"/>
      <c r="U248" s="255"/>
      <c r="V248" s="259"/>
      <c r="W248" s="261"/>
      <c r="X248" s="297"/>
      <c r="Y248" s="304"/>
      <c r="Z248" s="304"/>
      <c r="AA248" s="304"/>
      <c r="AB248" s="304"/>
      <c r="AC248" s="304"/>
      <c r="AD248" s="304"/>
      <c r="AE248" s="304"/>
      <c r="AF248" s="304"/>
      <c r="AG248" s="297"/>
      <c r="AH248" s="297"/>
      <c r="AI248" s="297"/>
      <c r="AJ248" s="297"/>
      <c r="AK248" s="297"/>
      <c r="AL248" s="297"/>
      <c r="AM248" s="297"/>
      <c r="AN248" s="297"/>
      <c r="AO248" s="297"/>
      <c r="AP248" s="297"/>
      <c r="AQ248" s="297"/>
      <c r="AR248" s="297"/>
      <c r="AS248" s="297"/>
      <c r="AT248" s="297"/>
      <c r="AU248" s="297"/>
      <c r="AV248" s="297"/>
      <c r="AW248" s="297"/>
      <c r="AX248" s="297"/>
      <c r="AY248" s="297"/>
      <c r="AZ248" s="297"/>
      <c r="BA248" s="297"/>
      <c r="BB248" s="297"/>
      <c r="BC248" s="297"/>
      <c r="BD248" s="297"/>
      <c r="BE248" s="297"/>
      <c r="BF248" s="297"/>
      <c r="BG248" s="297"/>
      <c r="BH248" s="297"/>
      <c r="BI248" s="297"/>
      <c r="BJ248" s="297"/>
      <c r="BK248" s="297"/>
      <c r="BL248" s="297"/>
      <c r="BM248" s="297"/>
      <c r="BN248" s="297"/>
      <c r="BO248" s="297"/>
    </row>
    <row r="249" spans="1:67" s="54" customFormat="1" ht="12.75" x14ac:dyDescent="0.2">
      <c r="A249" s="255"/>
      <c r="B249" s="255"/>
      <c r="C249" s="255"/>
      <c r="D249" s="255"/>
      <c r="E249" s="255"/>
      <c r="F249" s="256"/>
      <c r="G249" s="256"/>
      <c r="H249" s="256"/>
      <c r="I249" s="256"/>
      <c r="J249" s="256"/>
      <c r="K249" s="256"/>
      <c r="L249" s="256"/>
      <c r="M249" s="256"/>
      <c r="N249" s="256"/>
      <c r="O249" s="256"/>
      <c r="P249" s="256"/>
      <c r="Q249" s="256"/>
      <c r="R249" s="257">
        <f t="shared" si="3"/>
        <v>0</v>
      </c>
      <c r="S249" s="255"/>
      <c r="T249" s="255"/>
      <c r="U249" s="255"/>
      <c r="V249" s="255"/>
      <c r="W249" s="258"/>
      <c r="X249" s="297"/>
      <c r="Y249" s="304"/>
      <c r="Z249" s="304"/>
      <c r="AA249" s="304"/>
      <c r="AB249" s="304"/>
      <c r="AC249" s="304"/>
      <c r="AD249" s="304"/>
      <c r="AE249" s="304"/>
      <c r="AF249" s="304"/>
      <c r="AG249" s="297"/>
      <c r="AH249" s="297"/>
      <c r="AI249" s="297"/>
      <c r="AJ249" s="297"/>
      <c r="AK249" s="297"/>
      <c r="AL249" s="297"/>
      <c r="AM249" s="297"/>
      <c r="AN249" s="297"/>
      <c r="AO249" s="297"/>
      <c r="AP249" s="297"/>
      <c r="AQ249" s="297"/>
      <c r="AR249" s="297"/>
      <c r="AS249" s="297"/>
      <c r="AT249" s="297"/>
      <c r="AU249" s="297"/>
      <c r="AV249" s="297"/>
      <c r="AW249" s="297"/>
      <c r="AX249" s="297"/>
      <c r="AY249" s="297"/>
      <c r="AZ249" s="297"/>
      <c r="BA249" s="297"/>
      <c r="BB249" s="297"/>
      <c r="BC249" s="297"/>
      <c r="BD249" s="297"/>
      <c r="BE249" s="297"/>
      <c r="BF249" s="297"/>
      <c r="BG249" s="297"/>
      <c r="BH249" s="297"/>
      <c r="BI249" s="297"/>
      <c r="BJ249" s="297"/>
      <c r="BK249" s="297"/>
      <c r="BL249" s="297"/>
      <c r="BM249" s="297"/>
      <c r="BN249" s="297"/>
      <c r="BO249" s="297"/>
    </row>
    <row r="250" spans="1:67" s="54" customFormat="1" ht="12.75" x14ac:dyDescent="0.2">
      <c r="A250" s="255"/>
      <c r="B250" s="255"/>
      <c r="C250" s="259"/>
      <c r="D250" s="259"/>
      <c r="E250" s="259"/>
      <c r="F250" s="260"/>
      <c r="G250" s="260"/>
      <c r="H250" s="260"/>
      <c r="I250" s="260"/>
      <c r="J250" s="260"/>
      <c r="K250" s="260"/>
      <c r="L250" s="260"/>
      <c r="M250" s="260"/>
      <c r="N250" s="260"/>
      <c r="O250" s="260"/>
      <c r="P250" s="260"/>
      <c r="Q250" s="260"/>
      <c r="R250" s="257">
        <f t="shared" si="3"/>
        <v>0</v>
      </c>
      <c r="S250" s="255"/>
      <c r="T250" s="255"/>
      <c r="U250" s="255"/>
      <c r="V250" s="259"/>
      <c r="W250" s="261"/>
      <c r="X250" s="297"/>
      <c r="Y250" s="304"/>
      <c r="Z250" s="304"/>
      <c r="AA250" s="304"/>
      <c r="AB250" s="304"/>
      <c r="AC250" s="304"/>
      <c r="AD250" s="304"/>
      <c r="AE250" s="304"/>
      <c r="AF250" s="304"/>
      <c r="AG250" s="297"/>
      <c r="AH250" s="297"/>
      <c r="AI250" s="297"/>
      <c r="AJ250" s="297"/>
      <c r="AK250" s="297"/>
      <c r="AL250" s="297"/>
      <c r="AM250" s="297"/>
      <c r="AN250" s="297"/>
      <c r="AO250" s="297"/>
      <c r="AP250" s="297"/>
      <c r="AQ250" s="297"/>
      <c r="AR250" s="297"/>
      <c r="AS250" s="297"/>
      <c r="AT250" s="297"/>
      <c r="AU250" s="297"/>
      <c r="AV250" s="297"/>
      <c r="AW250" s="297"/>
      <c r="AX250" s="297"/>
      <c r="AY250" s="297"/>
      <c r="AZ250" s="297"/>
      <c r="BA250" s="297"/>
      <c r="BB250" s="297"/>
      <c r="BC250" s="297"/>
      <c r="BD250" s="297"/>
      <c r="BE250" s="297"/>
      <c r="BF250" s="297"/>
      <c r="BG250" s="297"/>
      <c r="BH250" s="297"/>
      <c r="BI250" s="297"/>
      <c r="BJ250" s="297"/>
      <c r="BK250" s="297"/>
      <c r="BL250" s="297"/>
      <c r="BM250" s="297"/>
      <c r="BN250" s="297"/>
      <c r="BO250" s="297"/>
    </row>
    <row r="251" spans="1:67" s="54" customFormat="1" ht="12.75" x14ac:dyDescent="0.2">
      <c r="A251" s="255"/>
      <c r="B251" s="255"/>
      <c r="C251" s="255"/>
      <c r="D251" s="255"/>
      <c r="E251" s="255"/>
      <c r="F251" s="256"/>
      <c r="G251" s="256"/>
      <c r="H251" s="256"/>
      <c r="I251" s="256"/>
      <c r="J251" s="256"/>
      <c r="K251" s="256"/>
      <c r="L251" s="256"/>
      <c r="M251" s="256"/>
      <c r="N251" s="256"/>
      <c r="O251" s="256"/>
      <c r="P251" s="256"/>
      <c r="Q251" s="256"/>
      <c r="R251" s="257">
        <f t="shared" si="3"/>
        <v>0</v>
      </c>
      <c r="S251" s="255"/>
      <c r="T251" s="255"/>
      <c r="U251" s="255"/>
      <c r="V251" s="255"/>
      <c r="W251" s="258"/>
      <c r="X251" s="297"/>
      <c r="Y251" s="304"/>
      <c r="Z251" s="304"/>
      <c r="AA251" s="304"/>
      <c r="AB251" s="304"/>
      <c r="AC251" s="304"/>
      <c r="AD251" s="304"/>
      <c r="AE251" s="304"/>
      <c r="AF251" s="304"/>
      <c r="AG251" s="297"/>
      <c r="AH251" s="297"/>
      <c r="AI251" s="297"/>
      <c r="AJ251" s="297"/>
      <c r="AK251" s="297"/>
      <c r="AL251" s="297"/>
      <c r="AM251" s="297"/>
      <c r="AN251" s="297"/>
      <c r="AO251" s="297"/>
      <c r="AP251" s="297"/>
      <c r="AQ251" s="297"/>
      <c r="AR251" s="297"/>
      <c r="AS251" s="297"/>
      <c r="AT251" s="297"/>
      <c r="AU251" s="297"/>
      <c r="AV251" s="297"/>
      <c r="AW251" s="297"/>
      <c r="AX251" s="297"/>
      <c r="AY251" s="297"/>
      <c r="AZ251" s="297"/>
      <c r="BA251" s="297"/>
      <c r="BB251" s="297"/>
      <c r="BC251" s="297"/>
      <c r="BD251" s="297"/>
      <c r="BE251" s="297"/>
      <c r="BF251" s="297"/>
      <c r="BG251" s="297"/>
      <c r="BH251" s="297"/>
      <c r="BI251" s="297"/>
      <c r="BJ251" s="297"/>
      <c r="BK251" s="297"/>
      <c r="BL251" s="297"/>
      <c r="BM251" s="297"/>
      <c r="BN251" s="297"/>
      <c r="BO251" s="297"/>
    </row>
    <row r="252" spans="1:67" s="54" customFormat="1" ht="12.75" x14ac:dyDescent="0.2">
      <c r="A252" s="255"/>
      <c r="B252" s="255"/>
      <c r="C252" s="259"/>
      <c r="D252" s="259"/>
      <c r="E252" s="259"/>
      <c r="F252" s="260"/>
      <c r="G252" s="260"/>
      <c r="H252" s="260"/>
      <c r="I252" s="260"/>
      <c r="J252" s="260"/>
      <c r="K252" s="260"/>
      <c r="L252" s="260"/>
      <c r="M252" s="260"/>
      <c r="N252" s="260"/>
      <c r="O252" s="260"/>
      <c r="P252" s="260"/>
      <c r="Q252" s="260"/>
      <c r="R252" s="257">
        <f t="shared" si="3"/>
        <v>0</v>
      </c>
      <c r="S252" s="255"/>
      <c r="T252" s="255"/>
      <c r="U252" s="255"/>
      <c r="V252" s="259"/>
      <c r="W252" s="261"/>
      <c r="X252" s="297"/>
      <c r="Y252" s="304"/>
      <c r="Z252" s="304"/>
      <c r="AA252" s="304"/>
      <c r="AB252" s="304"/>
      <c r="AC252" s="304"/>
      <c r="AD252" s="304"/>
      <c r="AE252" s="304"/>
      <c r="AF252" s="304"/>
      <c r="AG252" s="297"/>
      <c r="AH252" s="297"/>
      <c r="AI252" s="297"/>
      <c r="AJ252" s="297"/>
      <c r="AK252" s="297"/>
      <c r="AL252" s="297"/>
      <c r="AM252" s="297"/>
      <c r="AN252" s="297"/>
      <c r="AO252" s="297"/>
      <c r="AP252" s="297"/>
      <c r="AQ252" s="297"/>
      <c r="AR252" s="297"/>
      <c r="AS252" s="297"/>
      <c r="AT252" s="297"/>
      <c r="AU252" s="297"/>
      <c r="AV252" s="297"/>
      <c r="AW252" s="297"/>
      <c r="AX252" s="297"/>
      <c r="AY252" s="297"/>
      <c r="AZ252" s="297"/>
      <c r="BA252" s="297"/>
      <c r="BB252" s="297"/>
      <c r="BC252" s="297"/>
      <c r="BD252" s="297"/>
      <c r="BE252" s="297"/>
      <c r="BF252" s="297"/>
      <c r="BG252" s="297"/>
      <c r="BH252" s="297"/>
      <c r="BI252" s="297"/>
      <c r="BJ252" s="297"/>
      <c r="BK252" s="297"/>
      <c r="BL252" s="297"/>
      <c r="BM252" s="297"/>
      <c r="BN252" s="297"/>
      <c r="BO252" s="297"/>
    </row>
    <row r="253" spans="1:67" s="54" customFormat="1" ht="12.75" x14ac:dyDescent="0.2">
      <c r="A253" s="255"/>
      <c r="B253" s="255"/>
      <c r="C253" s="255"/>
      <c r="D253" s="255"/>
      <c r="E253" s="255"/>
      <c r="F253" s="256"/>
      <c r="G253" s="256"/>
      <c r="H253" s="256"/>
      <c r="I253" s="256"/>
      <c r="J253" s="256"/>
      <c r="K253" s="256"/>
      <c r="L253" s="256"/>
      <c r="M253" s="256"/>
      <c r="N253" s="256"/>
      <c r="O253" s="256"/>
      <c r="P253" s="256"/>
      <c r="Q253" s="256"/>
      <c r="R253" s="257">
        <f t="shared" si="3"/>
        <v>0</v>
      </c>
      <c r="S253" s="255"/>
      <c r="T253" s="255"/>
      <c r="U253" s="255"/>
      <c r="V253" s="255"/>
      <c r="W253" s="258"/>
      <c r="X253" s="297"/>
      <c r="Y253" s="304"/>
      <c r="Z253" s="304"/>
      <c r="AA253" s="304"/>
      <c r="AB253" s="304"/>
      <c r="AC253" s="304"/>
      <c r="AD253" s="304"/>
      <c r="AE253" s="304"/>
      <c r="AF253" s="304"/>
      <c r="AG253" s="297"/>
      <c r="AH253" s="297"/>
      <c r="AI253" s="297"/>
      <c r="AJ253" s="297"/>
      <c r="AK253" s="297"/>
      <c r="AL253" s="297"/>
      <c r="AM253" s="297"/>
      <c r="AN253" s="297"/>
      <c r="AO253" s="297"/>
      <c r="AP253" s="297"/>
      <c r="AQ253" s="297"/>
      <c r="AR253" s="297"/>
      <c r="AS253" s="297"/>
      <c r="AT253" s="297"/>
      <c r="AU253" s="297"/>
      <c r="AV253" s="297"/>
      <c r="AW253" s="297"/>
      <c r="AX253" s="297"/>
      <c r="AY253" s="297"/>
      <c r="AZ253" s="297"/>
      <c r="BA253" s="297"/>
      <c r="BB253" s="297"/>
      <c r="BC253" s="297"/>
      <c r="BD253" s="297"/>
      <c r="BE253" s="297"/>
      <c r="BF253" s="297"/>
      <c r="BG253" s="297"/>
      <c r="BH253" s="297"/>
      <c r="BI253" s="297"/>
      <c r="BJ253" s="297"/>
      <c r="BK253" s="297"/>
      <c r="BL253" s="297"/>
      <c r="BM253" s="297"/>
      <c r="BN253" s="297"/>
      <c r="BO253" s="297"/>
    </row>
    <row r="254" spans="1:67" s="54" customFormat="1" ht="12.75" x14ac:dyDescent="0.2">
      <c r="A254" s="255"/>
      <c r="B254" s="255"/>
      <c r="C254" s="259"/>
      <c r="D254" s="259"/>
      <c r="E254" s="259"/>
      <c r="F254" s="260"/>
      <c r="G254" s="260"/>
      <c r="H254" s="260"/>
      <c r="I254" s="260"/>
      <c r="J254" s="260"/>
      <c r="K254" s="260"/>
      <c r="L254" s="260"/>
      <c r="M254" s="260"/>
      <c r="N254" s="260"/>
      <c r="O254" s="260"/>
      <c r="P254" s="260"/>
      <c r="Q254" s="260"/>
      <c r="R254" s="257">
        <f t="shared" si="3"/>
        <v>0</v>
      </c>
      <c r="S254" s="255"/>
      <c r="T254" s="255"/>
      <c r="U254" s="255"/>
      <c r="V254" s="259"/>
      <c r="W254" s="261"/>
      <c r="X254" s="297"/>
      <c r="Y254" s="304"/>
      <c r="Z254" s="304"/>
      <c r="AA254" s="304"/>
      <c r="AB254" s="304"/>
      <c r="AC254" s="304"/>
      <c r="AD254" s="304"/>
      <c r="AE254" s="304"/>
      <c r="AF254" s="304"/>
      <c r="AG254" s="297"/>
      <c r="AH254" s="297"/>
      <c r="AI254" s="297"/>
      <c r="AJ254" s="297"/>
      <c r="AK254" s="297"/>
      <c r="AL254" s="297"/>
      <c r="AM254" s="297"/>
      <c r="AN254" s="297"/>
      <c r="AO254" s="297"/>
      <c r="AP254" s="297"/>
      <c r="AQ254" s="297"/>
      <c r="AR254" s="297"/>
      <c r="AS254" s="297"/>
      <c r="AT254" s="297"/>
      <c r="AU254" s="297"/>
      <c r="AV254" s="297"/>
      <c r="AW254" s="297"/>
      <c r="AX254" s="297"/>
      <c r="AY254" s="297"/>
      <c r="AZ254" s="297"/>
      <c r="BA254" s="297"/>
      <c r="BB254" s="297"/>
      <c r="BC254" s="297"/>
      <c r="BD254" s="297"/>
      <c r="BE254" s="297"/>
      <c r="BF254" s="297"/>
      <c r="BG254" s="297"/>
      <c r="BH254" s="297"/>
      <c r="BI254" s="297"/>
      <c r="BJ254" s="297"/>
      <c r="BK254" s="297"/>
      <c r="BL254" s="297"/>
      <c r="BM254" s="297"/>
      <c r="BN254" s="297"/>
      <c r="BO254" s="297"/>
    </row>
    <row r="255" spans="1:67" s="54" customFormat="1" ht="12.75" x14ac:dyDescent="0.2">
      <c r="A255" s="255"/>
      <c r="B255" s="255"/>
      <c r="C255" s="255"/>
      <c r="D255" s="255"/>
      <c r="E255" s="255"/>
      <c r="F255" s="256"/>
      <c r="G255" s="256"/>
      <c r="H255" s="256"/>
      <c r="I255" s="256"/>
      <c r="J255" s="256"/>
      <c r="K255" s="256"/>
      <c r="L255" s="256"/>
      <c r="M255" s="256"/>
      <c r="N255" s="256"/>
      <c r="O255" s="256"/>
      <c r="P255" s="256"/>
      <c r="Q255" s="256"/>
      <c r="R255" s="257">
        <f t="shared" si="3"/>
        <v>0</v>
      </c>
      <c r="S255" s="255"/>
      <c r="T255" s="255"/>
      <c r="U255" s="255"/>
      <c r="V255" s="255"/>
      <c r="W255" s="258"/>
      <c r="X255" s="297"/>
      <c r="Y255" s="304"/>
      <c r="Z255" s="304"/>
      <c r="AA255" s="304"/>
      <c r="AB255" s="304"/>
      <c r="AC255" s="304"/>
      <c r="AD255" s="304"/>
      <c r="AE255" s="304"/>
      <c r="AF255" s="304"/>
      <c r="AG255" s="297"/>
      <c r="AH255" s="297"/>
      <c r="AI255" s="297"/>
      <c r="AJ255" s="297"/>
      <c r="AK255" s="297"/>
      <c r="AL255" s="297"/>
      <c r="AM255" s="297"/>
      <c r="AN255" s="297"/>
      <c r="AO255" s="297"/>
      <c r="AP255" s="297"/>
      <c r="AQ255" s="297"/>
      <c r="AR255" s="297"/>
      <c r="AS255" s="297"/>
      <c r="AT255" s="297"/>
      <c r="AU255" s="297"/>
      <c r="AV255" s="297"/>
      <c r="AW255" s="297"/>
      <c r="AX255" s="297"/>
      <c r="AY255" s="297"/>
      <c r="AZ255" s="297"/>
      <c r="BA255" s="297"/>
      <c r="BB255" s="297"/>
      <c r="BC255" s="297"/>
      <c r="BD255" s="297"/>
      <c r="BE255" s="297"/>
      <c r="BF255" s="297"/>
      <c r="BG255" s="297"/>
      <c r="BH255" s="297"/>
      <c r="BI255" s="297"/>
      <c r="BJ255" s="297"/>
      <c r="BK255" s="297"/>
      <c r="BL255" s="297"/>
      <c r="BM255" s="297"/>
      <c r="BN255" s="297"/>
      <c r="BO255" s="297"/>
    </row>
    <row r="256" spans="1:67" s="54" customFormat="1" ht="12.75" x14ac:dyDescent="0.2">
      <c r="A256" s="255"/>
      <c r="B256" s="255"/>
      <c r="C256" s="255"/>
      <c r="D256" s="255"/>
      <c r="E256" s="255"/>
      <c r="F256" s="256"/>
      <c r="G256" s="256"/>
      <c r="H256" s="256"/>
      <c r="I256" s="256"/>
      <c r="J256" s="256"/>
      <c r="K256" s="256"/>
      <c r="L256" s="256"/>
      <c r="M256" s="256"/>
      <c r="N256" s="256"/>
      <c r="O256" s="256"/>
      <c r="P256" s="256"/>
      <c r="Q256" s="256"/>
      <c r="R256" s="257">
        <f t="shared" si="3"/>
        <v>0</v>
      </c>
      <c r="S256" s="255"/>
      <c r="T256" s="255"/>
      <c r="U256" s="255"/>
      <c r="V256" s="255"/>
      <c r="W256" s="258"/>
      <c r="X256" s="297"/>
      <c r="Y256" s="304"/>
      <c r="Z256" s="304"/>
      <c r="AA256" s="304"/>
      <c r="AB256" s="304"/>
      <c r="AC256" s="304"/>
      <c r="AD256" s="304"/>
      <c r="AE256" s="304"/>
      <c r="AF256" s="304"/>
      <c r="AG256" s="297"/>
      <c r="AH256" s="297"/>
      <c r="AI256" s="297"/>
      <c r="AJ256" s="297"/>
      <c r="AK256" s="297"/>
      <c r="AL256" s="297"/>
      <c r="AM256" s="297"/>
      <c r="AN256" s="297"/>
      <c r="AO256" s="297"/>
      <c r="AP256" s="297"/>
      <c r="AQ256" s="297"/>
      <c r="AR256" s="297"/>
      <c r="AS256" s="297"/>
      <c r="AT256" s="297"/>
      <c r="AU256" s="297"/>
      <c r="AV256" s="297"/>
      <c r="AW256" s="297"/>
      <c r="AX256" s="297"/>
      <c r="AY256" s="297"/>
      <c r="AZ256" s="297"/>
      <c r="BA256" s="297"/>
      <c r="BB256" s="297"/>
      <c r="BC256" s="297"/>
      <c r="BD256" s="297"/>
      <c r="BE256" s="297"/>
      <c r="BF256" s="297"/>
      <c r="BG256" s="297"/>
      <c r="BH256" s="297"/>
      <c r="BI256" s="297"/>
      <c r="BJ256" s="297"/>
      <c r="BK256" s="297"/>
      <c r="BL256" s="297"/>
      <c r="BM256" s="297"/>
      <c r="BN256" s="297"/>
      <c r="BO256" s="297"/>
    </row>
    <row r="257" spans="1:67" s="54" customFormat="1" ht="12.75" x14ac:dyDescent="0.2">
      <c r="A257" s="255"/>
      <c r="B257" s="255"/>
      <c r="C257" s="255"/>
      <c r="D257" s="255"/>
      <c r="E257" s="255"/>
      <c r="F257" s="256"/>
      <c r="G257" s="256"/>
      <c r="H257" s="256"/>
      <c r="I257" s="256"/>
      <c r="J257" s="256"/>
      <c r="K257" s="256"/>
      <c r="L257" s="256"/>
      <c r="M257" s="256"/>
      <c r="N257" s="256"/>
      <c r="O257" s="256"/>
      <c r="P257" s="256"/>
      <c r="Q257" s="256"/>
      <c r="R257" s="257">
        <f t="shared" si="3"/>
        <v>0</v>
      </c>
      <c r="S257" s="255"/>
      <c r="T257" s="255"/>
      <c r="U257" s="255"/>
      <c r="V257" s="255"/>
      <c r="W257" s="258"/>
      <c r="X257" s="297"/>
      <c r="Y257" s="304"/>
      <c r="Z257" s="304"/>
      <c r="AA257" s="304"/>
      <c r="AB257" s="304"/>
      <c r="AC257" s="304"/>
      <c r="AD257" s="304"/>
      <c r="AE257" s="304"/>
      <c r="AF257" s="304"/>
      <c r="AG257" s="297"/>
      <c r="AH257" s="297"/>
      <c r="AI257" s="297"/>
      <c r="AJ257" s="297"/>
      <c r="AK257" s="297"/>
      <c r="AL257" s="297"/>
      <c r="AM257" s="297"/>
      <c r="AN257" s="297"/>
      <c r="AO257" s="297"/>
      <c r="AP257" s="297"/>
      <c r="AQ257" s="297"/>
      <c r="AR257" s="297"/>
      <c r="AS257" s="297"/>
      <c r="AT257" s="297"/>
      <c r="AU257" s="297"/>
      <c r="AV257" s="297"/>
      <c r="AW257" s="297"/>
      <c r="AX257" s="297"/>
      <c r="AY257" s="297"/>
      <c r="AZ257" s="297"/>
      <c r="BA257" s="297"/>
      <c r="BB257" s="297"/>
      <c r="BC257" s="297"/>
      <c r="BD257" s="297"/>
      <c r="BE257" s="297"/>
      <c r="BF257" s="297"/>
      <c r="BG257" s="297"/>
      <c r="BH257" s="297"/>
      <c r="BI257" s="297"/>
      <c r="BJ257" s="297"/>
      <c r="BK257" s="297"/>
      <c r="BL257" s="297"/>
      <c r="BM257" s="297"/>
      <c r="BN257" s="297"/>
      <c r="BO257" s="297"/>
    </row>
    <row r="258" spans="1:67" s="54" customFormat="1" ht="12.75" x14ac:dyDescent="0.2">
      <c r="A258" s="255"/>
      <c r="B258" s="255"/>
      <c r="C258" s="255"/>
      <c r="D258" s="255"/>
      <c r="E258" s="255"/>
      <c r="F258" s="256"/>
      <c r="G258" s="256"/>
      <c r="H258" s="256"/>
      <c r="I258" s="256"/>
      <c r="J258" s="256"/>
      <c r="K258" s="256"/>
      <c r="L258" s="256"/>
      <c r="M258" s="256"/>
      <c r="N258" s="256"/>
      <c r="O258" s="256"/>
      <c r="P258" s="256"/>
      <c r="Q258" s="256"/>
      <c r="R258" s="257">
        <f t="shared" si="3"/>
        <v>0</v>
      </c>
      <c r="S258" s="255"/>
      <c r="T258" s="255"/>
      <c r="U258" s="255"/>
      <c r="V258" s="255"/>
      <c r="W258" s="258"/>
      <c r="X258" s="297"/>
      <c r="Y258" s="304"/>
      <c r="Z258" s="304"/>
      <c r="AA258" s="304"/>
      <c r="AB258" s="304"/>
      <c r="AC258" s="304"/>
      <c r="AD258" s="304"/>
      <c r="AE258" s="304"/>
      <c r="AF258" s="304"/>
      <c r="AG258" s="297"/>
      <c r="AH258" s="297"/>
      <c r="AI258" s="297"/>
      <c r="AJ258" s="297"/>
      <c r="AK258" s="297"/>
      <c r="AL258" s="297"/>
      <c r="AM258" s="297"/>
      <c r="AN258" s="297"/>
      <c r="AO258" s="297"/>
      <c r="AP258" s="297"/>
      <c r="AQ258" s="297"/>
      <c r="AR258" s="297"/>
      <c r="AS258" s="297"/>
      <c r="AT258" s="297"/>
      <c r="AU258" s="297"/>
      <c r="AV258" s="297"/>
      <c r="AW258" s="297"/>
      <c r="AX258" s="297"/>
      <c r="AY258" s="297"/>
      <c r="AZ258" s="297"/>
      <c r="BA258" s="297"/>
      <c r="BB258" s="297"/>
      <c r="BC258" s="297"/>
      <c r="BD258" s="297"/>
      <c r="BE258" s="297"/>
      <c r="BF258" s="297"/>
      <c r="BG258" s="297"/>
      <c r="BH258" s="297"/>
      <c r="BI258" s="297"/>
      <c r="BJ258" s="297"/>
      <c r="BK258" s="297"/>
      <c r="BL258" s="297"/>
      <c r="BM258" s="297"/>
      <c r="BN258" s="297"/>
      <c r="BO258" s="297"/>
    </row>
    <row r="259" spans="1:67" s="54" customFormat="1" ht="12.75" x14ac:dyDescent="0.2">
      <c r="A259" s="255"/>
      <c r="B259" s="255"/>
      <c r="C259" s="255"/>
      <c r="D259" s="255"/>
      <c r="E259" s="255"/>
      <c r="F259" s="256"/>
      <c r="G259" s="256"/>
      <c r="H259" s="256"/>
      <c r="I259" s="256"/>
      <c r="J259" s="256"/>
      <c r="K259" s="256"/>
      <c r="L259" s="256"/>
      <c r="M259" s="256"/>
      <c r="N259" s="256"/>
      <c r="O259" s="256"/>
      <c r="P259" s="256"/>
      <c r="Q259" s="256"/>
      <c r="R259" s="257">
        <f t="shared" si="3"/>
        <v>0</v>
      </c>
      <c r="S259" s="255"/>
      <c r="T259" s="255"/>
      <c r="U259" s="255"/>
      <c r="V259" s="255"/>
      <c r="W259" s="258"/>
      <c r="X259" s="297"/>
      <c r="Y259" s="304"/>
      <c r="Z259" s="304"/>
      <c r="AA259" s="304"/>
      <c r="AB259" s="304"/>
      <c r="AC259" s="304"/>
      <c r="AD259" s="304"/>
      <c r="AE259" s="304"/>
      <c r="AF259" s="304"/>
      <c r="AG259" s="297"/>
      <c r="AH259" s="297"/>
      <c r="AI259" s="297"/>
      <c r="AJ259" s="297"/>
      <c r="AK259" s="297"/>
      <c r="AL259" s="297"/>
      <c r="AM259" s="297"/>
      <c r="AN259" s="297"/>
      <c r="AO259" s="297"/>
      <c r="AP259" s="297"/>
      <c r="AQ259" s="297"/>
      <c r="AR259" s="297"/>
      <c r="AS259" s="297"/>
      <c r="AT259" s="297"/>
      <c r="AU259" s="297"/>
      <c r="AV259" s="297"/>
      <c r="AW259" s="297"/>
      <c r="AX259" s="297"/>
      <c r="AY259" s="297"/>
      <c r="AZ259" s="297"/>
      <c r="BA259" s="297"/>
      <c r="BB259" s="297"/>
      <c r="BC259" s="297"/>
      <c r="BD259" s="297"/>
      <c r="BE259" s="297"/>
      <c r="BF259" s="297"/>
      <c r="BG259" s="297"/>
      <c r="BH259" s="297"/>
      <c r="BI259" s="297"/>
      <c r="BJ259" s="297"/>
      <c r="BK259" s="297"/>
      <c r="BL259" s="297"/>
      <c r="BM259" s="297"/>
      <c r="BN259" s="297"/>
      <c r="BO259" s="297"/>
    </row>
    <row r="260" spans="1:67" s="54" customFormat="1" ht="12.75" x14ac:dyDescent="0.2">
      <c r="A260" s="255"/>
      <c r="B260" s="255"/>
      <c r="C260" s="255"/>
      <c r="D260" s="255"/>
      <c r="E260" s="255"/>
      <c r="F260" s="256"/>
      <c r="G260" s="256"/>
      <c r="H260" s="256"/>
      <c r="I260" s="256"/>
      <c r="J260" s="256"/>
      <c r="K260" s="256"/>
      <c r="L260" s="256"/>
      <c r="M260" s="256"/>
      <c r="N260" s="256"/>
      <c r="O260" s="256"/>
      <c r="P260" s="256"/>
      <c r="Q260" s="256"/>
      <c r="R260" s="257">
        <f t="shared" si="3"/>
        <v>0</v>
      </c>
      <c r="S260" s="255"/>
      <c r="T260" s="255"/>
      <c r="U260" s="255"/>
      <c r="V260" s="255"/>
      <c r="W260" s="258"/>
      <c r="X260" s="297"/>
      <c r="Y260" s="304"/>
      <c r="Z260" s="304"/>
      <c r="AA260" s="304"/>
      <c r="AB260" s="304"/>
      <c r="AC260" s="304"/>
      <c r="AD260" s="304"/>
      <c r="AE260" s="304"/>
      <c r="AF260" s="304"/>
      <c r="AG260" s="297"/>
      <c r="AH260" s="297"/>
      <c r="AI260" s="297"/>
      <c r="AJ260" s="297"/>
      <c r="AK260" s="297"/>
      <c r="AL260" s="297"/>
      <c r="AM260" s="297"/>
      <c r="AN260" s="297"/>
      <c r="AO260" s="297"/>
      <c r="AP260" s="297"/>
      <c r="AQ260" s="297"/>
      <c r="AR260" s="297"/>
      <c r="AS260" s="297"/>
      <c r="AT260" s="297"/>
      <c r="AU260" s="297"/>
      <c r="AV260" s="297"/>
      <c r="AW260" s="297"/>
      <c r="AX260" s="297"/>
      <c r="AY260" s="297"/>
      <c r="AZ260" s="297"/>
      <c r="BA260" s="297"/>
      <c r="BB260" s="297"/>
      <c r="BC260" s="297"/>
      <c r="BD260" s="297"/>
      <c r="BE260" s="297"/>
      <c r="BF260" s="297"/>
      <c r="BG260" s="297"/>
      <c r="BH260" s="297"/>
      <c r="BI260" s="297"/>
      <c r="BJ260" s="297"/>
      <c r="BK260" s="297"/>
      <c r="BL260" s="297"/>
      <c r="BM260" s="297"/>
      <c r="BN260" s="297"/>
      <c r="BO260" s="297"/>
    </row>
    <row r="261" spans="1:67" s="54" customFormat="1" ht="12.75" x14ac:dyDescent="0.2">
      <c r="A261" s="255"/>
      <c r="B261" s="255"/>
      <c r="C261" s="255"/>
      <c r="D261" s="255"/>
      <c r="E261" s="255"/>
      <c r="F261" s="256"/>
      <c r="G261" s="256"/>
      <c r="H261" s="256"/>
      <c r="I261" s="256"/>
      <c r="J261" s="256"/>
      <c r="K261" s="256"/>
      <c r="L261" s="256"/>
      <c r="M261" s="256"/>
      <c r="N261" s="256"/>
      <c r="O261" s="256"/>
      <c r="P261" s="256"/>
      <c r="Q261" s="256"/>
      <c r="R261" s="257">
        <f t="shared" si="3"/>
        <v>0</v>
      </c>
      <c r="S261" s="255"/>
      <c r="T261" s="255"/>
      <c r="U261" s="255"/>
      <c r="V261" s="255"/>
      <c r="W261" s="258"/>
      <c r="X261" s="297"/>
      <c r="Y261" s="304"/>
      <c r="Z261" s="304"/>
      <c r="AA261" s="304"/>
      <c r="AB261" s="304"/>
      <c r="AC261" s="304"/>
      <c r="AD261" s="304"/>
      <c r="AE261" s="304"/>
      <c r="AF261" s="304"/>
      <c r="AG261" s="297"/>
      <c r="AH261" s="297"/>
      <c r="AI261" s="297"/>
      <c r="AJ261" s="297"/>
      <c r="AK261" s="297"/>
      <c r="AL261" s="297"/>
      <c r="AM261" s="297"/>
      <c r="AN261" s="297"/>
      <c r="AO261" s="297"/>
      <c r="AP261" s="297"/>
      <c r="AQ261" s="297"/>
      <c r="AR261" s="297"/>
      <c r="AS261" s="297"/>
      <c r="AT261" s="297"/>
      <c r="AU261" s="297"/>
      <c r="AV261" s="297"/>
      <c r="AW261" s="297"/>
      <c r="AX261" s="297"/>
      <c r="AY261" s="297"/>
      <c r="AZ261" s="297"/>
      <c r="BA261" s="297"/>
      <c r="BB261" s="297"/>
      <c r="BC261" s="297"/>
      <c r="BD261" s="297"/>
      <c r="BE261" s="297"/>
      <c r="BF261" s="297"/>
      <c r="BG261" s="297"/>
      <c r="BH261" s="297"/>
      <c r="BI261" s="297"/>
      <c r="BJ261" s="297"/>
      <c r="BK261" s="297"/>
      <c r="BL261" s="297"/>
      <c r="BM261" s="297"/>
      <c r="BN261" s="297"/>
      <c r="BO261" s="297"/>
    </row>
    <row r="262" spans="1:67" s="54" customFormat="1" ht="12.75" x14ac:dyDescent="0.2">
      <c r="A262" s="255"/>
      <c r="B262" s="255"/>
      <c r="C262" s="255"/>
      <c r="D262" s="255"/>
      <c r="E262" s="255"/>
      <c r="F262" s="256"/>
      <c r="G262" s="256"/>
      <c r="H262" s="256"/>
      <c r="I262" s="256"/>
      <c r="J262" s="256"/>
      <c r="K262" s="256"/>
      <c r="L262" s="256"/>
      <c r="M262" s="256"/>
      <c r="N262" s="256"/>
      <c r="O262" s="256"/>
      <c r="P262" s="256"/>
      <c r="Q262" s="256"/>
      <c r="R262" s="257">
        <f t="shared" si="3"/>
        <v>0</v>
      </c>
      <c r="S262" s="255"/>
      <c r="T262" s="255"/>
      <c r="U262" s="255"/>
      <c r="V262" s="255"/>
      <c r="W262" s="258"/>
      <c r="X262" s="297"/>
      <c r="Y262" s="304"/>
      <c r="Z262" s="304"/>
      <c r="AA262" s="304"/>
      <c r="AB262" s="304"/>
      <c r="AC262" s="304"/>
      <c r="AD262" s="304"/>
      <c r="AE262" s="304"/>
      <c r="AF262" s="304"/>
      <c r="AG262" s="297"/>
      <c r="AH262" s="297"/>
      <c r="AI262" s="297"/>
      <c r="AJ262" s="297"/>
      <c r="AK262" s="297"/>
      <c r="AL262" s="297"/>
      <c r="AM262" s="297"/>
      <c r="AN262" s="297"/>
      <c r="AO262" s="297"/>
      <c r="AP262" s="297"/>
      <c r="AQ262" s="297"/>
      <c r="AR262" s="297"/>
      <c r="AS262" s="297"/>
      <c r="AT262" s="297"/>
      <c r="AU262" s="297"/>
      <c r="AV262" s="297"/>
      <c r="AW262" s="297"/>
      <c r="AX262" s="297"/>
      <c r="AY262" s="297"/>
      <c r="AZ262" s="297"/>
      <c r="BA262" s="297"/>
      <c r="BB262" s="297"/>
      <c r="BC262" s="297"/>
      <c r="BD262" s="297"/>
      <c r="BE262" s="297"/>
      <c r="BF262" s="297"/>
      <c r="BG262" s="297"/>
      <c r="BH262" s="297"/>
      <c r="BI262" s="297"/>
      <c r="BJ262" s="297"/>
      <c r="BK262" s="297"/>
      <c r="BL262" s="297"/>
      <c r="BM262" s="297"/>
      <c r="BN262" s="297"/>
      <c r="BO262" s="297"/>
    </row>
    <row r="263" spans="1:67" s="54" customFormat="1" ht="12.75" x14ac:dyDescent="0.2">
      <c r="A263" s="255"/>
      <c r="B263" s="255"/>
      <c r="C263" s="255"/>
      <c r="D263" s="255"/>
      <c r="E263" s="255"/>
      <c r="F263" s="256"/>
      <c r="G263" s="256"/>
      <c r="H263" s="256"/>
      <c r="I263" s="256"/>
      <c r="J263" s="256"/>
      <c r="K263" s="256"/>
      <c r="L263" s="256"/>
      <c r="M263" s="256"/>
      <c r="N263" s="256"/>
      <c r="O263" s="256"/>
      <c r="P263" s="256"/>
      <c r="Q263" s="256"/>
      <c r="R263" s="257">
        <f t="shared" si="3"/>
        <v>0</v>
      </c>
      <c r="S263" s="255"/>
      <c r="T263" s="255"/>
      <c r="U263" s="255"/>
      <c r="V263" s="255"/>
      <c r="W263" s="258"/>
      <c r="X263" s="297"/>
      <c r="Y263" s="304"/>
      <c r="Z263" s="304"/>
      <c r="AA263" s="304"/>
      <c r="AB263" s="304"/>
      <c r="AC263" s="304"/>
      <c r="AD263" s="304"/>
      <c r="AE263" s="304"/>
      <c r="AF263" s="304"/>
      <c r="AG263" s="297"/>
      <c r="AH263" s="297"/>
      <c r="AI263" s="297"/>
      <c r="AJ263" s="297"/>
      <c r="AK263" s="297"/>
      <c r="AL263" s="297"/>
      <c r="AM263" s="297"/>
      <c r="AN263" s="297"/>
      <c r="AO263" s="297"/>
      <c r="AP263" s="297"/>
      <c r="AQ263" s="297"/>
      <c r="AR263" s="297"/>
      <c r="AS263" s="297"/>
      <c r="AT263" s="297"/>
      <c r="AU263" s="297"/>
      <c r="AV263" s="297"/>
      <c r="AW263" s="297"/>
      <c r="AX263" s="297"/>
      <c r="AY263" s="297"/>
      <c r="AZ263" s="297"/>
      <c r="BA263" s="297"/>
      <c r="BB263" s="297"/>
      <c r="BC263" s="297"/>
      <c r="BD263" s="297"/>
      <c r="BE263" s="297"/>
      <c r="BF263" s="297"/>
      <c r="BG263" s="297"/>
      <c r="BH263" s="297"/>
      <c r="BI263" s="297"/>
      <c r="BJ263" s="297"/>
      <c r="BK263" s="297"/>
      <c r="BL263" s="297"/>
      <c r="BM263" s="297"/>
      <c r="BN263" s="297"/>
      <c r="BO263" s="297"/>
    </row>
    <row r="264" spans="1:67" s="54" customFormat="1" ht="12.75" x14ac:dyDescent="0.2">
      <c r="A264" s="255"/>
      <c r="B264" s="255"/>
      <c r="C264" s="255"/>
      <c r="D264" s="255"/>
      <c r="E264" s="255"/>
      <c r="F264" s="256"/>
      <c r="G264" s="256"/>
      <c r="H264" s="256"/>
      <c r="I264" s="256"/>
      <c r="J264" s="256"/>
      <c r="K264" s="256"/>
      <c r="L264" s="256"/>
      <c r="M264" s="256"/>
      <c r="N264" s="256"/>
      <c r="O264" s="256"/>
      <c r="P264" s="256"/>
      <c r="Q264" s="256"/>
      <c r="R264" s="257">
        <f t="shared" si="3"/>
        <v>0</v>
      </c>
      <c r="S264" s="255"/>
      <c r="T264" s="255"/>
      <c r="U264" s="255"/>
      <c r="V264" s="255"/>
      <c r="W264" s="258"/>
      <c r="X264" s="297"/>
      <c r="Y264" s="304"/>
      <c r="Z264" s="304"/>
      <c r="AA264" s="304"/>
      <c r="AB264" s="304"/>
      <c r="AC264" s="304"/>
      <c r="AD264" s="304"/>
      <c r="AE264" s="304"/>
      <c r="AF264" s="304"/>
      <c r="AG264" s="297"/>
      <c r="AH264" s="297"/>
      <c r="AI264" s="297"/>
      <c r="AJ264" s="297"/>
      <c r="AK264" s="297"/>
      <c r="AL264" s="297"/>
      <c r="AM264" s="297"/>
      <c r="AN264" s="297"/>
      <c r="AO264" s="297"/>
      <c r="AP264" s="297"/>
      <c r="AQ264" s="297"/>
      <c r="AR264" s="297"/>
      <c r="AS264" s="297"/>
      <c r="AT264" s="297"/>
      <c r="AU264" s="297"/>
      <c r="AV264" s="297"/>
      <c r="AW264" s="297"/>
      <c r="AX264" s="297"/>
      <c r="AY264" s="297"/>
      <c r="AZ264" s="297"/>
      <c r="BA264" s="297"/>
      <c r="BB264" s="297"/>
      <c r="BC264" s="297"/>
      <c r="BD264" s="297"/>
      <c r="BE264" s="297"/>
      <c r="BF264" s="297"/>
      <c r="BG264" s="297"/>
      <c r="BH264" s="297"/>
      <c r="BI264" s="297"/>
      <c r="BJ264" s="297"/>
      <c r="BK264" s="297"/>
      <c r="BL264" s="297"/>
      <c r="BM264" s="297"/>
      <c r="BN264" s="297"/>
      <c r="BO264" s="297"/>
    </row>
    <row r="265" spans="1:67" s="54" customFormat="1" ht="12.75" x14ac:dyDescent="0.2">
      <c r="A265" s="255"/>
      <c r="B265" s="255"/>
      <c r="C265" s="255"/>
      <c r="D265" s="255"/>
      <c r="E265" s="255"/>
      <c r="F265" s="256"/>
      <c r="G265" s="256"/>
      <c r="H265" s="256"/>
      <c r="I265" s="256"/>
      <c r="J265" s="256"/>
      <c r="K265" s="256"/>
      <c r="L265" s="256"/>
      <c r="M265" s="256"/>
      <c r="N265" s="256"/>
      <c r="O265" s="256"/>
      <c r="P265" s="256"/>
      <c r="Q265" s="256"/>
      <c r="R265" s="257">
        <f t="shared" si="3"/>
        <v>0</v>
      </c>
      <c r="S265" s="255"/>
      <c r="T265" s="255"/>
      <c r="U265" s="255"/>
      <c r="V265" s="255"/>
      <c r="W265" s="258"/>
      <c r="X265" s="297"/>
      <c r="Y265" s="304"/>
      <c r="Z265" s="304"/>
      <c r="AA265" s="304"/>
      <c r="AB265" s="304"/>
      <c r="AC265" s="304"/>
      <c r="AD265" s="304"/>
      <c r="AE265" s="304"/>
      <c r="AF265" s="304"/>
      <c r="AG265" s="297"/>
      <c r="AH265" s="297"/>
      <c r="AI265" s="297"/>
      <c r="AJ265" s="297"/>
      <c r="AK265" s="297"/>
      <c r="AL265" s="297"/>
      <c r="AM265" s="297"/>
      <c r="AN265" s="297"/>
      <c r="AO265" s="297"/>
      <c r="AP265" s="297"/>
      <c r="AQ265" s="297"/>
      <c r="AR265" s="297"/>
      <c r="AS265" s="297"/>
      <c r="AT265" s="297"/>
      <c r="AU265" s="297"/>
      <c r="AV265" s="297"/>
      <c r="AW265" s="297"/>
      <c r="AX265" s="297"/>
      <c r="AY265" s="297"/>
      <c r="AZ265" s="297"/>
      <c r="BA265" s="297"/>
      <c r="BB265" s="297"/>
      <c r="BC265" s="297"/>
      <c r="BD265" s="297"/>
      <c r="BE265" s="297"/>
      <c r="BF265" s="297"/>
      <c r="BG265" s="297"/>
      <c r="BH265" s="297"/>
      <c r="BI265" s="297"/>
      <c r="BJ265" s="297"/>
      <c r="BK265" s="297"/>
      <c r="BL265" s="297"/>
      <c r="BM265" s="297"/>
      <c r="BN265" s="297"/>
      <c r="BO265" s="297"/>
    </row>
    <row r="266" spans="1:67" s="54" customFormat="1" ht="12.75" x14ac:dyDescent="0.2">
      <c r="A266" s="255"/>
      <c r="B266" s="255"/>
      <c r="C266" s="255"/>
      <c r="D266" s="255"/>
      <c r="E266" s="255"/>
      <c r="F266" s="256"/>
      <c r="G266" s="256"/>
      <c r="H266" s="256"/>
      <c r="I266" s="256"/>
      <c r="J266" s="256"/>
      <c r="K266" s="256"/>
      <c r="L266" s="256"/>
      <c r="M266" s="256"/>
      <c r="N266" s="256"/>
      <c r="O266" s="256"/>
      <c r="P266" s="256"/>
      <c r="Q266" s="256"/>
      <c r="R266" s="257">
        <f t="shared" si="3"/>
        <v>0</v>
      </c>
      <c r="S266" s="255"/>
      <c r="T266" s="255"/>
      <c r="U266" s="255"/>
      <c r="V266" s="255"/>
      <c r="W266" s="258"/>
      <c r="X266" s="297"/>
      <c r="Y266" s="304"/>
      <c r="Z266" s="304"/>
      <c r="AA266" s="304"/>
      <c r="AB266" s="304"/>
      <c r="AC266" s="304"/>
      <c r="AD266" s="304"/>
      <c r="AE266" s="304"/>
      <c r="AF266" s="304"/>
      <c r="AG266" s="297"/>
      <c r="AH266" s="297"/>
      <c r="AI266" s="297"/>
      <c r="AJ266" s="297"/>
      <c r="AK266" s="297"/>
      <c r="AL266" s="297"/>
      <c r="AM266" s="297"/>
      <c r="AN266" s="297"/>
      <c r="AO266" s="297"/>
      <c r="AP266" s="297"/>
      <c r="AQ266" s="297"/>
      <c r="AR266" s="297"/>
      <c r="AS266" s="297"/>
      <c r="AT266" s="297"/>
      <c r="AU266" s="297"/>
      <c r="AV266" s="297"/>
      <c r="AW266" s="297"/>
      <c r="AX266" s="297"/>
      <c r="AY266" s="297"/>
      <c r="AZ266" s="297"/>
      <c r="BA266" s="297"/>
      <c r="BB266" s="297"/>
      <c r="BC266" s="297"/>
      <c r="BD266" s="297"/>
      <c r="BE266" s="297"/>
      <c r="BF266" s="297"/>
      <c r="BG266" s="297"/>
      <c r="BH266" s="297"/>
      <c r="BI266" s="297"/>
      <c r="BJ266" s="297"/>
      <c r="BK266" s="297"/>
      <c r="BL266" s="297"/>
      <c r="BM266" s="297"/>
      <c r="BN266" s="297"/>
      <c r="BO266" s="297"/>
    </row>
    <row r="267" spans="1:67" s="54" customFormat="1" ht="12.75" x14ac:dyDescent="0.2">
      <c r="A267" s="255"/>
      <c r="B267" s="255"/>
      <c r="C267" s="255"/>
      <c r="D267" s="255"/>
      <c r="E267" s="255"/>
      <c r="F267" s="256"/>
      <c r="G267" s="256"/>
      <c r="H267" s="256"/>
      <c r="I267" s="256"/>
      <c r="J267" s="256"/>
      <c r="K267" s="256"/>
      <c r="L267" s="256"/>
      <c r="M267" s="256"/>
      <c r="N267" s="256"/>
      <c r="O267" s="256"/>
      <c r="P267" s="256"/>
      <c r="Q267" s="256"/>
      <c r="R267" s="257">
        <f t="shared" si="3"/>
        <v>0</v>
      </c>
      <c r="S267" s="255"/>
      <c r="T267" s="255"/>
      <c r="U267" s="255"/>
      <c r="V267" s="255"/>
      <c r="W267" s="258"/>
      <c r="X267" s="297"/>
      <c r="Y267" s="304"/>
      <c r="Z267" s="304"/>
      <c r="AA267" s="304"/>
      <c r="AB267" s="304"/>
      <c r="AC267" s="304"/>
      <c r="AD267" s="304"/>
      <c r="AE267" s="304"/>
      <c r="AF267" s="304"/>
      <c r="AG267" s="297"/>
      <c r="AH267" s="297"/>
      <c r="AI267" s="297"/>
      <c r="AJ267" s="297"/>
      <c r="AK267" s="297"/>
      <c r="AL267" s="297"/>
      <c r="AM267" s="297"/>
      <c r="AN267" s="297"/>
      <c r="AO267" s="297"/>
      <c r="AP267" s="297"/>
      <c r="AQ267" s="297"/>
      <c r="AR267" s="297"/>
      <c r="AS267" s="297"/>
      <c r="AT267" s="297"/>
      <c r="AU267" s="297"/>
      <c r="AV267" s="297"/>
      <c r="AW267" s="297"/>
      <c r="AX267" s="297"/>
      <c r="AY267" s="297"/>
      <c r="AZ267" s="297"/>
      <c r="BA267" s="297"/>
      <c r="BB267" s="297"/>
      <c r="BC267" s="297"/>
      <c r="BD267" s="297"/>
      <c r="BE267" s="297"/>
      <c r="BF267" s="297"/>
      <c r="BG267" s="297"/>
      <c r="BH267" s="297"/>
      <c r="BI267" s="297"/>
      <c r="BJ267" s="297"/>
      <c r="BK267" s="297"/>
      <c r="BL267" s="297"/>
      <c r="BM267" s="297"/>
      <c r="BN267" s="297"/>
      <c r="BO267" s="297"/>
    </row>
    <row r="268" spans="1:67" s="54" customFormat="1" ht="12.75" x14ac:dyDescent="0.2">
      <c r="A268" s="255"/>
      <c r="B268" s="255"/>
      <c r="C268" s="255"/>
      <c r="D268" s="255"/>
      <c r="E268" s="255"/>
      <c r="F268" s="256"/>
      <c r="G268" s="256"/>
      <c r="H268" s="256"/>
      <c r="I268" s="256"/>
      <c r="J268" s="256"/>
      <c r="K268" s="256"/>
      <c r="L268" s="256"/>
      <c r="M268" s="256"/>
      <c r="N268" s="256"/>
      <c r="O268" s="256"/>
      <c r="P268" s="256"/>
      <c r="Q268" s="256"/>
      <c r="R268" s="257">
        <f t="shared" si="3"/>
        <v>0</v>
      </c>
      <c r="S268" s="255"/>
      <c r="T268" s="255"/>
      <c r="U268" s="255"/>
      <c r="V268" s="255"/>
      <c r="W268" s="258"/>
      <c r="X268" s="297"/>
      <c r="Y268" s="304"/>
      <c r="Z268" s="304"/>
      <c r="AA268" s="304"/>
      <c r="AB268" s="304"/>
      <c r="AC268" s="304"/>
      <c r="AD268" s="304"/>
      <c r="AE268" s="304"/>
      <c r="AF268" s="304"/>
      <c r="AG268" s="297"/>
      <c r="AH268" s="297"/>
      <c r="AI268" s="297"/>
      <c r="AJ268" s="297"/>
      <c r="AK268" s="297"/>
      <c r="AL268" s="297"/>
      <c r="AM268" s="297"/>
      <c r="AN268" s="297"/>
      <c r="AO268" s="297"/>
      <c r="AP268" s="297"/>
      <c r="AQ268" s="297"/>
      <c r="AR268" s="297"/>
      <c r="AS268" s="297"/>
      <c r="AT268" s="297"/>
      <c r="AU268" s="297"/>
      <c r="AV268" s="297"/>
      <c r="AW268" s="297"/>
      <c r="AX268" s="297"/>
      <c r="AY268" s="297"/>
      <c r="AZ268" s="297"/>
      <c r="BA268" s="297"/>
      <c r="BB268" s="297"/>
      <c r="BC268" s="297"/>
      <c r="BD268" s="297"/>
      <c r="BE268" s="297"/>
      <c r="BF268" s="297"/>
      <c r="BG268" s="297"/>
      <c r="BH268" s="297"/>
      <c r="BI268" s="297"/>
      <c r="BJ268" s="297"/>
      <c r="BK268" s="297"/>
      <c r="BL268" s="297"/>
      <c r="BM268" s="297"/>
      <c r="BN268" s="297"/>
      <c r="BO268" s="297"/>
    </row>
    <row r="269" spans="1:67" s="54" customFormat="1" ht="12.75" x14ac:dyDescent="0.2">
      <c r="A269" s="255"/>
      <c r="B269" s="255"/>
      <c r="C269" s="255"/>
      <c r="D269" s="255"/>
      <c r="E269" s="255"/>
      <c r="F269" s="256"/>
      <c r="G269" s="256"/>
      <c r="H269" s="256"/>
      <c r="I269" s="256"/>
      <c r="J269" s="256"/>
      <c r="K269" s="256"/>
      <c r="L269" s="256"/>
      <c r="M269" s="256"/>
      <c r="N269" s="256"/>
      <c r="O269" s="256"/>
      <c r="P269" s="256"/>
      <c r="Q269" s="256"/>
      <c r="R269" s="257">
        <f t="shared" si="3"/>
        <v>0</v>
      </c>
      <c r="S269" s="255"/>
      <c r="T269" s="255"/>
      <c r="U269" s="255"/>
      <c r="V269" s="255"/>
      <c r="W269" s="258"/>
      <c r="X269" s="297"/>
      <c r="Y269" s="304"/>
      <c r="Z269" s="304"/>
      <c r="AA269" s="304"/>
      <c r="AB269" s="304"/>
      <c r="AC269" s="304"/>
      <c r="AD269" s="304"/>
      <c r="AE269" s="304"/>
      <c r="AF269" s="304"/>
      <c r="AG269" s="297"/>
      <c r="AH269" s="297"/>
      <c r="AI269" s="297"/>
      <c r="AJ269" s="297"/>
      <c r="AK269" s="297"/>
      <c r="AL269" s="297"/>
      <c r="AM269" s="297"/>
      <c r="AN269" s="297"/>
      <c r="AO269" s="297"/>
      <c r="AP269" s="297"/>
      <c r="AQ269" s="297"/>
      <c r="AR269" s="297"/>
      <c r="AS269" s="297"/>
      <c r="AT269" s="297"/>
      <c r="AU269" s="297"/>
      <c r="AV269" s="297"/>
      <c r="AW269" s="297"/>
      <c r="AX269" s="297"/>
      <c r="AY269" s="297"/>
      <c r="AZ269" s="297"/>
      <c r="BA269" s="297"/>
      <c r="BB269" s="297"/>
      <c r="BC269" s="297"/>
      <c r="BD269" s="297"/>
      <c r="BE269" s="297"/>
      <c r="BF269" s="297"/>
      <c r="BG269" s="297"/>
      <c r="BH269" s="297"/>
      <c r="BI269" s="297"/>
      <c r="BJ269" s="297"/>
      <c r="BK269" s="297"/>
      <c r="BL269" s="297"/>
      <c r="BM269" s="297"/>
      <c r="BN269" s="297"/>
      <c r="BO269" s="297"/>
    </row>
    <row r="270" spans="1:67" s="54" customFormat="1" ht="12.75" x14ac:dyDescent="0.2">
      <c r="A270" s="255"/>
      <c r="B270" s="255"/>
      <c r="C270" s="259"/>
      <c r="D270" s="259"/>
      <c r="E270" s="259"/>
      <c r="F270" s="260"/>
      <c r="G270" s="260"/>
      <c r="H270" s="260"/>
      <c r="I270" s="260"/>
      <c r="J270" s="260"/>
      <c r="K270" s="260"/>
      <c r="L270" s="260"/>
      <c r="M270" s="260"/>
      <c r="N270" s="260"/>
      <c r="O270" s="260"/>
      <c r="P270" s="260"/>
      <c r="Q270" s="260"/>
      <c r="R270" s="257">
        <f t="shared" si="3"/>
        <v>0</v>
      </c>
      <c r="S270" s="255"/>
      <c r="T270" s="255"/>
      <c r="U270" s="255"/>
      <c r="V270" s="259"/>
      <c r="W270" s="261"/>
      <c r="X270" s="297"/>
      <c r="Y270" s="304"/>
      <c r="Z270" s="304"/>
      <c r="AA270" s="304"/>
      <c r="AB270" s="304"/>
      <c r="AC270" s="304"/>
      <c r="AD270" s="304"/>
      <c r="AE270" s="304"/>
      <c r="AF270" s="304"/>
      <c r="AG270" s="297"/>
      <c r="AH270" s="297"/>
      <c r="AI270" s="297"/>
      <c r="AJ270" s="297"/>
      <c r="AK270" s="297"/>
      <c r="AL270" s="297"/>
      <c r="AM270" s="297"/>
      <c r="AN270" s="297"/>
      <c r="AO270" s="297"/>
      <c r="AP270" s="297"/>
      <c r="AQ270" s="297"/>
      <c r="AR270" s="297"/>
      <c r="AS270" s="297"/>
      <c r="AT270" s="297"/>
      <c r="AU270" s="297"/>
      <c r="AV270" s="297"/>
      <c r="AW270" s="297"/>
      <c r="AX270" s="297"/>
      <c r="AY270" s="297"/>
      <c r="AZ270" s="297"/>
      <c r="BA270" s="297"/>
      <c r="BB270" s="297"/>
      <c r="BC270" s="297"/>
      <c r="BD270" s="297"/>
      <c r="BE270" s="297"/>
      <c r="BF270" s="297"/>
      <c r="BG270" s="297"/>
      <c r="BH270" s="297"/>
      <c r="BI270" s="297"/>
      <c r="BJ270" s="297"/>
      <c r="BK270" s="297"/>
      <c r="BL270" s="297"/>
      <c r="BM270" s="297"/>
      <c r="BN270" s="297"/>
      <c r="BO270" s="297"/>
    </row>
    <row r="271" spans="1:67" s="54" customFormat="1" ht="12.75" x14ac:dyDescent="0.2">
      <c r="A271" s="255"/>
      <c r="B271" s="255"/>
      <c r="C271" s="255"/>
      <c r="D271" s="255"/>
      <c r="E271" s="255"/>
      <c r="F271" s="256"/>
      <c r="G271" s="256"/>
      <c r="H271" s="256"/>
      <c r="I271" s="256"/>
      <c r="J271" s="256"/>
      <c r="K271" s="256"/>
      <c r="L271" s="256"/>
      <c r="M271" s="256"/>
      <c r="N271" s="256"/>
      <c r="O271" s="256"/>
      <c r="P271" s="256"/>
      <c r="Q271" s="256"/>
      <c r="R271" s="257">
        <f t="shared" si="3"/>
        <v>0</v>
      </c>
      <c r="S271" s="255"/>
      <c r="T271" s="255"/>
      <c r="U271" s="255"/>
      <c r="V271" s="255"/>
      <c r="W271" s="258"/>
      <c r="X271" s="297"/>
      <c r="Y271" s="304"/>
      <c r="Z271" s="304"/>
      <c r="AA271" s="304"/>
      <c r="AB271" s="304"/>
      <c r="AC271" s="304"/>
      <c r="AD271" s="304"/>
      <c r="AE271" s="304"/>
      <c r="AF271" s="304"/>
      <c r="AG271" s="297"/>
      <c r="AH271" s="297"/>
      <c r="AI271" s="297"/>
      <c r="AJ271" s="297"/>
      <c r="AK271" s="297"/>
      <c r="AL271" s="297"/>
      <c r="AM271" s="297"/>
      <c r="AN271" s="297"/>
      <c r="AO271" s="297"/>
      <c r="AP271" s="297"/>
      <c r="AQ271" s="297"/>
      <c r="AR271" s="297"/>
      <c r="AS271" s="297"/>
      <c r="AT271" s="297"/>
      <c r="AU271" s="297"/>
      <c r="AV271" s="297"/>
      <c r="AW271" s="297"/>
      <c r="AX271" s="297"/>
      <c r="AY271" s="297"/>
      <c r="AZ271" s="297"/>
      <c r="BA271" s="297"/>
      <c r="BB271" s="297"/>
      <c r="BC271" s="297"/>
      <c r="BD271" s="297"/>
      <c r="BE271" s="297"/>
      <c r="BF271" s="297"/>
      <c r="BG271" s="297"/>
      <c r="BH271" s="297"/>
      <c r="BI271" s="297"/>
      <c r="BJ271" s="297"/>
      <c r="BK271" s="297"/>
      <c r="BL271" s="297"/>
      <c r="BM271" s="297"/>
      <c r="BN271" s="297"/>
      <c r="BO271" s="297"/>
    </row>
    <row r="272" spans="1:67" s="54" customFormat="1" ht="12.75" x14ac:dyDescent="0.2">
      <c r="A272" s="255"/>
      <c r="B272" s="255"/>
      <c r="C272" s="259"/>
      <c r="D272" s="259"/>
      <c r="E272" s="259"/>
      <c r="F272" s="260"/>
      <c r="G272" s="260"/>
      <c r="H272" s="260"/>
      <c r="I272" s="260"/>
      <c r="J272" s="260"/>
      <c r="K272" s="260"/>
      <c r="L272" s="260"/>
      <c r="M272" s="260"/>
      <c r="N272" s="260"/>
      <c r="O272" s="260"/>
      <c r="P272" s="260"/>
      <c r="Q272" s="260"/>
      <c r="R272" s="257">
        <f t="shared" si="3"/>
        <v>0</v>
      </c>
      <c r="S272" s="255"/>
      <c r="T272" s="255"/>
      <c r="U272" s="255"/>
      <c r="V272" s="259"/>
      <c r="W272" s="261"/>
      <c r="X272" s="297"/>
      <c r="Y272" s="304"/>
      <c r="Z272" s="304"/>
      <c r="AA272" s="304"/>
      <c r="AB272" s="304"/>
      <c r="AC272" s="304"/>
      <c r="AD272" s="304"/>
      <c r="AE272" s="304"/>
      <c r="AF272" s="304"/>
      <c r="AG272" s="297"/>
      <c r="AH272" s="297"/>
      <c r="AI272" s="297"/>
      <c r="AJ272" s="297"/>
      <c r="AK272" s="297"/>
      <c r="AL272" s="297"/>
      <c r="AM272" s="297"/>
      <c r="AN272" s="297"/>
      <c r="AO272" s="297"/>
      <c r="AP272" s="297"/>
      <c r="AQ272" s="297"/>
      <c r="AR272" s="297"/>
      <c r="AS272" s="297"/>
      <c r="AT272" s="297"/>
      <c r="AU272" s="297"/>
      <c r="AV272" s="297"/>
      <c r="AW272" s="297"/>
      <c r="AX272" s="297"/>
      <c r="AY272" s="297"/>
      <c r="AZ272" s="297"/>
      <c r="BA272" s="297"/>
      <c r="BB272" s="297"/>
      <c r="BC272" s="297"/>
      <c r="BD272" s="297"/>
      <c r="BE272" s="297"/>
      <c r="BF272" s="297"/>
      <c r="BG272" s="297"/>
      <c r="BH272" s="297"/>
      <c r="BI272" s="297"/>
      <c r="BJ272" s="297"/>
      <c r="BK272" s="297"/>
      <c r="BL272" s="297"/>
      <c r="BM272" s="297"/>
      <c r="BN272" s="297"/>
      <c r="BO272" s="297"/>
    </row>
    <row r="273" spans="1:67" s="54" customFormat="1" ht="12.75" x14ac:dyDescent="0.2">
      <c r="A273" s="255"/>
      <c r="B273" s="255"/>
      <c r="C273" s="255"/>
      <c r="D273" s="255"/>
      <c r="E273" s="255"/>
      <c r="F273" s="256"/>
      <c r="G273" s="256"/>
      <c r="H273" s="256"/>
      <c r="I273" s="256"/>
      <c r="J273" s="256"/>
      <c r="K273" s="256"/>
      <c r="L273" s="256"/>
      <c r="M273" s="256"/>
      <c r="N273" s="256"/>
      <c r="O273" s="256"/>
      <c r="P273" s="256"/>
      <c r="Q273" s="256"/>
      <c r="R273" s="257">
        <f t="shared" si="3"/>
        <v>0</v>
      </c>
      <c r="S273" s="255"/>
      <c r="T273" s="255"/>
      <c r="U273" s="255"/>
      <c r="V273" s="255"/>
      <c r="W273" s="258"/>
      <c r="X273" s="297"/>
      <c r="Y273" s="304"/>
      <c r="Z273" s="304"/>
      <c r="AA273" s="304"/>
      <c r="AB273" s="304"/>
      <c r="AC273" s="304"/>
      <c r="AD273" s="304"/>
      <c r="AE273" s="304"/>
      <c r="AF273" s="304"/>
      <c r="AG273" s="297"/>
      <c r="AH273" s="297"/>
      <c r="AI273" s="297"/>
      <c r="AJ273" s="297"/>
      <c r="AK273" s="297"/>
      <c r="AL273" s="297"/>
      <c r="AM273" s="297"/>
      <c r="AN273" s="297"/>
      <c r="AO273" s="297"/>
      <c r="AP273" s="297"/>
      <c r="AQ273" s="297"/>
      <c r="AR273" s="297"/>
      <c r="AS273" s="297"/>
      <c r="AT273" s="297"/>
      <c r="AU273" s="297"/>
      <c r="AV273" s="297"/>
      <c r="AW273" s="297"/>
      <c r="AX273" s="297"/>
      <c r="AY273" s="297"/>
      <c r="AZ273" s="297"/>
      <c r="BA273" s="297"/>
      <c r="BB273" s="297"/>
      <c r="BC273" s="297"/>
      <c r="BD273" s="297"/>
      <c r="BE273" s="297"/>
      <c r="BF273" s="297"/>
      <c r="BG273" s="297"/>
      <c r="BH273" s="297"/>
      <c r="BI273" s="297"/>
      <c r="BJ273" s="297"/>
      <c r="BK273" s="297"/>
      <c r="BL273" s="297"/>
      <c r="BM273" s="297"/>
      <c r="BN273" s="297"/>
      <c r="BO273" s="297"/>
    </row>
    <row r="274" spans="1:67" s="54" customFormat="1" ht="12.75" x14ac:dyDescent="0.2">
      <c r="A274" s="255"/>
      <c r="B274" s="255"/>
      <c r="C274" s="259"/>
      <c r="D274" s="259"/>
      <c r="E274" s="259"/>
      <c r="F274" s="260"/>
      <c r="G274" s="260"/>
      <c r="H274" s="260"/>
      <c r="I274" s="260"/>
      <c r="J274" s="260"/>
      <c r="K274" s="260"/>
      <c r="L274" s="260"/>
      <c r="M274" s="260"/>
      <c r="N274" s="260"/>
      <c r="O274" s="260"/>
      <c r="P274" s="260"/>
      <c r="Q274" s="260"/>
      <c r="R274" s="257">
        <f t="shared" si="3"/>
        <v>0</v>
      </c>
      <c r="S274" s="255"/>
      <c r="T274" s="255"/>
      <c r="U274" s="255"/>
      <c r="V274" s="259"/>
      <c r="W274" s="261"/>
      <c r="X274" s="297"/>
      <c r="Y274" s="304"/>
      <c r="Z274" s="304"/>
      <c r="AA274" s="304"/>
      <c r="AB274" s="304"/>
      <c r="AC274" s="304"/>
      <c r="AD274" s="304"/>
      <c r="AE274" s="304"/>
      <c r="AF274" s="304"/>
      <c r="AG274" s="297"/>
      <c r="AH274" s="297"/>
      <c r="AI274" s="297"/>
      <c r="AJ274" s="297"/>
      <c r="AK274" s="297"/>
      <c r="AL274" s="297"/>
      <c r="AM274" s="297"/>
      <c r="AN274" s="297"/>
      <c r="AO274" s="297"/>
      <c r="AP274" s="297"/>
      <c r="AQ274" s="297"/>
      <c r="AR274" s="297"/>
      <c r="AS274" s="297"/>
      <c r="AT274" s="297"/>
      <c r="AU274" s="297"/>
      <c r="AV274" s="297"/>
      <c r="AW274" s="297"/>
      <c r="AX274" s="297"/>
      <c r="AY274" s="297"/>
      <c r="AZ274" s="297"/>
      <c r="BA274" s="297"/>
      <c r="BB274" s="297"/>
      <c r="BC274" s="297"/>
      <c r="BD274" s="297"/>
      <c r="BE274" s="297"/>
      <c r="BF274" s="297"/>
      <c r="BG274" s="297"/>
      <c r="BH274" s="297"/>
      <c r="BI274" s="297"/>
      <c r="BJ274" s="297"/>
      <c r="BK274" s="297"/>
      <c r="BL274" s="297"/>
      <c r="BM274" s="297"/>
      <c r="BN274" s="297"/>
      <c r="BO274" s="297"/>
    </row>
    <row r="275" spans="1:67" s="54" customFormat="1" ht="12.75" x14ac:dyDescent="0.2">
      <c r="A275" s="255"/>
      <c r="B275" s="255"/>
      <c r="C275" s="255"/>
      <c r="D275" s="255"/>
      <c r="E275" s="255"/>
      <c r="F275" s="256"/>
      <c r="G275" s="256"/>
      <c r="H275" s="256"/>
      <c r="I275" s="256"/>
      <c r="J275" s="256"/>
      <c r="K275" s="256"/>
      <c r="L275" s="256"/>
      <c r="M275" s="256"/>
      <c r="N275" s="256"/>
      <c r="O275" s="256"/>
      <c r="P275" s="256"/>
      <c r="Q275" s="256"/>
      <c r="R275" s="257">
        <f t="shared" si="3"/>
        <v>0</v>
      </c>
      <c r="S275" s="255"/>
      <c r="T275" s="255"/>
      <c r="U275" s="255"/>
      <c r="V275" s="255"/>
      <c r="W275" s="258"/>
      <c r="X275" s="297"/>
      <c r="Y275" s="304"/>
      <c r="Z275" s="304"/>
      <c r="AA275" s="304"/>
      <c r="AB275" s="304"/>
      <c r="AC275" s="304"/>
      <c r="AD275" s="304"/>
      <c r="AE275" s="304"/>
      <c r="AF275" s="304"/>
      <c r="AG275" s="297"/>
      <c r="AH275" s="297"/>
      <c r="AI275" s="297"/>
      <c r="AJ275" s="297"/>
      <c r="AK275" s="297"/>
      <c r="AL275" s="297"/>
      <c r="AM275" s="297"/>
      <c r="AN275" s="297"/>
      <c r="AO275" s="297"/>
      <c r="AP275" s="297"/>
      <c r="AQ275" s="297"/>
      <c r="AR275" s="297"/>
      <c r="AS275" s="297"/>
      <c r="AT275" s="297"/>
      <c r="AU275" s="297"/>
      <c r="AV275" s="297"/>
      <c r="AW275" s="297"/>
      <c r="AX275" s="297"/>
      <c r="AY275" s="297"/>
      <c r="AZ275" s="297"/>
      <c r="BA275" s="297"/>
      <c r="BB275" s="297"/>
      <c r="BC275" s="297"/>
      <c r="BD275" s="297"/>
      <c r="BE275" s="297"/>
      <c r="BF275" s="297"/>
      <c r="BG275" s="297"/>
      <c r="BH275" s="297"/>
      <c r="BI275" s="297"/>
      <c r="BJ275" s="297"/>
      <c r="BK275" s="297"/>
      <c r="BL275" s="297"/>
      <c r="BM275" s="297"/>
      <c r="BN275" s="297"/>
      <c r="BO275" s="297"/>
    </row>
    <row r="276" spans="1:67" s="54" customFormat="1" ht="12.75" x14ac:dyDescent="0.2">
      <c r="A276" s="255"/>
      <c r="B276" s="255"/>
      <c r="C276" s="259"/>
      <c r="D276" s="259"/>
      <c r="E276" s="259"/>
      <c r="F276" s="260"/>
      <c r="G276" s="260"/>
      <c r="H276" s="260"/>
      <c r="I276" s="260"/>
      <c r="J276" s="260"/>
      <c r="K276" s="260"/>
      <c r="L276" s="260"/>
      <c r="M276" s="260"/>
      <c r="N276" s="260"/>
      <c r="O276" s="260"/>
      <c r="P276" s="260"/>
      <c r="Q276" s="260"/>
      <c r="R276" s="257">
        <f t="shared" si="3"/>
        <v>0</v>
      </c>
      <c r="S276" s="255"/>
      <c r="T276" s="255"/>
      <c r="U276" s="255"/>
      <c r="V276" s="259"/>
      <c r="W276" s="261"/>
      <c r="X276" s="297"/>
      <c r="Y276" s="304"/>
      <c r="Z276" s="304"/>
      <c r="AA276" s="304"/>
      <c r="AB276" s="304"/>
      <c r="AC276" s="304"/>
      <c r="AD276" s="304"/>
      <c r="AE276" s="304"/>
      <c r="AF276" s="304"/>
      <c r="AG276" s="297"/>
      <c r="AH276" s="297"/>
      <c r="AI276" s="297"/>
      <c r="AJ276" s="297"/>
      <c r="AK276" s="297"/>
      <c r="AL276" s="297"/>
      <c r="AM276" s="297"/>
      <c r="AN276" s="297"/>
      <c r="AO276" s="297"/>
      <c r="AP276" s="297"/>
      <c r="AQ276" s="297"/>
      <c r="AR276" s="297"/>
      <c r="AS276" s="297"/>
      <c r="AT276" s="297"/>
      <c r="AU276" s="297"/>
      <c r="AV276" s="297"/>
      <c r="AW276" s="297"/>
      <c r="AX276" s="297"/>
      <c r="AY276" s="297"/>
      <c r="AZ276" s="297"/>
      <c r="BA276" s="297"/>
      <c r="BB276" s="297"/>
      <c r="BC276" s="297"/>
      <c r="BD276" s="297"/>
      <c r="BE276" s="297"/>
      <c r="BF276" s="297"/>
      <c r="BG276" s="297"/>
      <c r="BH276" s="297"/>
      <c r="BI276" s="297"/>
      <c r="BJ276" s="297"/>
      <c r="BK276" s="297"/>
      <c r="BL276" s="297"/>
      <c r="BM276" s="297"/>
      <c r="BN276" s="297"/>
      <c r="BO276" s="297"/>
    </row>
    <row r="277" spans="1:67" s="54" customFormat="1" ht="12.75" x14ac:dyDescent="0.2">
      <c r="A277" s="255"/>
      <c r="B277" s="255"/>
      <c r="C277" s="255"/>
      <c r="D277" s="255"/>
      <c r="E277" s="255"/>
      <c r="F277" s="256"/>
      <c r="G277" s="256"/>
      <c r="H277" s="256"/>
      <c r="I277" s="256"/>
      <c r="J277" s="256"/>
      <c r="K277" s="256"/>
      <c r="L277" s="256"/>
      <c r="M277" s="256"/>
      <c r="N277" s="256"/>
      <c r="O277" s="256"/>
      <c r="P277" s="256"/>
      <c r="Q277" s="256"/>
      <c r="R277" s="257">
        <f t="shared" si="3"/>
        <v>0</v>
      </c>
      <c r="S277" s="255"/>
      <c r="T277" s="255"/>
      <c r="U277" s="255"/>
      <c r="V277" s="255"/>
      <c r="W277" s="258"/>
      <c r="X277" s="297"/>
      <c r="Y277" s="304"/>
      <c r="Z277" s="304"/>
      <c r="AA277" s="304"/>
      <c r="AB277" s="304"/>
      <c r="AC277" s="304"/>
      <c r="AD277" s="304"/>
      <c r="AE277" s="304"/>
      <c r="AF277" s="304"/>
      <c r="AG277" s="297"/>
      <c r="AH277" s="297"/>
      <c r="AI277" s="297"/>
      <c r="AJ277" s="297"/>
      <c r="AK277" s="297"/>
      <c r="AL277" s="297"/>
      <c r="AM277" s="297"/>
      <c r="AN277" s="297"/>
      <c r="AO277" s="297"/>
      <c r="AP277" s="297"/>
      <c r="AQ277" s="297"/>
      <c r="AR277" s="297"/>
      <c r="AS277" s="297"/>
      <c r="AT277" s="297"/>
      <c r="AU277" s="297"/>
      <c r="AV277" s="297"/>
      <c r="AW277" s="297"/>
      <c r="AX277" s="297"/>
      <c r="AY277" s="297"/>
      <c r="AZ277" s="297"/>
      <c r="BA277" s="297"/>
      <c r="BB277" s="297"/>
      <c r="BC277" s="297"/>
      <c r="BD277" s="297"/>
      <c r="BE277" s="297"/>
      <c r="BF277" s="297"/>
      <c r="BG277" s="297"/>
      <c r="BH277" s="297"/>
      <c r="BI277" s="297"/>
      <c r="BJ277" s="297"/>
      <c r="BK277" s="297"/>
      <c r="BL277" s="297"/>
      <c r="BM277" s="297"/>
      <c r="BN277" s="297"/>
      <c r="BO277" s="297"/>
    </row>
    <row r="278" spans="1:67" s="54" customFormat="1" ht="12.75" x14ac:dyDescent="0.2">
      <c r="A278" s="255"/>
      <c r="B278" s="255"/>
      <c r="C278" s="259"/>
      <c r="D278" s="259"/>
      <c r="E278" s="259"/>
      <c r="F278" s="260"/>
      <c r="G278" s="260"/>
      <c r="H278" s="260"/>
      <c r="I278" s="260"/>
      <c r="J278" s="260"/>
      <c r="K278" s="260"/>
      <c r="L278" s="260"/>
      <c r="M278" s="260"/>
      <c r="N278" s="260"/>
      <c r="O278" s="260"/>
      <c r="P278" s="260"/>
      <c r="Q278" s="260"/>
      <c r="R278" s="257">
        <f t="shared" si="3"/>
        <v>0</v>
      </c>
      <c r="S278" s="255"/>
      <c r="T278" s="255"/>
      <c r="U278" s="255"/>
      <c r="V278" s="259"/>
      <c r="W278" s="261"/>
      <c r="X278" s="297"/>
      <c r="Y278" s="304"/>
      <c r="Z278" s="304"/>
      <c r="AA278" s="304"/>
      <c r="AB278" s="304"/>
      <c r="AC278" s="304"/>
      <c r="AD278" s="304"/>
      <c r="AE278" s="304"/>
      <c r="AF278" s="304"/>
      <c r="AG278" s="297"/>
      <c r="AH278" s="297"/>
      <c r="AI278" s="297"/>
      <c r="AJ278" s="297"/>
      <c r="AK278" s="297"/>
      <c r="AL278" s="297"/>
      <c r="AM278" s="297"/>
      <c r="AN278" s="297"/>
      <c r="AO278" s="297"/>
      <c r="AP278" s="297"/>
      <c r="AQ278" s="297"/>
      <c r="AR278" s="297"/>
      <c r="AS278" s="297"/>
      <c r="AT278" s="297"/>
      <c r="AU278" s="297"/>
      <c r="AV278" s="297"/>
      <c r="AW278" s="297"/>
      <c r="AX278" s="297"/>
      <c r="AY278" s="297"/>
      <c r="AZ278" s="297"/>
      <c r="BA278" s="297"/>
      <c r="BB278" s="297"/>
      <c r="BC278" s="297"/>
      <c r="BD278" s="297"/>
      <c r="BE278" s="297"/>
      <c r="BF278" s="297"/>
      <c r="BG278" s="297"/>
      <c r="BH278" s="297"/>
      <c r="BI278" s="297"/>
      <c r="BJ278" s="297"/>
      <c r="BK278" s="297"/>
      <c r="BL278" s="297"/>
      <c r="BM278" s="297"/>
      <c r="BN278" s="297"/>
      <c r="BO278" s="297"/>
    </row>
    <row r="279" spans="1:67" s="54" customFormat="1" ht="12.75" x14ac:dyDescent="0.2">
      <c r="A279" s="255"/>
      <c r="B279" s="255"/>
      <c r="C279" s="255"/>
      <c r="D279" s="255"/>
      <c r="E279" s="255"/>
      <c r="F279" s="256"/>
      <c r="G279" s="256"/>
      <c r="H279" s="256"/>
      <c r="I279" s="256"/>
      <c r="J279" s="256"/>
      <c r="K279" s="256"/>
      <c r="L279" s="256"/>
      <c r="M279" s="256"/>
      <c r="N279" s="256"/>
      <c r="O279" s="256"/>
      <c r="P279" s="256"/>
      <c r="Q279" s="256"/>
      <c r="R279" s="257">
        <f t="shared" si="3"/>
        <v>0</v>
      </c>
      <c r="S279" s="255"/>
      <c r="T279" s="255"/>
      <c r="U279" s="255"/>
      <c r="V279" s="255"/>
      <c r="W279" s="258"/>
      <c r="X279" s="297"/>
      <c r="Y279" s="304"/>
      <c r="Z279" s="304"/>
      <c r="AA279" s="304"/>
      <c r="AB279" s="304"/>
      <c r="AC279" s="304"/>
      <c r="AD279" s="304"/>
      <c r="AE279" s="304"/>
      <c r="AF279" s="304"/>
      <c r="AG279" s="297"/>
      <c r="AH279" s="297"/>
      <c r="AI279" s="297"/>
      <c r="AJ279" s="297"/>
      <c r="AK279" s="297"/>
      <c r="AL279" s="297"/>
      <c r="AM279" s="297"/>
      <c r="AN279" s="297"/>
      <c r="AO279" s="297"/>
      <c r="AP279" s="297"/>
      <c r="AQ279" s="297"/>
      <c r="AR279" s="297"/>
      <c r="AS279" s="297"/>
      <c r="AT279" s="297"/>
      <c r="AU279" s="297"/>
      <c r="AV279" s="297"/>
      <c r="AW279" s="297"/>
      <c r="AX279" s="297"/>
      <c r="AY279" s="297"/>
      <c r="AZ279" s="297"/>
      <c r="BA279" s="297"/>
      <c r="BB279" s="297"/>
      <c r="BC279" s="297"/>
      <c r="BD279" s="297"/>
      <c r="BE279" s="297"/>
      <c r="BF279" s="297"/>
      <c r="BG279" s="297"/>
      <c r="BH279" s="297"/>
      <c r="BI279" s="297"/>
      <c r="BJ279" s="297"/>
      <c r="BK279" s="297"/>
      <c r="BL279" s="297"/>
      <c r="BM279" s="297"/>
      <c r="BN279" s="297"/>
      <c r="BO279" s="297"/>
    </row>
    <row r="280" spans="1:67" s="54" customFormat="1" ht="12.75" x14ac:dyDescent="0.2">
      <c r="A280" s="255"/>
      <c r="B280" s="255"/>
      <c r="C280" s="259"/>
      <c r="D280" s="259"/>
      <c r="E280" s="259"/>
      <c r="F280" s="260"/>
      <c r="G280" s="260"/>
      <c r="H280" s="260"/>
      <c r="I280" s="260"/>
      <c r="J280" s="260"/>
      <c r="K280" s="260"/>
      <c r="L280" s="260"/>
      <c r="M280" s="260"/>
      <c r="N280" s="260"/>
      <c r="O280" s="260"/>
      <c r="P280" s="260"/>
      <c r="Q280" s="260"/>
      <c r="R280" s="257">
        <f t="shared" ref="R280:R284" si="4">SUM(F280:Q280)</f>
        <v>0</v>
      </c>
      <c r="S280" s="255"/>
      <c r="T280" s="255"/>
      <c r="U280" s="255"/>
      <c r="V280" s="259"/>
      <c r="W280" s="261"/>
      <c r="X280" s="297"/>
      <c r="Y280" s="304"/>
      <c r="Z280" s="304"/>
      <c r="AA280" s="304"/>
      <c r="AB280" s="304"/>
      <c r="AC280" s="304"/>
      <c r="AD280" s="304"/>
      <c r="AE280" s="304"/>
      <c r="AF280" s="304"/>
      <c r="AG280" s="297"/>
      <c r="AH280" s="297"/>
      <c r="AI280" s="297"/>
      <c r="AJ280" s="297"/>
      <c r="AK280" s="297"/>
      <c r="AL280" s="297"/>
      <c r="AM280" s="297"/>
      <c r="AN280" s="297"/>
      <c r="AO280" s="297"/>
      <c r="AP280" s="297"/>
      <c r="AQ280" s="297"/>
      <c r="AR280" s="297"/>
      <c r="AS280" s="297"/>
      <c r="AT280" s="297"/>
      <c r="AU280" s="297"/>
      <c r="AV280" s="297"/>
      <c r="AW280" s="297"/>
      <c r="AX280" s="297"/>
      <c r="AY280" s="297"/>
      <c r="AZ280" s="297"/>
      <c r="BA280" s="297"/>
      <c r="BB280" s="297"/>
      <c r="BC280" s="297"/>
      <c r="BD280" s="297"/>
      <c r="BE280" s="297"/>
      <c r="BF280" s="297"/>
      <c r="BG280" s="297"/>
      <c r="BH280" s="297"/>
      <c r="BI280" s="297"/>
      <c r="BJ280" s="297"/>
      <c r="BK280" s="297"/>
      <c r="BL280" s="297"/>
      <c r="BM280" s="297"/>
      <c r="BN280" s="297"/>
      <c r="BO280" s="297"/>
    </row>
    <row r="281" spans="1:67" s="54" customFormat="1" ht="12.75" x14ac:dyDescent="0.2">
      <c r="A281" s="255"/>
      <c r="B281" s="255"/>
      <c r="C281" s="255"/>
      <c r="D281" s="255"/>
      <c r="E281" s="255"/>
      <c r="F281" s="256"/>
      <c r="G281" s="256"/>
      <c r="H281" s="256"/>
      <c r="I281" s="256"/>
      <c r="J281" s="256"/>
      <c r="K281" s="256"/>
      <c r="L281" s="256"/>
      <c r="M281" s="256"/>
      <c r="N281" s="256"/>
      <c r="O281" s="256"/>
      <c r="P281" s="256"/>
      <c r="Q281" s="256"/>
      <c r="R281" s="257">
        <f t="shared" si="4"/>
        <v>0</v>
      </c>
      <c r="S281" s="255"/>
      <c r="T281" s="255"/>
      <c r="U281" s="255"/>
      <c r="V281" s="255"/>
      <c r="W281" s="258"/>
      <c r="X281" s="297"/>
      <c r="Y281" s="304"/>
      <c r="Z281" s="304"/>
      <c r="AA281" s="304"/>
      <c r="AB281" s="304"/>
      <c r="AC281" s="304"/>
      <c r="AD281" s="304"/>
      <c r="AE281" s="304"/>
      <c r="AF281" s="304"/>
      <c r="AG281" s="297"/>
      <c r="AH281" s="297"/>
      <c r="AI281" s="297"/>
      <c r="AJ281" s="297"/>
      <c r="AK281" s="297"/>
      <c r="AL281" s="297"/>
      <c r="AM281" s="297"/>
      <c r="AN281" s="297"/>
      <c r="AO281" s="297"/>
      <c r="AP281" s="297"/>
      <c r="AQ281" s="297"/>
      <c r="AR281" s="297"/>
      <c r="AS281" s="297"/>
      <c r="AT281" s="297"/>
      <c r="AU281" s="297"/>
      <c r="AV281" s="297"/>
      <c r="AW281" s="297"/>
      <c r="AX281" s="297"/>
      <c r="AY281" s="297"/>
      <c r="AZ281" s="297"/>
      <c r="BA281" s="297"/>
      <c r="BB281" s="297"/>
      <c r="BC281" s="297"/>
      <c r="BD281" s="297"/>
      <c r="BE281" s="297"/>
      <c r="BF281" s="297"/>
      <c r="BG281" s="297"/>
      <c r="BH281" s="297"/>
      <c r="BI281" s="297"/>
      <c r="BJ281" s="297"/>
      <c r="BK281" s="297"/>
      <c r="BL281" s="297"/>
      <c r="BM281" s="297"/>
      <c r="BN281" s="297"/>
      <c r="BO281" s="297"/>
    </row>
    <row r="282" spans="1:67" s="54" customFormat="1" ht="12.75" x14ac:dyDescent="0.2">
      <c r="A282" s="255"/>
      <c r="B282" s="255"/>
      <c r="C282" s="259"/>
      <c r="D282" s="259"/>
      <c r="E282" s="259"/>
      <c r="F282" s="260"/>
      <c r="G282" s="260"/>
      <c r="H282" s="260"/>
      <c r="I282" s="260"/>
      <c r="J282" s="260"/>
      <c r="K282" s="260"/>
      <c r="L282" s="260"/>
      <c r="M282" s="260"/>
      <c r="N282" s="260"/>
      <c r="O282" s="260"/>
      <c r="P282" s="260"/>
      <c r="Q282" s="260"/>
      <c r="R282" s="257">
        <f t="shared" si="4"/>
        <v>0</v>
      </c>
      <c r="S282" s="255"/>
      <c r="T282" s="255"/>
      <c r="U282" s="255"/>
      <c r="V282" s="259"/>
      <c r="W282" s="261"/>
      <c r="X282" s="297"/>
      <c r="Y282" s="304"/>
      <c r="Z282" s="304"/>
      <c r="AA282" s="304"/>
      <c r="AB282" s="304"/>
      <c r="AC282" s="304"/>
      <c r="AD282" s="304"/>
      <c r="AE282" s="304"/>
      <c r="AF282" s="304"/>
      <c r="AG282" s="297"/>
      <c r="AH282" s="297"/>
      <c r="AI282" s="297"/>
      <c r="AJ282" s="297"/>
      <c r="AK282" s="297"/>
      <c r="AL282" s="297"/>
      <c r="AM282" s="297"/>
      <c r="AN282" s="297"/>
      <c r="AO282" s="297"/>
      <c r="AP282" s="297"/>
      <c r="AQ282" s="297"/>
      <c r="AR282" s="297"/>
      <c r="AS282" s="297"/>
      <c r="AT282" s="297"/>
      <c r="AU282" s="297"/>
      <c r="AV282" s="297"/>
      <c r="AW282" s="297"/>
      <c r="AX282" s="297"/>
      <c r="AY282" s="297"/>
      <c r="AZ282" s="297"/>
      <c r="BA282" s="297"/>
      <c r="BB282" s="297"/>
      <c r="BC282" s="297"/>
      <c r="BD282" s="297"/>
      <c r="BE282" s="297"/>
      <c r="BF282" s="297"/>
      <c r="BG282" s="297"/>
      <c r="BH282" s="297"/>
      <c r="BI282" s="297"/>
      <c r="BJ282" s="297"/>
      <c r="BK282" s="297"/>
      <c r="BL282" s="297"/>
      <c r="BM282" s="297"/>
      <c r="BN282" s="297"/>
      <c r="BO282" s="297"/>
    </row>
    <row r="283" spans="1:67" s="54" customFormat="1" ht="12.75" x14ac:dyDescent="0.2">
      <c r="A283" s="255"/>
      <c r="B283" s="255"/>
      <c r="C283" s="255"/>
      <c r="D283" s="255"/>
      <c r="E283" s="255"/>
      <c r="F283" s="256"/>
      <c r="G283" s="256"/>
      <c r="H283" s="256"/>
      <c r="I283" s="256"/>
      <c r="J283" s="256"/>
      <c r="K283" s="256"/>
      <c r="L283" s="256"/>
      <c r="M283" s="256"/>
      <c r="N283" s="256"/>
      <c r="O283" s="256"/>
      <c r="P283" s="256"/>
      <c r="Q283" s="256"/>
      <c r="R283" s="257">
        <f t="shared" si="4"/>
        <v>0</v>
      </c>
      <c r="S283" s="255"/>
      <c r="T283" s="255"/>
      <c r="U283" s="255"/>
      <c r="V283" s="255"/>
      <c r="W283" s="258"/>
      <c r="X283" s="297"/>
      <c r="Y283" s="304"/>
      <c r="Z283" s="304"/>
      <c r="AA283" s="304"/>
      <c r="AB283" s="304"/>
      <c r="AC283" s="304"/>
      <c r="AD283" s="304"/>
      <c r="AE283" s="304"/>
      <c r="AF283" s="304"/>
      <c r="AG283" s="297"/>
      <c r="AH283" s="297"/>
      <c r="AI283" s="297"/>
      <c r="AJ283" s="297"/>
      <c r="AK283" s="297"/>
      <c r="AL283" s="297"/>
      <c r="AM283" s="297"/>
      <c r="AN283" s="297"/>
      <c r="AO283" s="297"/>
      <c r="AP283" s="297"/>
      <c r="AQ283" s="297"/>
      <c r="AR283" s="297"/>
      <c r="AS283" s="297"/>
      <c r="AT283" s="297"/>
      <c r="AU283" s="297"/>
      <c r="AV283" s="297"/>
      <c r="AW283" s="297"/>
      <c r="AX283" s="297"/>
      <c r="AY283" s="297"/>
      <c r="AZ283" s="297"/>
      <c r="BA283" s="297"/>
      <c r="BB283" s="297"/>
      <c r="BC283" s="297"/>
      <c r="BD283" s="297"/>
      <c r="BE283" s="297"/>
      <c r="BF283" s="297"/>
      <c r="BG283" s="297"/>
      <c r="BH283" s="297"/>
      <c r="BI283" s="297"/>
      <c r="BJ283" s="297"/>
      <c r="BK283" s="297"/>
      <c r="BL283" s="297"/>
      <c r="BM283" s="297"/>
      <c r="BN283" s="297"/>
      <c r="BO283" s="297"/>
    </row>
    <row r="284" spans="1:67" s="54" customFormat="1" ht="12.75" x14ac:dyDescent="0.2">
      <c r="A284" s="255"/>
      <c r="B284" s="255"/>
      <c r="C284" s="259"/>
      <c r="D284" s="259"/>
      <c r="E284" s="259"/>
      <c r="F284" s="260"/>
      <c r="G284" s="260"/>
      <c r="H284" s="260"/>
      <c r="I284" s="260"/>
      <c r="J284" s="260"/>
      <c r="K284" s="260"/>
      <c r="L284" s="260"/>
      <c r="M284" s="260"/>
      <c r="N284" s="260"/>
      <c r="O284" s="260"/>
      <c r="P284" s="260"/>
      <c r="Q284" s="260"/>
      <c r="R284" s="257">
        <f t="shared" si="4"/>
        <v>0</v>
      </c>
      <c r="S284" s="255"/>
      <c r="T284" s="255"/>
      <c r="U284" s="255"/>
      <c r="V284" s="259"/>
      <c r="W284" s="261"/>
      <c r="X284" s="297"/>
      <c r="Y284" s="304"/>
      <c r="Z284" s="304"/>
      <c r="AA284" s="304"/>
      <c r="AB284" s="304"/>
      <c r="AC284" s="304"/>
      <c r="AD284" s="304"/>
      <c r="AE284" s="304"/>
      <c r="AF284" s="304"/>
      <c r="AG284" s="297"/>
      <c r="AH284" s="297"/>
      <c r="AI284" s="297"/>
      <c r="AJ284" s="297"/>
      <c r="AK284" s="297"/>
      <c r="AL284" s="297"/>
      <c r="AM284" s="297"/>
      <c r="AN284" s="297"/>
      <c r="AO284" s="297"/>
      <c r="AP284" s="297"/>
      <c r="AQ284" s="297"/>
      <c r="AR284" s="297"/>
      <c r="AS284" s="297"/>
      <c r="AT284" s="297"/>
      <c r="AU284" s="297"/>
      <c r="AV284" s="297"/>
      <c r="AW284" s="297"/>
      <c r="AX284" s="297"/>
      <c r="AY284" s="297"/>
      <c r="AZ284" s="297"/>
      <c r="BA284" s="297"/>
      <c r="BB284" s="297"/>
      <c r="BC284" s="297"/>
      <c r="BD284" s="297"/>
      <c r="BE284" s="297"/>
      <c r="BF284" s="297"/>
      <c r="BG284" s="297"/>
      <c r="BH284" s="297"/>
      <c r="BI284" s="297"/>
      <c r="BJ284" s="297"/>
      <c r="BK284" s="297"/>
      <c r="BL284" s="297"/>
      <c r="BM284" s="297"/>
      <c r="BN284" s="297"/>
      <c r="BO284" s="297"/>
    </row>
    <row r="285" spans="1:67" s="254" customFormat="1" x14ac:dyDescent="0.25">
      <c r="A285" s="255"/>
      <c r="B285" s="255"/>
      <c r="C285" s="268"/>
      <c r="D285" s="268"/>
      <c r="E285" s="269"/>
      <c r="F285" s="270">
        <f>SUM(F9:F284)</f>
        <v>0</v>
      </c>
      <c r="G285" s="270">
        <f t="shared" ref="G285:Q285" si="5">SUM(G9:G284)</f>
        <v>0</v>
      </c>
      <c r="H285" s="270">
        <f t="shared" si="5"/>
        <v>0</v>
      </c>
      <c r="I285" s="270">
        <f t="shared" si="5"/>
        <v>0</v>
      </c>
      <c r="J285" s="270">
        <f t="shared" si="5"/>
        <v>0</v>
      </c>
      <c r="K285" s="270">
        <f t="shared" si="5"/>
        <v>0</v>
      </c>
      <c r="L285" s="270">
        <f t="shared" si="5"/>
        <v>0</v>
      </c>
      <c r="M285" s="270">
        <f t="shared" si="5"/>
        <v>0</v>
      </c>
      <c r="N285" s="270">
        <f t="shared" si="5"/>
        <v>0</v>
      </c>
      <c r="O285" s="270">
        <f t="shared" si="5"/>
        <v>0</v>
      </c>
      <c r="P285" s="270">
        <f t="shared" si="5"/>
        <v>0</v>
      </c>
      <c r="Q285" s="270">
        <f t="shared" si="5"/>
        <v>0</v>
      </c>
      <c r="R285" s="270">
        <f>SUM(R9:R284)</f>
        <v>0</v>
      </c>
      <c r="S285" s="255"/>
      <c r="T285" s="255"/>
      <c r="U285" s="255"/>
      <c r="V285" s="271"/>
      <c r="W285" s="268"/>
      <c r="X285" s="296"/>
      <c r="Y285" s="274"/>
      <c r="Z285" s="274"/>
      <c r="AA285" s="274"/>
      <c r="AB285" s="274"/>
      <c r="AC285" s="274"/>
      <c r="AD285" s="304"/>
      <c r="AE285" s="274"/>
      <c r="AF285" s="274"/>
      <c r="AG285" s="296"/>
      <c r="AH285" s="296"/>
      <c r="AI285" s="296"/>
      <c r="AJ285" s="296"/>
      <c r="AK285" s="296"/>
      <c r="AL285" s="296"/>
      <c r="AM285" s="296"/>
      <c r="AN285" s="296"/>
      <c r="AO285" s="296"/>
      <c r="AP285" s="296"/>
      <c r="AQ285" s="296"/>
      <c r="AR285" s="296"/>
      <c r="AS285" s="296"/>
      <c r="AT285" s="296"/>
      <c r="AU285" s="296"/>
      <c r="AV285" s="296"/>
      <c r="AW285" s="296"/>
      <c r="AX285" s="296"/>
      <c r="AY285" s="296"/>
      <c r="AZ285" s="296"/>
      <c r="BA285" s="296"/>
      <c r="BB285" s="296"/>
      <c r="BC285" s="296"/>
      <c r="BD285" s="296"/>
      <c r="BE285" s="296"/>
      <c r="BF285" s="296"/>
      <c r="BG285" s="296"/>
      <c r="BH285" s="296"/>
      <c r="BI285" s="296"/>
      <c r="BJ285" s="296"/>
      <c r="BK285" s="296"/>
      <c r="BL285" s="296"/>
      <c r="BM285" s="296"/>
      <c r="BN285" s="296"/>
      <c r="BO285" s="296"/>
    </row>
    <row r="286" spans="1:67" s="254" customFormat="1" x14ac:dyDescent="0.25">
      <c r="N286" s="272"/>
      <c r="O286" s="273"/>
      <c r="P286" s="274"/>
      <c r="Q286" s="274"/>
      <c r="R286" s="274"/>
      <c r="S286" s="274"/>
      <c r="T286" s="274"/>
      <c r="U286" s="274"/>
      <c r="V286" s="274"/>
      <c r="W286" s="274"/>
      <c r="X286" s="296"/>
      <c r="Y286" s="274"/>
      <c r="Z286" s="274"/>
      <c r="AA286" s="274"/>
      <c r="AB286" s="274"/>
      <c r="AC286" s="274"/>
      <c r="AD286" s="304"/>
      <c r="AE286" s="274"/>
      <c r="AF286" s="274"/>
      <c r="AG286" s="296"/>
      <c r="AH286" s="296"/>
      <c r="AI286" s="296"/>
      <c r="AJ286" s="296"/>
      <c r="AK286" s="296"/>
      <c r="AL286" s="296"/>
      <c r="AM286" s="296"/>
      <c r="AN286" s="296"/>
      <c r="AO286" s="296"/>
      <c r="AP286" s="296"/>
      <c r="AQ286" s="296"/>
      <c r="AR286" s="296"/>
      <c r="AS286" s="296"/>
      <c r="AT286" s="296"/>
      <c r="AU286" s="296"/>
      <c r="AV286" s="296"/>
      <c r="AW286" s="296"/>
      <c r="AX286" s="296"/>
      <c r="AY286" s="296"/>
      <c r="AZ286" s="296"/>
      <c r="BA286" s="296"/>
      <c r="BB286" s="296"/>
      <c r="BC286" s="296"/>
      <c r="BD286" s="296"/>
      <c r="BE286" s="296"/>
      <c r="BF286" s="296"/>
      <c r="BG286" s="296"/>
      <c r="BH286" s="296"/>
      <c r="BI286" s="296"/>
      <c r="BJ286" s="296"/>
      <c r="BK286" s="296"/>
      <c r="BL286" s="296"/>
      <c r="BM286" s="296"/>
      <c r="BN286" s="296"/>
      <c r="BO286" s="296"/>
    </row>
    <row r="287" spans="1:67" s="254" customFormat="1" x14ac:dyDescent="0.25">
      <c r="N287" s="272"/>
      <c r="O287" s="273"/>
      <c r="P287" s="274"/>
      <c r="Q287" s="274"/>
      <c r="R287" s="274"/>
      <c r="S287" s="274"/>
      <c r="T287" s="274"/>
      <c r="U287" s="274"/>
      <c r="V287" s="274"/>
      <c r="W287" s="274"/>
      <c r="X287" s="296"/>
      <c r="Y287" s="274"/>
      <c r="Z287" s="274"/>
      <c r="AA287" s="274"/>
      <c r="AB287" s="274"/>
      <c r="AC287" s="274"/>
      <c r="AD287" s="304"/>
      <c r="AE287" s="274"/>
      <c r="AF287" s="274"/>
      <c r="AG287" s="296"/>
      <c r="AH287" s="296"/>
      <c r="AI287" s="296"/>
      <c r="AJ287" s="296"/>
      <c r="AK287" s="296"/>
      <c r="AL287" s="296"/>
      <c r="AM287" s="296"/>
      <c r="AN287" s="296"/>
      <c r="AO287" s="296"/>
      <c r="AP287" s="296"/>
      <c r="AQ287" s="296"/>
      <c r="AR287" s="296"/>
      <c r="AS287" s="296"/>
      <c r="AT287" s="296"/>
      <c r="AU287" s="296"/>
      <c r="AV287" s="296"/>
      <c r="AW287" s="296"/>
      <c r="AX287" s="296"/>
      <c r="AY287" s="296"/>
      <c r="AZ287" s="296"/>
      <c r="BA287" s="296"/>
      <c r="BB287" s="296"/>
      <c r="BC287" s="296"/>
      <c r="BD287" s="296"/>
      <c r="BE287" s="296"/>
      <c r="BF287" s="296"/>
      <c r="BG287" s="296"/>
      <c r="BH287" s="296"/>
      <c r="BI287" s="296"/>
      <c r="BJ287" s="296"/>
      <c r="BK287" s="296"/>
      <c r="BL287" s="296"/>
      <c r="BM287" s="296"/>
      <c r="BN287" s="296"/>
      <c r="BO287" s="296"/>
    </row>
    <row r="288" spans="1:67" s="254" customFormat="1" x14ac:dyDescent="0.25">
      <c r="N288" s="272"/>
      <c r="O288" s="273"/>
      <c r="P288" s="274"/>
      <c r="Q288" s="274"/>
      <c r="R288" s="274"/>
      <c r="S288" s="274"/>
      <c r="T288" s="274"/>
      <c r="U288" s="274"/>
      <c r="V288" s="274"/>
      <c r="W288" s="274"/>
      <c r="X288" s="296"/>
      <c r="Y288" s="274"/>
      <c r="Z288" s="274"/>
      <c r="AA288" s="274"/>
      <c r="AB288" s="274"/>
      <c r="AC288" s="274"/>
      <c r="AD288" s="304"/>
      <c r="AE288" s="274"/>
      <c r="AF288" s="274"/>
      <c r="AG288" s="296"/>
      <c r="AH288" s="296"/>
      <c r="AI288" s="296"/>
      <c r="AJ288" s="296"/>
      <c r="AK288" s="296"/>
      <c r="AL288" s="296"/>
      <c r="AM288" s="296"/>
      <c r="AN288" s="296"/>
      <c r="AO288" s="296"/>
      <c r="AP288" s="296"/>
      <c r="AQ288" s="296"/>
      <c r="AR288" s="296"/>
      <c r="AS288" s="296"/>
      <c r="AT288" s="296"/>
      <c r="AU288" s="296"/>
      <c r="AV288" s="296"/>
      <c r="AW288" s="296"/>
      <c r="AX288" s="296"/>
      <c r="AY288" s="296"/>
      <c r="AZ288" s="296"/>
      <c r="BA288" s="296"/>
      <c r="BB288" s="296"/>
      <c r="BC288" s="296"/>
      <c r="BD288" s="296"/>
      <c r="BE288" s="296"/>
      <c r="BF288" s="296"/>
      <c r="BG288" s="296"/>
      <c r="BH288" s="296"/>
      <c r="BI288" s="296"/>
      <c r="BJ288" s="296"/>
      <c r="BK288" s="296"/>
      <c r="BL288" s="296"/>
      <c r="BM288" s="296"/>
      <c r="BN288" s="296"/>
      <c r="BO288" s="296"/>
    </row>
    <row r="289" spans="12:67" s="254" customFormat="1" x14ac:dyDescent="0.25">
      <c r="N289" s="272"/>
      <c r="O289" s="273"/>
      <c r="P289" s="274"/>
      <c r="Q289" s="274"/>
      <c r="R289" s="274"/>
      <c r="S289" s="274"/>
      <c r="T289" s="274"/>
      <c r="U289" s="274"/>
      <c r="V289" s="274"/>
      <c r="W289" s="274"/>
      <c r="X289" s="296"/>
      <c r="Y289" s="274"/>
      <c r="Z289" s="274"/>
      <c r="AA289" s="274"/>
      <c r="AB289" s="274"/>
      <c r="AC289" s="274"/>
      <c r="AD289" s="304"/>
      <c r="AE289" s="274"/>
      <c r="AF289" s="274"/>
      <c r="AG289" s="296"/>
      <c r="AH289" s="296"/>
      <c r="AI289" s="296"/>
      <c r="AJ289" s="296"/>
      <c r="AK289" s="296"/>
      <c r="AL289" s="296"/>
      <c r="AM289" s="296"/>
      <c r="AN289" s="296"/>
      <c r="AO289" s="296"/>
      <c r="AP289" s="296"/>
      <c r="AQ289" s="296"/>
      <c r="AR289" s="296"/>
      <c r="AS289" s="296"/>
      <c r="AT289" s="296"/>
      <c r="AU289" s="296"/>
      <c r="AV289" s="296"/>
      <c r="AW289" s="296"/>
      <c r="AX289" s="296"/>
      <c r="AY289" s="296"/>
      <c r="AZ289" s="296"/>
      <c r="BA289" s="296"/>
      <c r="BB289" s="296"/>
      <c r="BC289" s="296"/>
      <c r="BD289" s="296"/>
      <c r="BE289" s="296"/>
      <c r="BF289" s="296"/>
      <c r="BG289" s="296"/>
      <c r="BH289" s="296"/>
      <c r="BI289" s="296"/>
      <c r="BJ289" s="296"/>
      <c r="BK289" s="296"/>
      <c r="BL289" s="296"/>
      <c r="BM289" s="296"/>
      <c r="BN289" s="296"/>
      <c r="BO289" s="296"/>
    </row>
    <row r="290" spans="12:67" s="254" customFormat="1" x14ac:dyDescent="0.25">
      <c r="N290" s="272"/>
      <c r="O290" s="273"/>
      <c r="P290" s="274"/>
      <c r="Q290" s="274"/>
      <c r="R290" s="274"/>
      <c r="S290" s="274"/>
      <c r="T290" s="274"/>
      <c r="U290" s="274"/>
      <c r="V290" s="274"/>
      <c r="W290" s="274"/>
      <c r="X290" s="296"/>
      <c r="Y290" s="274"/>
      <c r="Z290" s="274"/>
      <c r="AA290" s="274"/>
      <c r="AB290" s="274"/>
      <c r="AC290" s="274"/>
      <c r="AD290" s="304"/>
      <c r="AE290" s="274"/>
      <c r="AF290" s="274"/>
      <c r="AG290" s="296"/>
      <c r="AH290" s="296"/>
      <c r="AI290" s="296"/>
      <c r="AJ290" s="296"/>
      <c r="AK290" s="296"/>
      <c r="AL290" s="296"/>
      <c r="AM290" s="296"/>
      <c r="AN290" s="296"/>
      <c r="AO290" s="296"/>
      <c r="AP290" s="296"/>
      <c r="AQ290" s="296"/>
      <c r="AR290" s="296"/>
      <c r="AS290" s="296"/>
      <c r="AT290" s="296"/>
      <c r="AU290" s="296"/>
      <c r="AV290" s="296"/>
      <c r="AW290" s="296"/>
      <c r="AX290" s="296"/>
      <c r="AY290" s="296"/>
      <c r="AZ290" s="296"/>
      <c r="BA290" s="296"/>
      <c r="BB290" s="296"/>
      <c r="BC290" s="296"/>
      <c r="BD290" s="296"/>
      <c r="BE290" s="296"/>
      <c r="BF290" s="296"/>
      <c r="BG290" s="296"/>
      <c r="BH290" s="296"/>
      <c r="BI290" s="296"/>
      <c r="BJ290" s="296"/>
      <c r="BK290" s="296"/>
      <c r="BL290" s="296"/>
      <c r="BM290" s="296"/>
      <c r="BN290" s="296"/>
      <c r="BO290" s="296"/>
    </row>
    <row r="291" spans="12:67" s="254" customFormat="1" x14ac:dyDescent="0.25">
      <c r="N291" s="272"/>
      <c r="O291" s="273"/>
      <c r="P291" s="274"/>
      <c r="Q291" s="274"/>
      <c r="R291" s="274"/>
      <c r="S291" s="274"/>
      <c r="T291" s="274"/>
      <c r="U291" s="274"/>
      <c r="V291" s="274"/>
      <c r="W291" s="274"/>
      <c r="X291" s="296"/>
      <c r="Y291" s="274"/>
      <c r="Z291" s="274"/>
      <c r="AA291" s="274"/>
      <c r="AB291" s="274"/>
      <c r="AC291" s="274"/>
      <c r="AD291" s="304"/>
      <c r="AE291" s="274"/>
      <c r="AF291" s="274"/>
      <c r="AG291" s="296"/>
      <c r="AH291" s="296"/>
      <c r="AI291" s="296"/>
      <c r="AJ291" s="296"/>
      <c r="AK291" s="296"/>
      <c r="AL291" s="296"/>
      <c r="AM291" s="296"/>
      <c r="AN291" s="296"/>
      <c r="AO291" s="296"/>
      <c r="AP291" s="296"/>
      <c r="AQ291" s="296"/>
      <c r="AR291" s="296"/>
      <c r="AS291" s="296"/>
      <c r="AT291" s="296"/>
      <c r="AU291" s="296"/>
      <c r="AV291" s="296"/>
      <c r="AW291" s="296"/>
      <c r="AX291" s="296"/>
      <c r="AY291" s="296"/>
      <c r="AZ291" s="296"/>
      <c r="BA291" s="296"/>
      <c r="BB291" s="296"/>
      <c r="BC291" s="296"/>
      <c r="BD291" s="296"/>
      <c r="BE291" s="296"/>
      <c r="BF291" s="296"/>
      <c r="BG291" s="296"/>
      <c r="BH291" s="296"/>
      <c r="BI291" s="296"/>
      <c r="BJ291" s="296"/>
      <c r="BK291" s="296"/>
      <c r="BL291" s="296"/>
      <c r="BM291" s="296"/>
      <c r="BN291" s="296"/>
      <c r="BO291" s="296"/>
    </row>
    <row r="292" spans="12:67" s="254" customFormat="1" x14ac:dyDescent="0.25">
      <c r="N292" s="272"/>
      <c r="O292" s="273"/>
      <c r="P292" s="274"/>
      <c r="Q292" s="274"/>
      <c r="R292" s="274"/>
      <c r="S292" s="274"/>
      <c r="T292" s="274"/>
      <c r="U292" s="274"/>
      <c r="V292" s="274"/>
      <c r="W292" s="274"/>
      <c r="X292" s="296"/>
      <c r="Y292" s="274"/>
      <c r="Z292" s="274"/>
      <c r="AA292" s="274"/>
      <c r="AB292" s="274"/>
      <c r="AC292" s="274"/>
      <c r="AD292" s="304"/>
      <c r="AE292" s="274"/>
      <c r="AF292" s="274"/>
      <c r="AG292" s="296"/>
      <c r="AH292" s="296"/>
      <c r="AI292" s="296"/>
      <c r="AJ292" s="296"/>
      <c r="AK292" s="296"/>
      <c r="AL292" s="296"/>
      <c r="AM292" s="296"/>
      <c r="AN292" s="296"/>
      <c r="AO292" s="296"/>
      <c r="AP292" s="296"/>
      <c r="AQ292" s="296"/>
      <c r="AR292" s="296"/>
      <c r="AS292" s="296"/>
      <c r="AT292" s="296"/>
      <c r="AU292" s="296"/>
      <c r="AV292" s="296"/>
      <c r="AW292" s="296"/>
      <c r="AX292" s="296"/>
      <c r="AY292" s="296"/>
      <c r="AZ292" s="296"/>
      <c r="BA292" s="296"/>
      <c r="BB292" s="296"/>
      <c r="BC292" s="296"/>
      <c r="BD292" s="296"/>
      <c r="BE292" s="296"/>
      <c r="BF292" s="296"/>
      <c r="BG292" s="296"/>
      <c r="BH292" s="296"/>
      <c r="BI292" s="296"/>
      <c r="BJ292" s="296"/>
      <c r="BK292" s="296"/>
      <c r="BL292" s="296"/>
      <c r="BM292" s="296"/>
      <c r="BN292" s="296"/>
      <c r="BO292" s="296"/>
    </row>
    <row r="293" spans="12:67" s="254" customFormat="1" x14ac:dyDescent="0.25">
      <c r="N293" s="272"/>
      <c r="O293" s="273"/>
      <c r="P293" s="274"/>
      <c r="Q293" s="274"/>
      <c r="R293" s="274"/>
      <c r="S293" s="274"/>
      <c r="T293" s="274"/>
      <c r="U293" s="274"/>
      <c r="V293" s="274"/>
      <c r="W293" s="274"/>
      <c r="X293" s="296"/>
      <c r="Y293" s="274"/>
      <c r="Z293" s="274"/>
      <c r="AA293" s="274"/>
      <c r="AB293" s="274"/>
      <c r="AC293" s="274"/>
      <c r="AD293" s="304"/>
      <c r="AE293" s="274"/>
      <c r="AF293" s="274"/>
      <c r="AG293" s="296"/>
      <c r="AH293" s="296"/>
      <c r="AI293" s="296"/>
      <c r="AJ293" s="296"/>
      <c r="AK293" s="296"/>
      <c r="AL293" s="296"/>
      <c r="AM293" s="296"/>
      <c r="AN293" s="296"/>
      <c r="AO293" s="296"/>
      <c r="AP293" s="296"/>
      <c r="AQ293" s="296"/>
      <c r="AR293" s="296"/>
      <c r="AS293" s="296"/>
      <c r="AT293" s="296"/>
      <c r="AU293" s="296"/>
      <c r="AV293" s="296"/>
      <c r="AW293" s="296"/>
      <c r="AX293" s="296"/>
      <c r="AY293" s="296"/>
      <c r="AZ293" s="296"/>
      <c r="BA293" s="296"/>
      <c r="BB293" s="296"/>
      <c r="BC293" s="296"/>
      <c r="BD293" s="296"/>
      <c r="BE293" s="296"/>
      <c r="BF293" s="296"/>
      <c r="BG293" s="296"/>
      <c r="BH293" s="296"/>
      <c r="BI293" s="296"/>
      <c r="BJ293" s="296"/>
      <c r="BK293" s="296"/>
      <c r="BL293" s="296"/>
      <c r="BM293" s="296"/>
      <c r="BN293" s="296"/>
      <c r="BO293" s="296"/>
    </row>
    <row r="294" spans="12:67" s="254" customFormat="1" x14ac:dyDescent="0.25">
      <c r="N294" s="272"/>
      <c r="O294" s="273"/>
      <c r="P294" s="274"/>
      <c r="Q294" s="274"/>
      <c r="R294" s="274"/>
      <c r="S294" s="274"/>
      <c r="T294" s="274"/>
      <c r="U294" s="274"/>
      <c r="V294" s="274"/>
      <c r="W294" s="274"/>
      <c r="X294" s="296"/>
      <c r="Y294" s="274"/>
      <c r="Z294" s="274"/>
      <c r="AA294" s="274"/>
      <c r="AB294" s="274"/>
      <c r="AC294" s="274"/>
      <c r="AD294" s="304"/>
      <c r="AE294" s="274"/>
      <c r="AF294" s="274"/>
      <c r="AG294" s="296"/>
      <c r="AH294" s="296"/>
      <c r="AI294" s="296"/>
      <c r="AJ294" s="296"/>
      <c r="AK294" s="296"/>
      <c r="AL294" s="296"/>
      <c r="AM294" s="296"/>
      <c r="AN294" s="296"/>
      <c r="AO294" s="296"/>
      <c r="AP294" s="296"/>
      <c r="AQ294" s="296"/>
      <c r="AR294" s="296"/>
      <c r="AS294" s="296"/>
      <c r="AT294" s="296"/>
      <c r="AU294" s="296"/>
      <c r="AV294" s="296"/>
      <c r="AW294" s="296"/>
      <c r="AX294" s="296"/>
      <c r="AY294" s="296"/>
      <c r="AZ294" s="296"/>
      <c r="BA294" s="296"/>
      <c r="BB294" s="296"/>
      <c r="BC294" s="296"/>
      <c r="BD294" s="296"/>
      <c r="BE294" s="296"/>
      <c r="BF294" s="296"/>
      <c r="BG294" s="296"/>
      <c r="BH294" s="296"/>
      <c r="BI294" s="296"/>
      <c r="BJ294" s="296"/>
      <c r="BK294" s="296"/>
      <c r="BL294" s="296"/>
      <c r="BM294" s="296"/>
      <c r="BN294" s="296"/>
      <c r="BO294" s="296"/>
    </row>
    <row r="295" spans="12:67" s="254" customFormat="1" x14ac:dyDescent="0.25">
      <c r="N295" s="272"/>
      <c r="O295" s="273"/>
      <c r="P295" s="274"/>
      <c r="Q295" s="274"/>
      <c r="R295" s="274"/>
      <c r="S295" s="274"/>
      <c r="T295" s="274"/>
      <c r="U295" s="274"/>
      <c r="V295" s="274"/>
      <c r="W295" s="274"/>
      <c r="X295" s="296"/>
      <c r="Y295" s="274"/>
      <c r="Z295" s="274"/>
      <c r="AA295" s="274"/>
      <c r="AB295" s="274"/>
      <c r="AC295" s="274"/>
      <c r="AD295" s="304"/>
      <c r="AE295" s="274"/>
      <c r="AF295" s="274"/>
      <c r="AG295" s="296"/>
      <c r="AH295" s="296"/>
      <c r="AI295" s="296"/>
      <c r="AJ295" s="296"/>
      <c r="AK295" s="296"/>
      <c r="AL295" s="296"/>
      <c r="AM295" s="296"/>
      <c r="AN295" s="296"/>
      <c r="AO295" s="296"/>
      <c r="AP295" s="296"/>
      <c r="AQ295" s="296"/>
      <c r="AR295" s="296"/>
      <c r="AS295" s="296"/>
      <c r="AT295" s="296"/>
      <c r="AU295" s="296"/>
      <c r="AV295" s="296"/>
      <c r="AW295" s="296"/>
      <c r="AX295" s="296"/>
      <c r="AY295" s="296"/>
      <c r="AZ295" s="296"/>
      <c r="BA295" s="296"/>
      <c r="BB295" s="296"/>
      <c r="BC295" s="296"/>
      <c r="BD295" s="296"/>
      <c r="BE295" s="296"/>
      <c r="BF295" s="296"/>
      <c r="BG295" s="296"/>
      <c r="BH295" s="296"/>
      <c r="BI295" s="296"/>
      <c r="BJ295" s="296"/>
      <c r="BK295" s="296"/>
      <c r="BL295" s="296"/>
      <c r="BM295" s="296"/>
      <c r="BN295" s="296"/>
      <c r="BO295" s="296"/>
    </row>
    <row r="296" spans="12:67" s="254" customFormat="1" x14ac:dyDescent="0.25">
      <c r="N296" s="272"/>
      <c r="O296" s="273"/>
      <c r="P296" s="274"/>
      <c r="Q296" s="274"/>
      <c r="R296" s="274"/>
      <c r="S296" s="274"/>
      <c r="T296" s="274"/>
      <c r="U296" s="274"/>
      <c r="V296" s="274"/>
      <c r="W296" s="274"/>
      <c r="X296" s="296"/>
      <c r="Y296" s="274"/>
      <c r="Z296" s="274"/>
      <c r="AA296" s="274"/>
      <c r="AB296" s="274"/>
      <c r="AC296" s="274"/>
      <c r="AD296" s="304"/>
      <c r="AE296" s="274"/>
      <c r="AF296" s="274"/>
      <c r="AG296" s="296"/>
      <c r="AH296" s="296"/>
      <c r="AI296" s="296"/>
      <c r="AJ296" s="296"/>
      <c r="AK296" s="296"/>
      <c r="AL296" s="296"/>
      <c r="AM296" s="296"/>
      <c r="AN296" s="296"/>
      <c r="AO296" s="296"/>
      <c r="AP296" s="296"/>
      <c r="AQ296" s="296"/>
      <c r="AR296" s="296"/>
      <c r="AS296" s="296"/>
      <c r="AT296" s="296"/>
      <c r="AU296" s="296"/>
      <c r="AV296" s="296"/>
      <c r="AW296" s="296"/>
      <c r="AX296" s="296"/>
      <c r="AY296" s="296"/>
      <c r="AZ296" s="296"/>
      <c r="BA296" s="296"/>
      <c r="BB296" s="296"/>
      <c r="BC296" s="296"/>
      <c r="BD296" s="296"/>
      <c r="BE296" s="296"/>
      <c r="BF296" s="296"/>
      <c r="BG296" s="296"/>
      <c r="BH296" s="296"/>
      <c r="BI296" s="296"/>
      <c r="BJ296" s="296"/>
      <c r="BK296" s="296"/>
      <c r="BL296" s="296"/>
      <c r="BM296" s="296"/>
      <c r="BN296" s="296"/>
      <c r="BO296" s="296"/>
    </row>
    <row r="297" spans="12:67" s="252" customFormat="1" x14ac:dyDescent="0.25">
      <c r="L297" s="251"/>
      <c r="M297" s="247"/>
      <c r="N297" s="248"/>
      <c r="O297" s="248"/>
      <c r="P297" s="248"/>
      <c r="Q297" s="248"/>
      <c r="R297" s="248"/>
      <c r="S297" s="248"/>
      <c r="T297" s="248"/>
      <c r="U297" s="248"/>
      <c r="X297" s="295"/>
      <c r="Y297" s="248"/>
      <c r="Z297" s="248"/>
      <c r="AA297" s="248"/>
      <c r="AB297" s="248"/>
      <c r="AC297" s="248"/>
      <c r="AD297" s="248"/>
      <c r="AE297" s="248"/>
      <c r="AF297" s="248"/>
      <c r="AG297" s="295"/>
      <c r="AH297" s="295"/>
      <c r="AI297" s="295"/>
      <c r="AJ297" s="295"/>
      <c r="AK297" s="295"/>
      <c r="AL297" s="295"/>
      <c r="AM297" s="295"/>
      <c r="AN297" s="295"/>
      <c r="AO297" s="295"/>
      <c r="AP297" s="295"/>
      <c r="AQ297" s="295"/>
      <c r="AR297" s="295"/>
      <c r="AS297" s="295"/>
      <c r="AT297" s="295"/>
      <c r="AU297" s="295"/>
      <c r="AV297" s="295"/>
      <c r="AW297" s="295"/>
      <c r="AX297" s="295"/>
      <c r="AY297" s="295"/>
      <c r="AZ297" s="295"/>
      <c r="BA297" s="295"/>
      <c r="BB297" s="295"/>
      <c r="BC297" s="295"/>
      <c r="BD297" s="295"/>
      <c r="BE297" s="295"/>
      <c r="BF297" s="295"/>
      <c r="BG297" s="295"/>
      <c r="BH297" s="295"/>
      <c r="BI297" s="295"/>
      <c r="BJ297" s="295"/>
      <c r="BK297" s="295"/>
      <c r="BL297" s="295"/>
      <c r="BM297" s="295"/>
      <c r="BN297" s="295"/>
      <c r="BO297" s="295"/>
    </row>
    <row r="298" spans="12:67" s="252" customFormat="1" x14ac:dyDescent="0.25">
      <c r="L298" s="251"/>
      <c r="M298" s="247"/>
      <c r="N298" s="248"/>
      <c r="O298" s="248"/>
      <c r="P298" s="248"/>
      <c r="Q298" s="248"/>
      <c r="R298" s="248"/>
      <c r="S298" s="248"/>
      <c r="T298" s="248"/>
      <c r="U298" s="248"/>
      <c r="X298" s="295"/>
      <c r="Y298" s="248"/>
      <c r="Z298" s="248"/>
      <c r="AA298" s="248"/>
      <c r="AB298" s="248"/>
      <c r="AC298" s="248"/>
      <c r="AD298" s="248"/>
      <c r="AE298" s="248"/>
      <c r="AF298" s="248"/>
      <c r="AG298" s="295"/>
      <c r="AH298" s="295"/>
      <c r="AI298" s="295"/>
      <c r="AJ298" s="295"/>
      <c r="AK298" s="295"/>
      <c r="AL298" s="295"/>
      <c r="AM298" s="295"/>
      <c r="AN298" s="295"/>
      <c r="AO298" s="295"/>
      <c r="AP298" s="295"/>
      <c r="AQ298" s="295"/>
      <c r="AR298" s="295"/>
      <c r="AS298" s="295"/>
      <c r="AT298" s="295"/>
      <c r="AU298" s="295"/>
      <c r="AV298" s="295"/>
      <c r="AW298" s="295"/>
      <c r="AX298" s="295"/>
      <c r="AY298" s="295"/>
      <c r="AZ298" s="295"/>
      <c r="BA298" s="295"/>
      <c r="BB298" s="295"/>
      <c r="BC298" s="295"/>
      <c r="BD298" s="295"/>
      <c r="BE298" s="295"/>
      <c r="BF298" s="295"/>
      <c r="BG298" s="295"/>
      <c r="BH298" s="295"/>
      <c r="BI298" s="295"/>
      <c r="BJ298" s="295"/>
      <c r="BK298" s="295"/>
      <c r="BL298" s="295"/>
      <c r="BM298" s="295"/>
      <c r="BN298" s="295"/>
      <c r="BO298" s="295"/>
    </row>
    <row r="299" spans="12:67" s="252" customFormat="1" x14ac:dyDescent="0.25">
      <c r="L299" s="251"/>
      <c r="M299" s="247"/>
      <c r="N299" s="248"/>
      <c r="O299" s="248"/>
      <c r="P299" s="248"/>
      <c r="Q299" s="248"/>
      <c r="R299" s="248"/>
      <c r="S299" s="248"/>
      <c r="T299" s="248"/>
      <c r="U299" s="248"/>
      <c r="X299" s="295"/>
      <c r="Y299" s="248"/>
      <c r="Z299" s="248"/>
      <c r="AA299" s="248"/>
      <c r="AB299" s="248"/>
      <c r="AC299" s="248"/>
      <c r="AD299" s="248"/>
      <c r="AE299" s="248"/>
      <c r="AF299" s="248"/>
      <c r="AG299" s="295"/>
      <c r="AH299" s="295"/>
      <c r="AI299" s="295"/>
      <c r="AJ299" s="295"/>
      <c r="AK299" s="295"/>
      <c r="AL299" s="295"/>
      <c r="AM299" s="295"/>
      <c r="AN299" s="295"/>
      <c r="AO299" s="295"/>
      <c r="AP299" s="295"/>
      <c r="AQ299" s="295"/>
      <c r="AR299" s="295"/>
      <c r="AS299" s="295"/>
      <c r="AT299" s="295"/>
      <c r="AU299" s="295"/>
      <c r="AV299" s="295"/>
      <c r="AW299" s="295"/>
      <c r="AX299" s="295"/>
      <c r="AY299" s="295"/>
      <c r="AZ299" s="295"/>
      <c r="BA299" s="295"/>
      <c r="BB299" s="295"/>
      <c r="BC299" s="295"/>
      <c r="BD299" s="295"/>
      <c r="BE299" s="295"/>
      <c r="BF299" s="295"/>
      <c r="BG299" s="295"/>
      <c r="BH299" s="295"/>
      <c r="BI299" s="295"/>
      <c r="BJ299" s="295"/>
      <c r="BK299" s="295"/>
      <c r="BL299" s="295"/>
      <c r="BM299" s="295"/>
      <c r="BN299" s="295"/>
      <c r="BO299" s="295"/>
    </row>
    <row r="300" spans="12:67" s="252" customFormat="1" x14ac:dyDescent="0.25">
      <c r="L300" s="251"/>
      <c r="M300" s="247"/>
      <c r="N300" s="248"/>
      <c r="O300" s="248"/>
      <c r="P300" s="248"/>
      <c r="Q300" s="248"/>
      <c r="R300" s="248"/>
      <c r="S300" s="248"/>
      <c r="T300" s="248"/>
      <c r="U300" s="248"/>
      <c r="X300" s="295"/>
      <c r="Y300" s="248"/>
      <c r="Z300" s="248"/>
      <c r="AA300" s="248"/>
      <c r="AB300" s="248"/>
      <c r="AC300" s="248"/>
      <c r="AD300" s="248"/>
      <c r="AE300" s="248"/>
      <c r="AF300" s="248"/>
      <c r="AG300" s="295"/>
      <c r="AH300" s="295"/>
      <c r="AI300" s="295"/>
      <c r="AJ300" s="295"/>
      <c r="AK300" s="295"/>
      <c r="AL300" s="295"/>
      <c r="AM300" s="295"/>
      <c r="AN300" s="295"/>
      <c r="AO300" s="295"/>
      <c r="AP300" s="295"/>
      <c r="AQ300" s="295"/>
      <c r="AR300" s="295"/>
      <c r="AS300" s="295"/>
      <c r="AT300" s="295"/>
      <c r="AU300" s="295"/>
      <c r="AV300" s="295"/>
      <c r="AW300" s="295"/>
      <c r="AX300" s="295"/>
      <c r="AY300" s="295"/>
      <c r="AZ300" s="295"/>
      <c r="BA300" s="295"/>
      <c r="BB300" s="295"/>
      <c r="BC300" s="295"/>
      <c r="BD300" s="295"/>
      <c r="BE300" s="295"/>
      <c r="BF300" s="295"/>
      <c r="BG300" s="295"/>
      <c r="BH300" s="295"/>
      <c r="BI300" s="295"/>
      <c r="BJ300" s="295"/>
      <c r="BK300" s="295"/>
      <c r="BL300" s="295"/>
      <c r="BM300" s="295"/>
      <c r="BN300" s="295"/>
      <c r="BO300" s="295"/>
    </row>
    <row r="301" spans="12:67" s="252" customFormat="1" x14ac:dyDescent="0.25">
      <c r="L301" s="251"/>
      <c r="M301" s="247"/>
      <c r="N301" s="248"/>
      <c r="O301" s="248"/>
      <c r="P301" s="248"/>
      <c r="Q301" s="248"/>
      <c r="R301" s="248"/>
      <c r="S301" s="248"/>
      <c r="T301" s="248"/>
      <c r="U301" s="248"/>
      <c r="X301" s="295"/>
      <c r="Y301" s="248"/>
      <c r="Z301" s="248"/>
      <c r="AA301" s="248"/>
      <c r="AB301" s="248"/>
      <c r="AC301" s="248"/>
      <c r="AD301" s="248"/>
      <c r="AE301" s="248"/>
      <c r="AF301" s="248"/>
      <c r="AG301" s="295"/>
      <c r="AH301" s="295"/>
      <c r="AI301" s="295"/>
      <c r="AJ301" s="295"/>
      <c r="AK301" s="295"/>
      <c r="AL301" s="295"/>
      <c r="AM301" s="295"/>
      <c r="AN301" s="295"/>
      <c r="AO301" s="295"/>
      <c r="AP301" s="295"/>
      <c r="AQ301" s="295"/>
      <c r="AR301" s="295"/>
      <c r="AS301" s="295"/>
      <c r="AT301" s="295"/>
      <c r="AU301" s="295"/>
      <c r="AV301" s="295"/>
      <c r="AW301" s="295"/>
      <c r="AX301" s="295"/>
      <c r="AY301" s="295"/>
      <c r="AZ301" s="295"/>
      <c r="BA301" s="295"/>
      <c r="BB301" s="295"/>
      <c r="BC301" s="295"/>
      <c r="BD301" s="295"/>
      <c r="BE301" s="295"/>
      <c r="BF301" s="295"/>
      <c r="BG301" s="295"/>
      <c r="BH301" s="295"/>
      <c r="BI301" s="295"/>
      <c r="BJ301" s="295"/>
      <c r="BK301" s="295"/>
      <c r="BL301" s="295"/>
      <c r="BM301" s="295"/>
      <c r="BN301" s="295"/>
      <c r="BO301" s="295"/>
    </row>
    <row r="302" spans="12:67" s="252" customFormat="1" x14ac:dyDescent="0.25">
      <c r="L302" s="251"/>
      <c r="M302" s="247"/>
      <c r="N302" s="248"/>
      <c r="O302" s="248"/>
      <c r="P302" s="248"/>
      <c r="Q302" s="248"/>
      <c r="R302" s="248"/>
      <c r="S302" s="248"/>
      <c r="T302" s="248"/>
      <c r="U302" s="248"/>
      <c r="X302" s="295"/>
      <c r="Y302" s="248"/>
      <c r="Z302" s="248"/>
      <c r="AA302" s="248"/>
      <c r="AB302" s="248"/>
      <c r="AC302" s="248"/>
      <c r="AD302" s="248"/>
      <c r="AE302" s="248"/>
      <c r="AF302" s="248"/>
      <c r="AG302" s="295"/>
      <c r="AH302" s="295"/>
      <c r="AI302" s="295"/>
      <c r="AJ302" s="295"/>
      <c r="AK302" s="295"/>
      <c r="AL302" s="295"/>
      <c r="AM302" s="295"/>
      <c r="AN302" s="295"/>
      <c r="AO302" s="295"/>
      <c r="AP302" s="295"/>
      <c r="AQ302" s="295"/>
      <c r="AR302" s="295"/>
      <c r="AS302" s="295"/>
      <c r="AT302" s="295"/>
      <c r="AU302" s="295"/>
      <c r="AV302" s="295"/>
      <c r="AW302" s="295"/>
      <c r="AX302" s="295"/>
      <c r="AY302" s="295"/>
      <c r="AZ302" s="295"/>
      <c r="BA302" s="295"/>
      <c r="BB302" s="295"/>
      <c r="BC302" s="295"/>
      <c r="BD302" s="295"/>
      <c r="BE302" s="295"/>
      <c r="BF302" s="295"/>
      <c r="BG302" s="295"/>
      <c r="BH302" s="295"/>
      <c r="BI302" s="295"/>
      <c r="BJ302" s="295"/>
      <c r="BK302" s="295"/>
      <c r="BL302" s="295"/>
      <c r="BM302" s="295"/>
      <c r="BN302" s="295"/>
      <c r="BO302" s="295"/>
    </row>
    <row r="303" spans="12:67" s="252" customFormat="1" x14ac:dyDescent="0.25">
      <c r="L303" s="251"/>
      <c r="M303" s="247"/>
      <c r="N303" s="248"/>
      <c r="O303" s="248"/>
      <c r="P303" s="248"/>
      <c r="Q303" s="248"/>
      <c r="R303" s="248"/>
      <c r="S303" s="248"/>
      <c r="T303" s="248"/>
      <c r="U303" s="248"/>
      <c r="X303" s="295"/>
      <c r="Y303" s="248"/>
      <c r="Z303" s="248"/>
      <c r="AA303" s="248"/>
      <c r="AB303" s="248"/>
      <c r="AC303" s="248"/>
      <c r="AD303" s="248"/>
      <c r="AE303" s="248"/>
      <c r="AF303" s="248"/>
      <c r="AG303" s="295"/>
      <c r="AH303" s="295"/>
      <c r="AI303" s="295"/>
      <c r="AJ303" s="295"/>
      <c r="AK303" s="295"/>
      <c r="AL303" s="295"/>
      <c r="AM303" s="295"/>
      <c r="AN303" s="295"/>
      <c r="AO303" s="295"/>
      <c r="AP303" s="295"/>
      <c r="AQ303" s="295"/>
      <c r="AR303" s="295"/>
      <c r="AS303" s="295"/>
      <c r="AT303" s="295"/>
      <c r="AU303" s="295"/>
      <c r="AV303" s="295"/>
      <c r="AW303" s="295"/>
      <c r="AX303" s="295"/>
      <c r="AY303" s="295"/>
      <c r="AZ303" s="295"/>
      <c r="BA303" s="295"/>
      <c r="BB303" s="295"/>
      <c r="BC303" s="295"/>
      <c r="BD303" s="295"/>
      <c r="BE303" s="295"/>
      <c r="BF303" s="295"/>
      <c r="BG303" s="295"/>
      <c r="BH303" s="295"/>
      <c r="BI303" s="295"/>
      <c r="BJ303" s="295"/>
      <c r="BK303" s="295"/>
      <c r="BL303" s="295"/>
      <c r="BM303" s="295"/>
      <c r="BN303" s="295"/>
      <c r="BO303" s="295"/>
    </row>
    <row r="304" spans="12:67" s="252" customFormat="1" x14ac:dyDescent="0.25">
      <c r="L304" s="251"/>
      <c r="M304" s="247"/>
      <c r="N304" s="248"/>
      <c r="O304" s="248"/>
      <c r="P304" s="248"/>
      <c r="Q304" s="248"/>
      <c r="R304" s="248"/>
      <c r="S304" s="248"/>
      <c r="T304" s="248"/>
      <c r="U304" s="248"/>
      <c r="X304" s="295"/>
      <c r="Y304" s="248"/>
      <c r="Z304" s="248"/>
      <c r="AA304" s="248"/>
      <c r="AB304" s="248"/>
      <c r="AC304" s="248"/>
      <c r="AD304" s="248"/>
      <c r="AE304" s="248"/>
      <c r="AF304" s="248"/>
      <c r="AG304" s="295"/>
      <c r="AH304" s="295"/>
      <c r="AI304" s="295"/>
      <c r="AJ304" s="295"/>
      <c r="AK304" s="295"/>
      <c r="AL304" s="295"/>
      <c r="AM304" s="295"/>
      <c r="AN304" s="295"/>
      <c r="AO304" s="295"/>
      <c r="AP304" s="295"/>
      <c r="AQ304" s="295"/>
      <c r="AR304" s="295"/>
      <c r="AS304" s="295"/>
      <c r="AT304" s="295"/>
      <c r="AU304" s="295"/>
      <c r="AV304" s="295"/>
      <c r="AW304" s="295"/>
      <c r="AX304" s="295"/>
      <c r="AY304" s="295"/>
      <c r="AZ304" s="295"/>
      <c r="BA304" s="295"/>
      <c r="BB304" s="295"/>
      <c r="BC304" s="295"/>
      <c r="BD304" s="295"/>
      <c r="BE304" s="295"/>
      <c r="BF304" s="295"/>
      <c r="BG304" s="295"/>
      <c r="BH304" s="295"/>
      <c r="BI304" s="295"/>
      <c r="BJ304" s="295"/>
      <c r="BK304" s="295"/>
      <c r="BL304" s="295"/>
      <c r="BM304" s="295"/>
      <c r="BN304" s="295"/>
      <c r="BO304" s="295"/>
    </row>
    <row r="305" spans="12:67" s="252" customFormat="1" x14ac:dyDescent="0.25">
      <c r="L305" s="251"/>
      <c r="M305" s="247"/>
      <c r="N305" s="248"/>
      <c r="O305" s="248"/>
      <c r="P305" s="248"/>
      <c r="Q305" s="248"/>
      <c r="R305" s="248"/>
      <c r="S305" s="248"/>
      <c r="T305" s="248"/>
      <c r="U305" s="248"/>
      <c r="X305" s="295"/>
      <c r="Y305" s="248"/>
      <c r="Z305" s="248"/>
      <c r="AA305" s="248"/>
      <c r="AB305" s="248"/>
      <c r="AC305" s="248"/>
      <c r="AD305" s="248"/>
      <c r="AE305" s="248"/>
      <c r="AF305" s="248"/>
      <c r="AG305" s="295"/>
      <c r="AH305" s="295"/>
      <c r="AI305" s="295"/>
      <c r="AJ305" s="295"/>
      <c r="AK305" s="295"/>
      <c r="AL305" s="295"/>
      <c r="AM305" s="295"/>
      <c r="AN305" s="295"/>
      <c r="AO305" s="295"/>
      <c r="AP305" s="295"/>
      <c r="AQ305" s="295"/>
      <c r="AR305" s="295"/>
      <c r="AS305" s="295"/>
      <c r="AT305" s="295"/>
      <c r="AU305" s="295"/>
      <c r="AV305" s="295"/>
      <c r="AW305" s="295"/>
      <c r="AX305" s="295"/>
      <c r="AY305" s="295"/>
      <c r="AZ305" s="295"/>
      <c r="BA305" s="295"/>
      <c r="BB305" s="295"/>
      <c r="BC305" s="295"/>
      <c r="BD305" s="295"/>
      <c r="BE305" s="295"/>
      <c r="BF305" s="295"/>
      <c r="BG305" s="295"/>
      <c r="BH305" s="295"/>
      <c r="BI305" s="295"/>
      <c r="BJ305" s="295"/>
      <c r="BK305" s="295"/>
      <c r="BL305" s="295"/>
      <c r="BM305" s="295"/>
      <c r="BN305" s="295"/>
      <c r="BO305" s="295"/>
    </row>
    <row r="306" spans="12:67" s="252" customFormat="1" x14ac:dyDescent="0.25">
      <c r="L306" s="251"/>
      <c r="M306" s="247"/>
      <c r="N306" s="248"/>
      <c r="O306" s="248"/>
      <c r="P306" s="248"/>
      <c r="Q306" s="248"/>
      <c r="R306" s="248"/>
      <c r="S306" s="248"/>
      <c r="T306" s="248"/>
      <c r="U306" s="248"/>
      <c r="X306" s="295"/>
      <c r="Y306" s="248"/>
      <c r="Z306" s="248"/>
      <c r="AA306" s="248"/>
      <c r="AB306" s="248"/>
      <c r="AC306" s="248"/>
      <c r="AD306" s="248"/>
      <c r="AE306" s="248"/>
      <c r="AF306" s="248"/>
      <c r="AG306" s="295"/>
      <c r="AH306" s="295"/>
      <c r="AI306" s="295"/>
      <c r="AJ306" s="295"/>
      <c r="AK306" s="295"/>
      <c r="AL306" s="295"/>
      <c r="AM306" s="295"/>
      <c r="AN306" s="295"/>
      <c r="AO306" s="295"/>
      <c r="AP306" s="295"/>
      <c r="AQ306" s="295"/>
      <c r="AR306" s="295"/>
      <c r="AS306" s="295"/>
      <c r="AT306" s="295"/>
      <c r="AU306" s="295"/>
      <c r="AV306" s="295"/>
      <c r="AW306" s="295"/>
      <c r="AX306" s="295"/>
      <c r="AY306" s="295"/>
      <c r="AZ306" s="295"/>
      <c r="BA306" s="295"/>
      <c r="BB306" s="295"/>
      <c r="BC306" s="295"/>
      <c r="BD306" s="295"/>
      <c r="BE306" s="295"/>
      <c r="BF306" s="295"/>
      <c r="BG306" s="295"/>
      <c r="BH306" s="295"/>
      <c r="BI306" s="295"/>
      <c r="BJ306" s="295"/>
      <c r="BK306" s="295"/>
      <c r="BL306" s="295"/>
      <c r="BM306" s="295"/>
      <c r="BN306" s="295"/>
      <c r="BO306" s="295"/>
    </row>
    <row r="307" spans="12:67" s="252" customFormat="1" x14ac:dyDescent="0.25">
      <c r="L307" s="251"/>
      <c r="M307" s="247"/>
      <c r="N307" s="248"/>
      <c r="O307" s="248"/>
      <c r="P307" s="248"/>
      <c r="Q307" s="248"/>
      <c r="R307" s="248"/>
      <c r="S307" s="248"/>
      <c r="T307" s="248"/>
      <c r="U307" s="248"/>
      <c r="X307" s="295"/>
      <c r="Y307" s="248"/>
      <c r="Z307" s="248"/>
      <c r="AA307" s="248"/>
      <c r="AB307" s="248"/>
      <c r="AC307" s="248"/>
      <c r="AD307" s="248"/>
      <c r="AE307" s="248"/>
      <c r="AF307" s="248"/>
      <c r="AG307" s="295"/>
      <c r="AH307" s="295"/>
      <c r="AI307" s="295"/>
      <c r="AJ307" s="295"/>
      <c r="AK307" s="295"/>
      <c r="AL307" s="295"/>
      <c r="AM307" s="295"/>
      <c r="AN307" s="295"/>
      <c r="AO307" s="295"/>
      <c r="AP307" s="295"/>
      <c r="AQ307" s="295"/>
      <c r="AR307" s="295"/>
      <c r="AS307" s="295"/>
      <c r="AT307" s="295"/>
      <c r="AU307" s="295"/>
      <c r="AV307" s="295"/>
      <c r="AW307" s="295"/>
      <c r="AX307" s="295"/>
      <c r="AY307" s="295"/>
      <c r="AZ307" s="295"/>
      <c r="BA307" s="295"/>
      <c r="BB307" s="295"/>
      <c r="BC307" s="295"/>
      <c r="BD307" s="295"/>
      <c r="BE307" s="295"/>
      <c r="BF307" s="295"/>
      <c r="BG307" s="295"/>
      <c r="BH307" s="295"/>
      <c r="BI307" s="295"/>
      <c r="BJ307" s="295"/>
      <c r="BK307" s="295"/>
      <c r="BL307" s="295"/>
      <c r="BM307" s="295"/>
      <c r="BN307" s="295"/>
      <c r="BO307" s="295"/>
    </row>
    <row r="308" spans="12:67" s="252" customFormat="1" x14ac:dyDescent="0.25">
      <c r="L308" s="251"/>
      <c r="M308" s="247"/>
      <c r="N308" s="248"/>
      <c r="O308" s="248"/>
      <c r="P308" s="248"/>
      <c r="Q308" s="248"/>
      <c r="R308" s="248"/>
      <c r="S308" s="248"/>
      <c r="T308" s="248"/>
      <c r="U308" s="248"/>
      <c r="X308" s="295"/>
      <c r="Y308" s="248"/>
      <c r="Z308" s="248"/>
      <c r="AA308" s="248"/>
      <c r="AB308" s="248"/>
      <c r="AC308" s="248"/>
      <c r="AD308" s="248"/>
      <c r="AE308" s="248"/>
      <c r="AF308" s="248"/>
      <c r="AG308" s="295"/>
      <c r="AH308" s="295"/>
      <c r="AI308" s="295"/>
      <c r="AJ308" s="295"/>
      <c r="AK308" s="295"/>
      <c r="AL308" s="295"/>
      <c r="AM308" s="295"/>
      <c r="AN308" s="295"/>
      <c r="AO308" s="295"/>
      <c r="AP308" s="295"/>
      <c r="AQ308" s="295"/>
      <c r="AR308" s="295"/>
      <c r="AS308" s="295"/>
      <c r="AT308" s="295"/>
      <c r="AU308" s="295"/>
      <c r="AV308" s="295"/>
      <c r="AW308" s="295"/>
      <c r="AX308" s="295"/>
      <c r="AY308" s="295"/>
      <c r="AZ308" s="295"/>
      <c r="BA308" s="295"/>
      <c r="BB308" s="295"/>
      <c r="BC308" s="295"/>
      <c r="BD308" s="295"/>
      <c r="BE308" s="295"/>
      <c r="BF308" s="295"/>
      <c r="BG308" s="295"/>
      <c r="BH308" s="295"/>
      <c r="BI308" s="295"/>
      <c r="BJ308" s="295"/>
      <c r="BK308" s="295"/>
      <c r="BL308" s="295"/>
      <c r="BM308" s="295"/>
      <c r="BN308" s="295"/>
      <c r="BO308" s="295"/>
    </row>
    <row r="309" spans="12:67" s="252" customFormat="1" x14ac:dyDescent="0.25">
      <c r="L309" s="251"/>
      <c r="M309" s="247"/>
      <c r="N309" s="248"/>
      <c r="O309" s="248"/>
      <c r="P309" s="248"/>
      <c r="Q309" s="248"/>
      <c r="R309" s="248"/>
      <c r="S309" s="248"/>
      <c r="T309" s="248"/>
      <c r="U309" s="248"/>
      <c r="X309" s="295"/>
      <c r="Y309" s="248"/>
      <c r="Z309" s="248"/>
      <c r="AA309" s="248"/>
      <c r="AB309" s="248"/>
      <c r="AC309" s="248"/>
      <c r="AD309" s="248"/>
      <c r="AE309" s="248"/>
      <c r="AF309" s="248"/>
      <c r="AG309" s="295"/>
      <c r="AH309" s="295"/>
      <c r="AI309" s="295"/>
      <c r="AJ309" s="295"/>
      <c r="AK309" s="295"/>
      <c r="AL309" s="295"/>
      <c r="AM309" s="295"/>
      <c r="AN309" s="295"/>
      <c r="AO309" s="295"/>
      <c r="AP309" s="295"/>
      <c r="AQ309" s="295"/>
      <c r="AR309" s="295"/>
      <c r="AS309" s="295"/>
      <c r="AT309" s="295"/>
      <c r="AU309" s="295"/>
      <c r="AV309" s="295"/>
      <c r="AW309" s="295"/>
      <c r="AX309" s="295"/>
      <c r="AY309" s="295"/>
      <c r="AZ309" s="295"/>
      <c r="BA309" s="295"/>
      <c r="BB309" s="295"/>
      <c r="BC309" s="295"/>
      <c r="BD309" s="295"/>
      <c r="BE309" s="295"/>
      <c r="BF309" s="295"/>
      <c r="BG309" s="295"/>
      <c r="BH309" s="295"/>
      <c r="BI309" s="295"/>
      <c r="BJ309" s="295"/>
      <c r="BK309" s="295"/>
      <c r="BL309" s="295"/>
      <c r="BM309" s="295"/>
      <c r="BN309" s="295"/>
      <c r="BO309" s="295"/>
    </row>
    <row r="310" spans="12:67" s="252" customFormat="1" x14ac:dyDescent="0.25">
      <c r="L310" s="251"/>
      <c r="M310" s="247"/>
      <c r="N310" s="248"/>
      <c r="O310" s="248"/>
      <c r="P310" s="248"/>
      <c r="Q310" s="248"/>
      <c r="R310" s="248"/>
      <c r="S310" s="248"/>
      <c r="T310" s="248"/>
      <c r="U310" s="248"/>
      <c r="X310" s="295"/>
      <c r="Y310" s="248"/>
      <c r="Z310" s="248"/>
      <c r="AA310" s="248"/>
      <c r="AB310" s="248"/>
      <c r="AC310" s="248"/>
      <c r="AD310" s="248"/>
      <c r="AE310" s="248"/>
      <c r="AF310" s="248"/>
      <c r="AG310" s="295"/>
      <c r="AH310" s="295"/>
      <c r="AI310" s="295"/>
      <c r="AJ310" s="295"/>
      <c r="AK310" s="295"/>
      <c r="AL310" s="295"/>
      <c r="AM310" s="295"/>
      <c r="AN310" s="295"/>
      <c r="AO310" s="295"/>
      <c r="AP310" s="295"/>
      <c r="AQ310" s="295"/>
      <c r="AR310" s="295"/>
      <c r="AS310" s="295"/>
      <c r="AT310" s="295"/>
      <c r="AU310" s="295"/>
      <c r="AV310" s="295"/>
      <c r="AW310" s="295"/>
      <c r="AX310" s="295"/>
      <c r="AY310" s="295"/>
      <c r="AZ310" s="295"/>
      <c r="BA310" s="295"/>
      <c r="BB310" s="295"/>
      <c r="BC310" s="295"/>
      <c r="BD310" s="295"/>
      <c r="BE310" s="295"/>
      <c r="BF310" s="295"/>
      <c r="BG310" s="295"/>
      <c r="BH310" s="295"/>
      <c r="BI310" s="295"/>
      <c r="BJ310" s="295"/>
      <c r="BK310" s="295"/>
      <c r="BL310" s="295"/>
      <c r="BM310" s="295"/>
      <c r="BN310" s="295"/>
      <c r="BO310" s="295"/>
    </row>
    <row r="311" spans="12:67" s="252" customFormat="1" x14ac:dyDescent="0.25">
      <c r="L311" s="251"/>
      <c r="M311" s="247"/>
      <c r="N311" s="248"/>
      <c r="O311" s="248"/>
      <c r="P311" s="248"/>
      <c r="Q311" s="248"/>
      <c r="R311" s="248"/>
      <c r="S311" s="248"/>
      <c r="T311" s="248"/>
      <c r="U311" s="248"/>
      <c r="X311" s="295"/>
      <c r="Y311" s="248"/>
      <c r="Z311" s="248"/>
      <c r="AA311" s="248"/>
      <c r="AB311" s="248"/>
      <c r="AC311" s="248"/>
      <c r="AD311" s="248"/>
      <c r="AE311" s="248"/>
      <c r="AF311" s="248"/>
      <c r="AG311" s="295"/>
      <c r="AH311" s="295"/>
      <c r="AI311" s="295"/>
      <c r="AJ311" s="295"/>
      <c r="AK311" s="295"/>
      <c r="AL311" s="295"/>
      <c r="AM311" s="295"/>
      <c r="AN311" s="295"/>
      <c r="AO311" s="295"/>
      <c r="AP311" s="295"/>
      <c r="AQ311" s="295"/>
      <c r="AR311" s="295"/>
      <c r="AS311" s="295"/>
      <c r="AT311" s="295"/>
      <c r="AU311" s="295"/>
      <c r="AV311" s="295"/>
      <c r="AW311" s="295"/>
      <c r="AX311" s="295"/>
      <c r="AY311" s="295"/>
      <c r="AZ311" s="295"/>
      <c r="BA311" s="295"/>
      <c r="BB311" s="295"/>
      <c r="BC311" s="295"/>
      <c r="BD311" s="295"/>
      <c r="BE311" s="295"/>
      <c r="BF311" s="295"/>
      <c r="BG311" s="295"/>
      <c r="BH311" s="295"/>
      <c r="BI311" s="295"/>
      <c r="BJ311" s="295"/>
      <c r="BK311" s="295"/>
      <c r="BL311" s="295"/>
      <c r="BM311" s="295"/>
      <c r="BN311" s="295"/>
      <c r="BO311" s="295"/>
    </row>
    <row r="312" spans="12:67" s="252" customFormat="1" x14ac:dyDescent="0.25">
      <c r="L312" s="251"/>
      <c r="M312" s="247"/>
      <c r="N312" s="248"/>
      <c r="O312" s="248"/>
      <c r="P312" s="248"/>
      <c r="Q312" s="248"/>
      <c r="R312" s="248"/>
      <c r="S312" s="248"/>
      <c r="T312" s="248"/>
      <c r="U312" s="248"/>
      <c r="X312" s="295"/>
      <c r="Y312" s="248"/>
      <c r="Z312" s="248"/>
      <c r="AA312" s="248"/>
      <c r="AB312" s="248"/>
      <c r="AC312" s="248"/>
      <c r="AD312" s="248"/>
      <c r="AE312" s="248"/>
      <c r="AF312" s="248"/>
      <c r="AG312" s="295"/>
      <c r="AH312" s="295"/>
      <c r="AI312" s="295"/>
      <c r="AJ312" s="295"/>
      <c r="AK312" s="295"/>
      <c r="AL312" s="295"/>
      <c r="AM312" s="295"/>
      <c r="AN312" s="295"/>
      <c r="AO312" s="295"/>
      <c r="AP312" s="295"/>
      <c r="AQ312" s="295"/>
      <c r="AR312" s="295"/>
      <c r="AS312" s="295"/>
      <c r="AT312" s="295"/>
      <c r="AU312" s="295"/>
      <c r="AV312" s="295"/>
      <c r="AW312" s="295"/>
      <c r="AX312" s="295"/>
      <c r="AY312" s="295"/>
      <c r="AZ312" s="295"/>
      <c r="BA312" s="295"/>
      <c r="BB312" s="295"/>
      <c r="BC312" s="295"/>
      <c r="BD312" s="295"/>
      <c r="BE312" s="295"/>
      <c r="BF312" s="295"/>
      <c r="BG312" s="295"/>
      <c r="BH312" s="295"/>
      <c r="BI312" s="295"/>
      <c r="BJ312" s="295"/>
      <c r="BK312" s="295"/>
      <c r="BL312" s="295"/>
      <c r="BM312" s="295"/>
      <c r="BN312" s="295"/>
      <c r="BO312" s="295"/>
    </row>
    <row r="313" spans="12:67" s="252" customFormat="1" x14ac:dyDescent="0.25">
      <c r="L313" s="251"/>
      <c r="M313" s="247"/>
      <c r="N313" s="248"/>
      <c r="O313" s="248"/>
      <c r="P313" s="248"/>
      <c r="Q313" s="248"/>
      <c r="R313" s="248"/>
      <c r="S313" s="248"/>
      <c r="T313" s="248"/>
      <c r="U313" s="248"/>
      <c r="X313" s="295"/>
      <c r="Y313" s="248"/>
      <c r="Z313" s="248"/>
      <c r="AA313" s="248"/>
      <c r="AB313" s="248"/>
      <c r="AC313" s="248"/>
      <c r="AD313" s="248"/>
      <c r="AE313" s="248"/>
      <c r="AF313" s="248"/>
      <c r="AG313" s="295"/>
      <c r="AH313" s="295"/>
      <c r="AI313" s="295"/>
      <c r="AJ313" s="295"/>
      <c r="AK313" s="295"/>
      <c r="AL313" s="295"/>
      <c r="AM313" s="295"/>
      <c r="AN313" s="295"/>
      <c r="AO313" s="295"/>
      <c r="AP313" s="295"/>
      <c r="AQ313" s="295"/>
      <c r="AR313" s="295"/>
      <c r="AS313" s="295"/>
      <c r="AT313" s="295"/>
      <c r="AU313" s="295"/>
      <c r="AV313" s="295"/>
      <c r="AW313" s="295"/>
      <c r="AX313" s="295"/>
      <c r="AY313" s="295"/>
      <c r="AZ313" s="295"/>
      <c r="BA313" s="295"/>
      <c r="BB313" s="295"/>
      <c r="BC313" s="295"/>
      <c r="BD313" s="295"/>
      <c r="BE313" s="295"/>
      <c r="BF313" s="295"/>
      <c r="BG313" s="295"/>
      <c r="BH313" s="295"/>
      <c r="BI313" s="295"/>
      <c r="BJ313" s="295"/>
      <c r="BK313" s="295"/>
      <c r="BL313" s="295"/>
      <c r="BM313" s="295"/>
      <c r="BN313" s="295"/>
      <c r="BO313" s="295"/>
    </row>
    <row r="314" spans="12:67" s="252" customFormat="1" x14ac:dyDescent="0.25">
      <c r="L314" s="251"/>
      <c r="M314" s="247"/>
      <c r="N314" s="248"/>
      <c r="O314" s="248"/>
      <c r="P314" s="248"/>
      <c r="Q314" s="248"/>
      <c r="R314" s="248"/>
      <c r="S314" s="248"/>
      <c r="T314" s="248"/>
      <c r="U314" s="248"/>
      <c r="X314" s="295"/>
      <c r="Y314" s="248"/>
      <c r="Z314" s="248"/>
      <c r="AA314" s="248"/>
      <c r="AB314" s="248"/>
      <c r="AC314" s="248"/>
      <c r="AD314" s="248"/>
      <c r="AE314" s="248"/>
      <c r="AF314" s="248"/>
      <c r="AG314" s="295"/>
      <c r="AH314" s="295"/>
      <c r="AI314" s="295"/>
      <c r="AJ314" s="295"/>
      <c r="AK314" s="295"/>
      <c r="AL314" s="295"/>
      <c r="AM314" s="295"/>
      <c r="AN314" s="295"/>
      <c r="AO314" s="295"/>
      <c r="AP314" s="295"/>
      <c r="AQ314" s="295"/>
      <c r="AR314" s="295"/>
      <c r="AS314" s="295"/>
      <c r="AT314" s="295"/>
      <c r="AU314" s="295"/>
      <c r="AV314" s="295"/>
      <c r="AW314" s="295"/>
      <c r="AX314" s="295"/>
      <c r="AY314" s="295"/>
      <c r="AZ314" s="295"/>
      <c r="BA314" s="295"/>
      <c r="BB314" s="295"/>
      <c r="BC314" s="295"/>
      <c r="BD314" s="295"/>
      <c r="BE314" s="295"/>
      <c r="BF314" s="295"/>
      <c r="BG314" s="295"/>
      <c r="BH314" s="295"/>
      <c r="BI314" s="295"/>
      <c r="BJ314" s="295"/>
      <c r="BK314" s="295"/>
      <c r="BL314" s="295"/>
      <c r="BM314" s="295"/>
      <c r="BN314" s="295"/>
      <c r="BO314" s="295"/>
    </row>
    <row r="315" spans="12:67" s="252" customFormat="1" x14ac:dyDescent="0.25">
      <c r="L315" s="251"/>
      <c r="M315" s="247"/>
      <c r="N315" s="248"/>
      <c r="O315" s="248"/>
      <c r="P315" s="248"/>
      <c r="Q315" s="248"/>
      <c r="R315" s="248"/>
      <c r="S315" s="248"/>
      <c r="T315" s="248"/>
      <c r="U315" s="248"/>
      <c r="X315" s="295"/>
      <c r="Y315" s="248"/>
      <c r="Z315" s="248"/>
      <c r="AA315" s="248"/>
      <c r="AB315" s="248"/>
      <c r="AC315" s="248"/>
      <c r="AD315" s="248"/>
      <c r="AE315" s="248"/>
      <c r="AF315" s="248"/>
      <c r="AG315" s="295"/>
      <c r="AH315" s="295"/>
      <c r="AI315" s="295"/>
      <c r="AJ315" s="295"/>
      <c r="AK315" s="295"/>
      <c r="AL315" s="295"/>
      <c r="AM315" s="295"/>
      <c r="AN315" s="295"/>
      <c r="AO315" s="295"/>
      <c r="AP315" s="295"/>
      <c r="AQ315" s="295"/>
      <c r="AR315" s="295"/>
      <c r="AS315" s="295"/>
      <c r="AT315" s="295"/>
      <c r="AU315" s="295"/>
      <c r="AV315" s="295"/>
      <c r="AW315" s="295"/>
      <c r="AX315" s="295"/>
      <c r="AY315" s="295"/>
      <c r="AZ315" s="295"/>
      <c r="BA315" s="295"/>
      <c r="BB315" s="295"/>
      <c r="BC315" s="295"/>
      <c r="BD315" s="295"/>
      <c r="BE315" s="295"/>
      <c r="BF315" s="295"/>
      <c r="BG315" s="295"/>
      <c r="BH315" s="295"/>
      <c r="BI315" s="295"/>
      <c r="BJ315" s="295"/>
      <c r="BK315" s="295"/>
      <c r="BL315" s="295"/>
      <c r="BM315" s="295"/>
      <c r="BN315" s="295"/>
      <c r="BO315" s="295"/>
    </row>
    <row r="316" spans="12:67" s="252" customFormat="1" x14ac:dyDescent="0.25">
      <c r="L316" s="251"/>
      <c r="M316" s="247"/>
      <c r="N316" s="248"/>
      <c r="O316" s="248"/>
      <c r="P316" s="248"/>
      <c r="Q316" s="248"/>
      <c r="R316" s="248"/>
      <c r="S316" s="248"/>
      <c r="T316" s="248"/>
      <c r="U316" s="248"/>
      <c r="X316" s="295"/>
      <c r="Y316" s="248"/>
      <c r="Z316" s="248"/>
      <c r="AA316" s="248"/>
      <c r="AB316" s="248"/>
      <c r="AC316" s="248"/>
      <c r="AD316" s="248"/>
      <c r="AE316" s="248"/>
      <c r="AF316" s="248"/>
      <c r="AG316" s="295"/>
      <c r="AH316" s="295"/>
      <c r="AI316" s="295"/>
      <c r="AJ316" s="295"/>
      <c r="AK316" s="295"/>
      <c r="AL316" s="295"/>
      <c r="AM316" s="295"/>
      <c r="AN316" s="295"/>
      <c r="AO316" s="295"/>
      <c r="AP316" s="295"/>
      <c r="AQ316" s="295"/>
      <c r="AR316" s="295"/>
      <c r="AS316" s="295"/>
      <c r="AT316" s="295"/>
      <c r="AU316" s="295"/>
      <c r="AV316" s="295"/>
      <c r="AW316" s="295"/>
      <c r="AX316" s="295"/>
      <c r="AY316" s="295"/>
      <c r="AZ316" s="295"/>
      <c r="BA316" s="295"/>
      <c r="BB316" s="295"/>
      <c r="BC316" s="295"/>
      <c r="BD316" s="295"/>
      <c r="BE316" s="295"/>
      <c r="BF316" s="295"/>
      <c r="BG316" s="295"/>
      <c r="BH316" s="295"/>
      <c r="BI316" s="295"/>
      <c r="BJ316" s="295"/>
      <c r="BK316" s="295"/>
      <c r="BL316" s="295"/>
      <c r="BM316" s="295"/>
      <c r="BN316" s="295"/>
      <c r="BO316" s="295"/>
    </row>
    <row r="317" spans="12:67" s="252" customFormat="1" x14ac:dyDescent="0.25">
      <c r="L317" s="251"/>
      <c r="M317" s="247"/>
      <c r="N317" s="248"/>
      <c r="O317" s="248"/>
      <c r="P317" s="248"/>
      <c r="Q317" s="248"/>
      <c r="R317" s="248"/>
      <c r="S317" s="248"/>
      <c r="T317" s="248"/>
      <c r="U317" s="248"/>
      <c r="X317" s="295"/>
      <c r="Y317" s="248"/>
      <c r="Z317" s="248"/>
      <c r="AA317" s="248"/>
      <c r="AB317" s="248"/>
      <c r="AC317" s="248"/>
      <c r="AD317" s="248"/>
      <c r="AE317" s="248"/>
      <c r="AF317" s="248"/>
      <c r="AG317" s="295"/>
      <c r="AH317" s="295"/>
      <c r="AI317" s="295"/>
      <c r="AJ317" s="295"/>
      <c r="AK317" s="295"/>
      <c r="AL317" s="295"/>
      <c r="AM317" s="295"/>
      <c r="AN317" s="295"/>
      <c r="AO317" s="295"/>
      <c r="AP317" s="295"/>
      <c r="AQ317" s="295"/>
      <c r="AR317" s="295"/>
      <c r="AS317" s="295"/>
      <c r="AT317" s="295"/>
      <c r="AU317" s="295"/>
      <c r="AV317" s="295"/>
      <c r="AW317" s="295"/>
      <c r="AX317" s="295"/>
      <c r="AY317" s="295"/>
      <c r="AZ317" s="295"/>
      <c r="BA317" s="295"/>
      <c r="BB317" s="295"/>
      <c r="BC317" s="295"/>
      <c r="BD317" s="295"/>
      <c r="BE317" s="295"/>
      <c r="BF317" s="295"/>
      <c r="BG317" s="295"/>
      <c r="BH317" s="295"/>
      <c r="BI317" s="295"/>
      <c r="BJ317" s="295"/>
      <c r="BK317" s="295"/>
      <c r="BL317" s="295"/>
      <c r="BM317" s="295"/>
      <c r="BN317" s="295"/>
      <c r="BO317" s="295"/>
    </row>
    <row r="318" spans="12:67" s="252" customFormat="1" x14ac:dyDescent="0.25">
      <c r="L318" s="251"/>
      <c r="M318" s="247"/>
      <c r="N318" s="248"/>
      <c r="O318" s="248"/>
      <c r="P318" s="248"/>
      <c r="Q318" s="248"/>
      <c r="R318" s="248"/>
      <c r="S318" s="248"/>
      <c r="T318" s="248"/>
      <c r="U318" s="248"/>
      <c r="X318" s="295"/>
      <c r="Y318" s="248"/>
      <c r="Z318" s="248"/>
      <c r="AA318" s="248"/>
      <c r="AB318" s="248"/>
      <c r="AC318" s="248"/>
      <c r="AD318" s="248"/>
      <c r="AE318" s="248"/>
      <c r="AF318" s="248"/>
      <c r="AG318" s="295"/>
      <c r="AH318" s="295"/>
      <c r="AI318" s="295"/>
      <c r="AJ318" s="295"/>
      <c r="AK318" s="295"/>
      <c r="AL318" s="295"/>
      <c r="AM318" s="295"/>
      <c r="AN318" s="295"/>
      <c r="AO318" s="295"/>
      <c r="AP318" s="295"/>
      <c r="AQ318" s="295"/>
      <c r="AR318" s="295"/>
      <c r="AS318" s="295"/>
      <c r="AT318" s="295"/>
      <c r="AU318" s="295"/>
      <c r="AV318" s="295"/>
      <c r="AW318" s="295"/>
      <c r="AX318" s="295"/>
      <c r="AY318" s="295"/>
      <c r="AZ318" s="295"/>
      <c r="BA318" s="295"/>
      <c r="BB318" s="295"/>
      <c r="BC318" s="295"/>
      <c r="BD318" s="295"/>
      <c r="BE318" s="295"/>
      <c r="BF318" s="295"/>
      <c r="BG318" s="295"/>
      <c r="BH318" s="295"/>
      <c r="BI318" s="295"/>
      <c r="BJ318" s="295"/>
      <c r="BK318" s="295"/>
      <c r="BL318" s="295"/>
      <c r="BM318" s="295"/>
      <c r="BN318" s="295"/>
      <c r="BO318" s="295"/>
    </row>
    <row r="319" spans="12:67" s="252" customFormat="1" x14ac:dyDescent="0.25">
      <c r="L319" s="251"/>
      <c r="M319" s="247"/>
      <c r="N319" s="248"/>
      <c r="O319" s="248"/>
      <c r="P319" s="248"/>
      <c r="Q319" s="248"/>
      <c r="R319" s="248"/>
      <c r="S319" s="248"/>
      <c r="T319" s="248"/>
      <c r="U319" s="248"/>
      <c r="X319" s="295"/>
      <c r="Y319" s="248"/>
      <c r="Z319" s="248"/>
      <c r="AA319" s="248"/>
      <c r="AB319" s="248"/>
      <c r="AC319" s="248"/>
      <c r="AD319" s="248"/>
      <c r="AE319" s="248"/>
      <c r="AF319" s="248"/>
      <c r="AG319" s="295"/>
      <c r="AH319" s="295"/>
      <c r="AI319" s="295"/>
      <c r="AJ319" s="295"/>
      <c r="AK319" s="295"/>
      <c r="AL319" s="295"/>
      <c r="AM319" s="295"/>
      <c r="AN319" s="295"/>
      <c r="AO319" s="295"/>
      <c r="AP319" s="295"/>
      <c r="AQ319" s="295"/>
      <c r="AR319" s="295"/>
      <c r="AS319" s="295"/>
      <c r="AT319" s="295"/>
      <c r="AU319" s="295"/>
      <c r="AV319" s="295"/>
      <c r="AW319" s="295"/>
      <c r="AX319" s="295"/>
      <c r="AY319" s="295"/>
      <c r="AZ319" s="295"/>
      <c r="BA319" s="295"/>
      <c r="BB319" s="295"/>
      <c r="BC319" s="295"/>
      <c r="BD319" s="295"/>
      <c r="BE319" s="295"/>
      <c r="BF319" s="295"/>
      <c r="BG319" s="295"/>
      <c r="BH319" s="295"/>
      <c r="BI319" s="295"/>
      <c r="BJ319" s="295"/>
      <c r="BK319" s="295"/>
      <c r="BL319" s="295"/>
      <c r="BM319" s="295"/>
      <c r="BN319" s="295"/>
      <c r="BO319" s="295"/>
    </row>
    <row r="320" spans="12:67" s="252" customFormat="1" x14ac:dyDescent="0.25">
      <c r="L320" s="251"/>
      <c r="M320" s="247"/>
      <c r="N320" s="248"/>
      <c r="O320" s="248"/>
      <c r="P320" s="248"/>
      <c r="Q320" s="248"/>
      <c r="R320" s="248"/>
      <c r="S320" s="248"/>
      <c r="T320" s="248"/>
      <c r="U320" s="248"/>
      <c r="X320" s="295"/>
      <c r="Y320" s="248"/>
      <c r="Z320" s="248"/>
      <c r="AA320" s="248"/>
      <c r="AB320" s="248"/>
      <c r="AC320" s="248"/>
      <c r="AD320" s="248"/>
      <c r="AE320" s="248"/>
      <c r="AF320" s="248"/>
      <c r="AG320" s="295"/>
      <c r="AH320" s="295"/>
      <c r="AI320" s="295"/>
      <c r="AJ320" s="295"/>
      <c r="AK320" s="295"/>
      <c r="AL320" s="295"/>
      <c r="AM320" s="295"/>
      <c r="AN320" s="295"/>
      <c r="AO320" s="295"/>
      <c r="AP320" s="295"/>
      <c r="AQ320" s="295"/>
      <c r="AR320" s="295"/>
      <c r="AS320" s="295"/>
      <c r="AT320" s="295"/>
      <c r="AU320" s="295"/>
      <c r="AV320" s="295"/>
      <c r="AW320" s="295"/>
      <c r="AX320" s="295"/>
      <c r="AY320" s="295"/>
      <c r="AZ320" s="295"/>
      <c r="BA320" s="295"/>
      <c r="BB320" s="295"/>
      <c r="BC320" s="295"/>
      <c r="BD320" s="295"/>
      <c r="BE320" s="295"/>
      <c r="BF320" s="295"/>
      <c r="BG320" s="295"/>
      <c r="BH320" s="295"/>
      <c r="BI320" s="295"/>
      <c r="BJ320" s="295"/>
      <c r="BK320" s="295"/>
      <c r="BL320" s="295"/>
      <c r="BM320" s="295"/>
      <c r="BN320" s="295"/>
      <c r="BO320" s="295"/>
    </row>
    <row r="321" spans="12:67" s="252" customFormat="1" x14ac:dyDescent="0.25">
      <c r="L321" s="251"/>
      <c r="M321" s="247"/>
      <c r="N321" s="248"/>
      <c r="O321" s="248"/>
      <c r="P321" s="248"/>
      <c r="Q321" s="248"/>
      <c r="R321" s="248"/>
      <c r="S321" s="248"/>
      <c r="T321" s="248"/>
      <c r="U321" s="248"/>
      <c r="X321" s="295"/>
      <c r="Y321" s="248"/>
      <c r="Z321" s="248"/>
      <c r="AA321" s="248"/>
      <c r="AB321" s="248"/>
      <c r="AC321" s="248"/>
      <c r="AD321" s="248"/>
      <c r="AE321" s="248"/>
      <c r="AF321" s="248"/>
      <c r="AG321" s="295"/>
      <c r="AH321" s="295"/>
      <c r="AI321" s="295"/>
      <c r="AJ321" s="295"/>
      <c r="AK321" s="295"/>
      <c r="AL321" s="295"/>
      <c r="AM321" s="295"/>
      <c r="AN321" s="295"/>
      <c r="AO321" s="295"/>
      <c r="AP321" s="295"/>
      <c r="AQ321" s="295"/>
      <c r="AR321" s="295"/>
      <c r="AS321" s="295"/>
      <c r="AT321" s="295"/>
      <c r="AU321" s="295"/>
      <c r="AV321" s="295"/>
      <c r="AW321" s="295"/>
      <c r="AX321" s="295"/>
      <c r="AY321" s="295"/>
      <c r="AZ321" s="295"/>
      <c r="BA321" s="295"/>
      <c r="BB321" s="295"/>
      <c r="BC321" s="295"/>
      <c r="BD321" s="295"/>
      <c r="BE321" s="295"/>
      <c r="BF321" s="295"/>
      <c r="BG321" s="295"/>
      <c r="BH321" s="295"/>
      <c r="BI321" s="295"/>
      <c r="BJ321" s="295"/>
      <c r="BK321" s="295"/>
      <c r="BL321" s="295"/>
      <c r="BM321" s="295"/>
      <c r="BN321" s="295"/>
      <c r="BO321" s="295"/>
    </row>
    <row r="322" spans="12:67" s="252" customFormat="1" x14ac:dyDescent="0.25">
      <c r="L322" s="251"/>
      <c r="M322" s="247"/>
      <c r="N322" s="248"/>
      <c r="O322" s="248"/>
      <c r="P322" s="248"/>
      <c r="Q322" s="248"/>
      <c r="R322" s="248"/>
      <c r="S322" s="248"/>
      <c r="T322" s="248"/>
      <c r="U322" s="248"/>
      <c r="X322" s="295"/>
      <c r="Y322" s="248"/>
      <c r="Z322" s="248"/>
      <c r="AA322" s="248"/>
      <c r="AB322" s="248"/>
      <c r="AC322" s="248"/>
      <c r="AD322" s="248"/>
      <c r="AE322" s="248"/>
      <c r="AF322" s="248"/>
      <c r="AG322" s="295"/>
      <c r="AH322" s="295"/>
      <c r="AI322" s="295"/>
      <c r="AJ322" s="295"/>
      <c r="AK322" s="295"/>
      <c r="AL322" s="295"/>
      <c r="AM322" s="295"/>
      <c r="AN322" s="295"/>
      <c r="AO322" s="295"/>
      <c r="AP322" s="295"/>
      <c r="AQ322" s="295"/>
      <c r="AR322" s="295"/>
      <c r="AS322" s="295"/>
      <c r="AT322" s="295"/>
      <c r="AU322" s="295"/>
      <c r="AV322" s="295"/>
      <c r="AW322" s="295"/>
      <c r="AX322" s="295"/>
      <c r="AY322" s="295"/>
      <c r="AZ322" s="295"/>
      <c r="BA322" s="295"/>
      <c r="BB322" s="295"/>
      <c r="BC322" s="295"/>
      <c r="BD322" s="295"/>
      <c r="BE322" s="295"/>
      <c r="BF322" s="295"/>
      <c r="BG322" s="295"/>
      <c r="BH322" s="295"/>
      <c r="BI322" s="295"/>
      <c r="BJ322" s="295"/>
      <c r="BK322" s="295"/>
      <c r="BL322" s="295"/>
      <c r="BM322" s="295"/>
      <c r="BN322" s="295"/>
      <c r="BO322" s="295"/>
    </row>
    <row r="323" spans="12:67" s="252" customFormat="1" x14ac:dyDescent="0.25">
      <c r="L323" s="251"/>
      <c r="M323" s="247"/>
      <c r="N323" s="248"/>
      <c r="O323" s="248"/>
      <c r="P323" s="248"/>
      <c r="Q323" s="248"/>
      <c r="R323" s="248"/>
      <c r="S323" s="248"/>
      <c r="T323" s="248"/>
      <c r="U323" s="248"/>
      <c r="X323" s="295"/>
      <c r="Y323" s="248"/>
      <c r="Z323" s="248"/>
      <c r="AA323" s="248"/>
      <c r="AB323" s="248"/>
      <c r="AC323" s="248"/>
      <c r="AD323" s="248"/>
      <c r="AE323" s="248"/>
      <c r="AF323" s="248"/>
      <c r="AG323" s="295"/>
      <c r="AH323" s="295"/>
      <c r="AI323" s="295"/>
      <c r="AJ323" s="295"/>
      <c r="AK323" s="295"/>
      <c r="AL323" s="295"/>
      <c r="AM323" s="295"/>
      <c r="AN323" s="295"/>
      <c r="AO323" s="295"/>
      <c r="AP323" s="295"/>
      <c r="AQ323" s="295"/>
      <c r="AR323" s="295"/>
      <c r="AS323" s="295"/>
      <c r="AT323" s="295"/>
      <c r="AU323" s="295"/>
      <c r="AV323" s="295"/>
      <c r="AW323" s="295"/>
      <c r="AX323" s="295"/>
      <c r="AY323" s="295"/>
      <c r="AZ323" s="295"/>
      <c r="BA323" s="295"/>
      <c r="BB323" s="295"/>
      <c r="BC323" s="295"/>
      <c r="BD323" s="295"/>
      <c r="BE323" s="295"/>
      <c r="BF323" s="295"/>
      <c r="BG323" s="295"/>
      <c r="BH323" s="295"/>
      <c r="BI323" s="295"/>
      <c r="BJ323" s="295"/>
      <c r="BK323" s="295"/>
      <c r="BL323" s="295"/>
      <c r="BM323" s="295"/>
      <c r="BN323" s="295"/>
      <c r="BO323" s="295"/>
    </row>
    <row r="324" spans="12:67" s="252" customFormat="1" x14ac:dyDescent="0.25">
      <c r="L324" s="251"/>
      <c r="M324" s="247"/>
      <c r="N324" s="248"/>
      <c r="O324" s="248"/>
      <c r="P324" s="248"/>
      <c r="Q324" s="248"/>
      <c r="R324" s="248"/>
      <c r="S324" s="248"/>
      <c r="T324" s="248"/>
      <c r="U324" s="248"/>
      <c r="X324" s="295"/>
      <c r="Y324" s="248"/>
      <c r="Z324" s="248"/>
      <c r="AA324" s="248"/>
      <c r="AB324" s="248"/>
      <c r="AC324" s="248"/>
      <c r="AD324" s="248"/>
      <c r="AE324" s="248"/>
      <c r="AF324" s="248"/>
      <c r="AG324" s="295"/>
      <c r="AH324" s="295"/>
      <c r="AI324" s="295"/>
      <c r="AJ324" s="295"/>
      <c r="AK324" s="295"/>
      <c r="AL324" s="295"/>
      <c r="AM324" s="295"/>
      <c r="AN324" s="295"/>
      <c r="AO324" s="295"/>
      <c r="AP324" s="295"/>
      <c r="AQ324" s="295"/>
      <c r="AR324" s="295"/>
      <c r="AS324" s="295"/>
      <c r="AT324" s="295"/>
      <c r="AU324" s="295"/>
      <c r="AV324" s="295"/>
      <c r="AW324" s="295"/>
      <c r="AX324" s="295"/>
      <c r="AY324" s="295"/>
      <c r="AZ324" s="295"/>
      <c r="BA324" s="295"/>
      <c r="BB324" s="295"/>
      <c r="BC324" s="295"/>
      <c r="BD324" s="295"/>
      <c r="BE324" s="295"/>
      <c r="BF324" s="295"/>
      <c r="BG324" s="295"/>
      <c r="BH324" s="295"/>
      <c r="BI324" s="295"/>
      <c r="BJ324" s="295"/>
      <c r="BK324" s="295"/>
      <c r="BL324" s="295"/>
      <c r="BM324" s="295"/>
      <c r="BN324" s="295"/>
      <c r="BO324" s="295"/>
    </row>
    <row r="325" spans="12:67" s="252" customFormat="1" x14ac:dyDescent="0.25">
      <c r="L325" s="251"/>
      <c r="M325" s="247"/>
      <c r="N325" s="248"/>
      <c r="O325" s="248"/>
      <c r="P325" s="248"/>
      <c r="Q325" s="248"/>
      <c r="R325" s="248"/>
      <c r="S325" s="248"/>
      <c r="T325" s="248"/>
      <c r="U325" s="248"/>
      <c r="X325" s="295"/>
      <c r="Y325" s="248"/>
      <c r="Z325" s="248"/>
      <c r="AA325" s="248"/>
      <c r="AB325" s="248"/>
      <c r="AC325" s="248"/>
      <c r="AD325" s="248"/>
      <c r="AE325" s="248"/>
      <c r="AF325" s="248"/>
      <c r="AG325" s="295"/>
      <c r="AH325" s="295"/>
      <c r="AI325" s="295"/>
      <c r="AJ325" s="295"/>
      <c r="AK325" s="295"/>
      <c r="AL325" s="295"/>
      <c r="AM325" s="295"/>
      <c r="AN325" s="295"/>
      <c r="AO325" s="295"/>
      <c r="AP325" s="295"/>
      <c r="AQ325" s="295"/>
      <c r="AR325" s="295"/>
      <c r="AS325" s="295"/>
      <c r="AT325" s="295"/>
      <c r="AU325" s="295"/>
      <c r="AV325" s="295"/>
      <c r="AW325" s="295"/>
      <c r="AX325" s="295"/>
      <c r="AY325" s="295"/>
      <c r="AZ325" s="295"/>
      <c r="BA325" s="295"/>
      <c r="BB325" s="295"/>
      <c r="BC325" s="295"/>
      <c r="BD325" s="295"/>
      <c r="BE325" s="295"/>
      <c r="BF325" s="295"/>
      <c r="BG325" s="295"/>
      <c r="BH325" s="295"/>
      <c r="BI325" s="295"/>
      <c r="BJ325" s="295"/>
      <c r="BK325" s="295"/>
      <c r="BL325" s="295"/>
      <c r="BM325" s="295"/>
      <c r="BN325" s="295"/>
      <c r="BO325" s="295"/>
    </row>
    <row r="326" spans="12:67" s="252" customFormat="1" x14ac:dyDescent="0.25">
      <c r="L326" s="251"/>
      <c r="M326" s="247"/>
      <c r="N326" s="248"/>
      <c r="O326" s="248"/>
      <c r="P326" s="248"/>
      <c r="Q326" s="248"/>
      <c r="R326" s="248"/>
      <c r="S326" s="248"/>
      <c r="T326" s="248"/>
      <c r="U326" s="248"/>
      <c r="X326" s="295"/>
      <c r="Y326" s="248"/>
      <c r="Z326" s="248"/>
      <c r="AA326" s="248"/>
      <c r="AB326" s="248"/>
      <c r="AC326" s="248"/>
      <c r="AD326" s="248"/>
      <c r="AE326" s="248"/>
      <c r="AF326" s="248"/>
      <c r="AG326" s="295"/>
      <c r="AH326" s="295"/>
      <c r="AI326" s="295"/>
      <c r="AJ326" s="295"/>
      <c r="AK326" s="295"/>
      <c r="AL326" s="295"/>
      <c r="AM326" s="295"/>
      <c r="AN326" s="295"/>
      <c r="AO326" s="295"/>
      <c r="AP326" s="295"/>
      <c r="AQ326" s="295"/>
      <c r="AR326" s="295"/>
      <c r="AS326" s="295"/>
      <c r="AT326" s="295"/>
      <c r="AU326" s="295"/>
      <c r="AV326" s="295"/>
      <c r="AW326" s="295"/>
      <c r="AX326" s="295"/>
      <c r="AY326" s="295"/>
      <c r="AZ326" s="295"/>
      <c r="BA326" s="295"/>
      <c r="BB326" s="295"/>
      <c r="BC326" s="295"/>
      <c r="BD326" s="295"/>
      <c r="BE326" s="295"/>
      <c r="BF326" s="295"/>
      <c r="BG326" s="295"/>
      <c r="BH326" s="295"/>
      <c r="BI326" s="295"/>
      <c r="BJ326" s="295"/>
      <c r="BK326" s="295"/>
      <c r="BL326" s="295"/>
      <c r="BM326" s="295"/>
      <c r="BN326" s="295"/>
      <c r="BO326" s="295"/>
    </row>
    <row r="327" spans="12:67" s="252" customFormat="1" x14ac:dyDescent="0.25">
      <c r="L327" s="251"/>
      <c r="M327" s="247"/>
      <c r="N327" s="248"/>
      <c r="O327" s="248"/>
      <c r="P327" s="248"/>
      <c r="Q327" s="248"/>
      <c r="R327" s="248"/>
      <c r="S327" s="248"/>
      <c r="T327" s="248"/>
      <c r="U327" s="248"/>
      <c r="X327" s="295"/>
      <c r="Y327" s="248"/>
      <c r="Z327" s="248"/>
      <c r="AA327" s="248"/>
      <c r="AB327" s="248"/>
      <c r="AC327" s="248"/>
      <c r="AD327" s="248"/>
      <c r="AE327" s="248"/>
      <c r="AF327" s="248"/>
      <c r="AG327" s="295"/>
      <c r="AH327" s="295"/>
      <c r="AI327" s="295"/>
      <c r="AJ327" s="295"/>
      <c r="AK327" s="295"/>
      <c r="AL327" s="295"/>
      <c r="AM327" s="295"/>
      <c r="AN327" s="295"/>
      <c r="AO327" s="295"/>
      <c r="AP327" s="295"/>
      <c r="AQ327" s="295"/>
      <c r="AR327" s="295"/>
      <c r="AS327" s="295"/>
      <c r="AT327" s="295"/>
      <c r="AU327" s="295"/>
      <c r="AV327" s="295"/>
      <c r="AW327" s="295"/>
      <c r="AX327" s="295"/>
      <c r="AY327" s="295"/>
      <c r="AZ327" s="295"/>
      <c r="BA327" s="295"/>
      <c r="BB327" s="295"/>
      <c r="BC327" s="295"/>
      <c r="BD327" s="295"/>
      <c r="BE327" s="295"/>
      <c r="BF327" s="295"/>
      <c r="BG327" s="295"/>
      <c r="BH327" s="295"/>
      <c r="BI327" s="295"/>
      <c r="BJ327" s="295"/>
      <c r="BK327" s="295"/>
      <c r="BL327" s="295"/>
      <c r="BM327" s="295"/>
      <c r="BN327" s="295"/>
      <c r="BO327" s="295"/>
    </row>
    <row r="328" spans="12:67" s="252" customFormat="1" x14ac:dyDescent="0.25">
      <c r="L328" s="251"/>
      <c r="M328" s="247"/>
      <c r="N328" s="248"/>
      <c r="O328" s="248"/>
      <c r="P328" s="248"/>
      <c r="Q328" s="248"/>
      <c r="R328" s="248"/>
      <c r="S328" s="248"/>
      <c r="T328" s="248"/>
      <c r="U328" s="248"/>
      <c r="X328" s="295"/>
      <c r="Y328" s="248"/>
      <c r="Z328" s="248"/>
      <c r="AA328" s="248"/>
      <c r="AB328" s="248"/>
      <c r="AC328" s="248"/>
      <c r="AD328" s="248"/>
      <c r="AE328" s="248"/>
      <c r="AF328" s="248"/>
      <c r="AG328" s="295"/>
      <c r="AH328" s="295"/>
      <c r="AI328" s="295"/>
      <c r="AJ328" s="295"/>
      <c r="AK328" s="295"/>
      <c r="AL328" s="295"/>
      <c r="AM328" s="295"/>
      <c r="AN328" s="295"/>
      <c r="AO328" s="295"/>
      <c r="AP328" s="295"/>
      <c r="AQ328" s="295"/>
      <c r="AR328" s="295"/>
      <c r="AS328" s="295"/>
      <c r="AT328" s="295"/>
      <c r="AU328" s="295"/>
      <c r="AV328" s="295"/>
      <c r="AW328" s="295"/>
      <c r="AX328" s="295"/>
      <c r="AY328" s="295"/>
      <c r="AZ328" s="295"/>
      <c r="BA328" s="295"/>
      <c r="BB328" s="295"/>
      <c r="BC328" s="295"/>
      <c r="BD328" s="295"/>
      <c r="BE328" s="295"/>
      <c r="BF328" s="295"/>
      <c r="BG328" s="295"/>
      <c r="BH328" s="295"/>
      <c r="BI328" s="295"/>
      <c r="BJ328" s="295"/>
      <c r="BK328" s="295"/>
      <c r="BL328" s="295"/>
      <c r="BM328" s="295"/>
      <c r="BN328" s="295"/>
      <c r="BO328" s="295"/>
    </row>
    <row r="329" spans="12:67" s="252" customFormat="1" x14ac:dyDescent="0.25">
      <c r="L329" s="251"/>
      <c r="M329" s="247"/>
      <c r="N329" s="248"/>
      <c r="O329" s="248"/>
      <c r="P329" s="248"/>
      <c r="Q329" s="248"/>
      <c r="R329" s="248"/>
      <c r="S329" s="248"/>
      <c r="T329" s="248"/>
      <c r="U329" s="248"/>
      <c r="X329" s="295"/>
      <c r="Y329" s="248"/>
      <c r="Z329" s="248"/>
      <c r="AA329" s="248"/>
      <c r="AB329" s="248"/>
      <c r="AC329" s="248"/>
      <c r="AD329" s="248"/>
      <c r="AE329" s="248"/>
      <c r="AF329" s="248"/>
      <c r="AG329" s="295"/>
      <c r="AH329" s="295"/>
      <c r="AI329" s="295"/>
      <c r="AJ329" s="295"/>
      <c r="AK329" s="295"/>
      <c r="AL329" s="295"/>
      <c r="AM329" s="295"/>
      <c r="AN329" s="295"/>
      <c r="AO329" s="295"/>
      <c r="AP329" s="295"/>
      <c r="AQ329" s="295"/>
      <c r="AR329" s="295"/>
      <c r="AS329" s="295"/>
      <c r="AT329" s="295"/>
      <c r="AU329" s="295"/>
      <c r="AV329" s="295"/>
      <c r="AW329" s="295"/>
      <c r="AX329" s="295"/>
      <c r="AY329" s="295"/>
      <c r="AZ329" s="295"/>
      <c r="BA329" s="295"/>
      <c r="BB329" s="295"/>
      <c r="BC329" s="295"/>
      <c r="BD329" s="295"/>
      <c r="BE329" s="295"/>
      <c r="BF329" s="295"/>
      <c r="BG329" s="295"/>
      <c r="BH329" s="295"/>
      <c r="BI329" s="295"/>
      <c r="BJ329" s="295"/>
      <c r="BK329" s="295"/>
      <c r="BL329" s="295"/>
      <c r="BM329" s="295"/>
      <c r="BN329" s="295"/>
      <c r="BO329" s="295"/>
    </row>
    <row r="330" spans="12:67" s="252" customFormat="1" x14ac:dyDescent="0.25">
      <c r="L330" s="251"/>
      <c r="M330" s="247"/>
      <c r="N330" s="248"/>
      <c r="O330" s="248"/>
      <c r="P330" s="248"/>
      <c r="Q330" s="248"/>
      <c r="R330" s="248"/>
      <c r="S330" s="248"/>
      <c r="T330" s="248"/>
      <c r="U330" s="248"/>
      <c r="X330" s="295"/>
      <c r="Y330" s="248"/>
      <c r="Z330" s="248"/>
      <c r="AA330" s="248"/>
      <c r="AB330" s="248"/>
      <c r="AC330" s="248"/>
      <c r="AD330" s="248"/>
      <c r="AE330" s="248"/>
      <c r="AF330" s="248"/>
      <c r="AG330" s="295"/>
      <c r="AH330" s="295"/>
      <c r="AI330" s="295"/>
      <c r="AJ330" s="295"/>
      <c r="AK330" s="295"/>
      <c r="AL330" s="295"/>
      <c r="AM330" s="295"/>
      <c r="AN330" s="295"/>
      <c r="AO330" s="295"/>
      <c r="AP330" s="295"/>
      <c r="AQ330" s="295"/>
      <c r="AR330" s="295"/>
      <c r="AS330" s="295"/>
      <c r="AT330" s="295"/>
      <c r="AU330" s="295"/>
      <c r="AV330" s="295"/>
      <c r="AW330" s="295"/>
      <c r="AX330" s="295"/>
      <c r="AY330" s="295"/>
      <c r="AZ330" s="295"/>
      <c r="BA330" s="295"/>
      <c r="BB330" s="295"/>
      <c r="BC330" s="295"/>
      <c r="BD330" s="295"/>
      <c r="BE330" s="295"/>
      <c r="BF330" s="295"/>
      <c r="BG330" s="295"/>
      <c r="BH330" s="295"/>
      <c r="BI330" s="295"/>
      <c r="BJ330" s="295"/>
      <c r="BK330" s="295"/>
      <c r="BL330" s="295"/>
      <c r="BM330" s="295"/>
      <c r="BN330" s="295"/>
      <c r="BO330" s="295"/>
    </row>
    <row r="331" spans="12:67" s="252" customFormat="1" x14ac:dyDescent="0.25">
      <c r="L331" s="251"/>
      <c r="M331" s="247"/>
      <c r="N331" s="248"/>
      <c r="O331" s="248"/>
      <c r="P331" s="248"/>
      <c r="Q331" s="248"/>
      <c r="R331" s="248"/>
      <c r="S331" s="248"/>
      <c r="T331" s="248"/>
      <c r="U331" s="248"/>
      <c r="X331" s="295"/>
      <c r="Y331" s="248"/>
      <c r="Z331" s="248"/>
      <c r="AA331" s="248"/>
      <c r="AB331" s="248"/>
      <c r="AC331" s="248"/>
      <c r="AD331" s="248"/>
      <c r="AE331" s="248"/>
      <c r="AF331" s="248"/>
      <c r="AG331" s="295"/>
      <c r="AH331" s="295"/>
      <c r="AI331" s="295"/>
      <c r="AJ331" s="295"/>
      <c r="AK331" s="295"/>
      <c r="AL331" s="295"/>
      <c r="AM331" s="295"/>
      <c r="AN331" s="295"/>
      <c r="AO331" s="295"/>
      <c r="AP331" s="295"/>
      <c r="AQ331" s="295"/>
      <c r="AR331" s="295"/>
      <c r="AS331" s="295"/>
      <c r="AT331" s="295"/>
      <c r="AU331" s="295"/>
      <c r="AV331" s="295"/>
      <c r="AW331" s="295"/>
      <c r="AX331" s="295"/>
      <c r="AY331" s="295"/>
      <c r="AZ331" s="295"/>
      <c r="BA331" s="295"/>
      <c r="BB331" s="295"/>
      <c r="BC331" s="295"/>
      <c r="BD331" s="295"/>
      <c r="BE331" s="295"/>
      <c r="BF331" s="295"/>
      <c r="BG331" s="295"/>
      <c r="BH331" s="295"/>
      <c r="BI331" s="295"/>
      <c r="BJ331" s="295"/>
      <c r="BK331" s="295"/>
      <c r="BL331" s="295"/>
      <c r="BM331" s="295"/>
      <c r="BN331" s="295"/>
      <c r="BO331" s="295"/>
    </row>
    <row r="332" spans="12:67" s="252" customFormat="1" x14ac:dyDescent="0.25">
      <c r="L332" s="251"/>
      <c r="M332" s="247"/>
      <c r="N332" s="248"/>
      <c r="O332" s="248"/>
      <c r="P332" s="248"/>
      <c r="Q332" s="248"/>
      <c r="R332" s="248"/>
      <c r="S332" s="248"/>
      <c r="T332" s="248"/>
      <c r="U332" s="248"/>
      <c r="X332" s="295"/>
      <c r="Y332" s="248"/>
      <c r="Z332" s="248"/>
      <c r="AA332" s="248"/>
      <c r="AB332" s="248"/>
      <c r="AC332" s="248"/>
      <c r="AD332" s="248"/>
      <c r="AE332" s="248"/>
      <c r="AF332" s="248"/>
      <c r="AG332" s="295"/>
      <c r="AH332" s="295"/>
      <c r="AI332" s="295"/>
      <c r="AJ332" s="295"/>
      <c r="AK332" s="295"/>
      <c r="AL332" s="295"/>
      <c r="AM332" s="295"/>
      <c r="AN332" s="295"/>
      <c r="AO332" s="295"/>
      <c r="AP332" s="295"/>
      <c r="AQ332" s="295"/>
      <c r="AR332" s="295"/>
      <c r="AS332" s="295"/>
      <c r="AT332" s="295"/>
      <c r="AU332" s="295"/>
      <c r="AV332" s="295"/>
      <c r="AW332" s="295"/>
      <c r="AX332" s="295"/>
      <c r="AY332" s="295"/>
      <c r="AZ332" s="295"/>
      <c r="BA332" s="295"/>
      <c r="BB332" s="295"/>
      <c r="BC332" s="295"/>
      <c r="BD332" s="295"/>
      <c r="BE332" s="295"/>
      <c r="BF332" s="295"/>
      <c r="BG332" s="295"/>
      <c r="BH332" s="295"/>
      <c r="BI332" s="295"/>
      <c r="BJ332" s="295"/>
      <c r="BK332" s="295"/>
      <c r="BL332" s="295"/>
      <c r="BM332" s="295"/>
      <c r="BN332" s="295"/>
      <c r="BO332" s="295"/>
    </row>
    <row r="333" spans="12:67" s="252" customFormat="1" x14ac:dyDescent="0.25">
      <c r="L333" s="251"/>
      <c r="M333" s="247"/>
      <c r="N333" s="248"/>
      <c r="O333" s="248"/>
      <c r="P333" s="248"/>
      <c r="Q333" s="248"/>
      <c r="R333" s="248"/>
      <c r="S333" s="248"/>
      <c r="T333" s="248"/>
      <c r="U333" s="248"/>
      <c r="X333" s="295"/>
      <c r="Y333" s="248"/>
      <c r="Z333" s="248"/>
      <c r="AA333" s="248"/>
      <c r="AB333" s="248"/>
      <c r="AC333" s="248"/>
      <c r="AD333" s="248"/>
      <c r="AE333" s="248"/>
      <c r="AF333" s="248"/>
      <c r="AG333" s="295"/>
      <c r="AH333" s="295"/>
      <c r="AI333" s="295"/>
      <c r="AJ333" s="295"/>
      <c r="AK333" s="295"/>
      <c r="AL333" s="295"/>
      <c r="AM333" s="295"/>
      <c r="AN333" s="295"/>
      <c r="AO333" s="295"/>
      <c r="AP333" s="295"/>
      <c r="AQ333" s="295"/>
      <c r="AR333" s="295"/>
      <c r="AS333" s="295"/>
      <c r="AT333" s="295"/>
      <c r="AU333" s="295"/>
      <c r="AV333" s="295"/>
      <c r="AW333" s="295"/>
      <c r="AX333" s="295"/>
      <c r="AY333" s="295"/>
      <c r="AZ333" s="295"/>
      <c r="BA333" s="295"/>
      <c r="BB333" s="295"/>
      <c r="BC333" s="295"/>
      <c r="BD333" s="295"/>
      <c r="BE333" s="295"/>
      <c r="BF333" s="295"/>
      <c r="BG333" s="295"/>
      <c r="BH333" s="295"/>
      <c r="BI333" s="295"/>
      <c r="BJ333" s="295"/>
      <c r="BK333" s="295"/>
      <c r="BL333" s="295"/>
      <c r="BM333" s="295"/>
      <c r="BN333" s="295"/>
      <c r="BO333" s="295"/>
    </row>
    <row r="334" spans="12:67" s="252" customFormat="1" x14ac:dyDescent="0.25">
      <c r="L334" s="251"/>
      <c r="M334" s="247"/>
      <c r="N334" s="248"/>
      <c r="O334" s="248"/>
      <c r="P334" s="248"/>
      <c r="Q334" s="248"/>
      <c r="R334" s="248"/>
      <c r="S334" s="248"/>
      <c r="T334" s="248"/>
      <c r="U334" s="248"/>
      <c r="X334" s="295"/>
      <c r="Y334" s="248"/>
      <c r="Z334" s="248"/>
      <c r="AA334" s="248"/>
      <c r="AB334" s="248"/>
      <c r="AC334" s="248"/>
      <c r="AD334" s="248"/>
      <c r="AE334" s="248"/>
      <c r="AF334" s="248"/>
      <c r="AG334" s="295"/>
      <c r="AH334" s="295"/>
      <c r="AI334" s="295"/>
      <c r="AJ334" s="295"/>
      <c r="AK334" s="295"/>
      <c r="AL334" s="295"/>
      <c r="AM334" s="295"/>
      <c r="AN334" s="295"/>
      <c r="AO334" s="295"/>
      <c r="AP334" s="295"/>
      <c r="AQ334" s="295"/>
      <c r="AR334" s="295"/>
      <c r="AS334" s="295"/>
      <c r="AT334" s="295"/>
      <c r="AU334" s="295"/>
      <c r="AV334" s="295"/>
      <c r="AW334" s="295"/>
      <c r="AX334" s="295"/>
      <c r="AY334" s="295"/>
      <c r="AZ334" s="295"/>
      <c r="BA334" s="295"/>
      <c r="BB334" s="295"/>
      <c r="BC334" s="295"/>
      <c r="BD334" s="295"/>
      <c r="BE334" s="295"/>
      <c r="BF334" s="295"/>
      <c r="BG334" s="295"/>
      <c r="BH334" s="295"/>
      <c r="BI334" s="295"/>
      <c r="BJ334" s="295"/>
      <c r="BK334" s="295"/>
      <c r="BL334" s="295"/>
      <c r="BM334" s="295"/>
      <c r="BN334" s="295"/>
      <c r="BO334" s="295"/>
    </row>
    <row r="335" spans="12:67" s="252" customFormat="1" x14ac:dyDescent="0.25">
      <c r="L335" s="251"/>
      <c r="M335" s="247"/>
      <c r="N335" s="248"/>
      <c r="O335" s="248"/>
      <c r="P335" s="248"/>
      <c r="Q335" s="248"/>
      <c r="R335" s="248"/>
      <c r="S335" s="248"/>
      <c r="T335" s="248"/>
      <c r="U335" s="248"/>
      <c r="X335" s="295"/>
      <c r="Y335" s="248"/>
      <c r="Z335" s="248"/>
      <c r="AA335" s="248"/>
      <c r="AB335" s="248"/>
      <c r="AC335" s="248"/>
      <c r="AD335" s="248"/>
      <c r="AE335" s="248"/>
      <c r="AF335" s="248"/>
      <c r="AG335" s="295"/>
      <c r="AH335" s="295"/>
      <c r="AI335" s="295"/>
      <c r="AJ335" s="295"/>
      <c r="AK335" s="295"/>
      <c r="AL335" s="295"/>
      <c r="AM335" s="295"/>
      <c r="AN335" s="295"/>
      <c r="AO335" s="295"/>
      <c r="AP335" s="295"/>
      <c r="AQ335" s="295"/>
      <c r="AR335" s="295"/>
      <c r="AS335" s="295"/>
      <c r="AT335" s="295"/>
      <c r="AU335" s="295"/>
      <c r="AV335" s="295"/>
      <c r="AW335" s="295"/>
      <c r="AX335" s="295"/>
      <c r="AY335" s="295"/>
      <c r="AZ335" s="295"/>
      <c r="BA335" s="295"/>
      <c r="BB335" s="295"/>
      <c r="BC335" s="295"/>
      <c r="BD335" s="295"/>
      <c r="BE335" s="295"/>
      <c r="BF335" s="295"/>
      <c r="BG335" s="295"/>
      <c r="BH335" s="295"/>
      <c r="BI335" s="295"/>
      <c r="BJ335" s="295"/>
      <c r="BK335" s="295"/>
      <c r="BL335" s="295"/>
      <c r="BM335" s="295"/>
      <c r="BN335" s="295"/>
      <c r="BO335" s="295"/>
    </row>
    <row r="336" spans="12:67" s="252" customFormat="1" x14ac:dyDescent="0.25">
      <c r="L336" s="251"/>
      <c r="M336" s="247"/>
      <c r="N336" s="248"/>
      <c r="O336" s="248"/>
      <c r="P336" s="248"/>
      <c r="Q336" s="248"/>
      <c r="R336" s="248"/>
      <c r="S336" s="248"/>
      <c r="T336" s="248"/>
      <c r="U336" s="248"/>
      <c r="X336" s="295"/>
      <c r="Y336" s="248"/>
      <c r="Z336" s="248"/>
      <c r="AA336" s="248"/>
      <c r="AB336" s="248"/>
      <c r="AC336" s="248"/>
      <c r="AD336" s="248"/>
      <c r="AE336" s="248"/>
      <c r="AF336" s="248"/>
      <c r="AG336" s="295"/>
      <c r="AH336" s="295"/>
      <c r="AI336" s="295"/>
      <c r="AJ336" s="295"/>
      <c r="AK336" s="295"/>
      <c r="AL336" s="295"/>
      <c r="AM336" s="295"/>
      <c r="AN336" s="295"/>
      <c r="AO336" s="295"/>
      <c r="AP336" s="295"/>
      <c r="AQ336" s="295"/>
      <c r="AR336" s="295"/>
      <c r="AS336" s="295"/>
      <c r="AT336" s="295"/>
      <c r="AU336" s="295"/>
      <c r="AV336" s="295"/>
      <c r="AW336" s="295"/>
      <c r="AX336" s="295"/>
      <c r="AY336" s="295"/>
      <c r="AZ336" s="295"/>
      <c r="BA336" s="295"/>
      <c r="BB336" s="295"/>
      <c r="BC336" s="295"/>
      <c r="BD336" s="295"/>
      <c r="BE336" s="295"/>
      <c r="BF336" s="295"/>
      <c r="BG336" s="295"/>
      <c r="BH336" s="295"/>
      <c r="BI336" s="295"/>
      <c r="BJ336" s="295"/>
      <c r="BK336" s="295"/>
      <c r="BL336" s="295"/>
      <c r="BM336" s="295"/>
      <c r="BN336" s="295"/>
      <c r="BO336" s="295"/>
    </row>
    <row r="337" spans="12:67" s="252" customFormat="1" x14ac:dyDescent="0.25">
      <c r="L337" s="251"/>
      <c r="M337" s="247"/>
      <c r="N337" s="248"/>
      <c r="O337" s="248"/>
      <c r="P337" s="248"/>
      <c r="Q337" s="248"/>
      <c r="R337" s="248"/>
      <c r="S337" s="248"/>
      <c r="T337" s="248"/>
      <c r="U337" s="248"/>
      <c r="X337" s="295"/>
      <c r="Y337" s="248"/>
      <c r="Z337" s="248"/>
      <c r="AA337" s="248"/>
      <c r="AB337" s="248"/>
      <c r="AC337" s="248"/>
      <c r="AD337" s="248"/>
      <c r="AE337" s="248"/>
      <c r="AF337" s="248"/>
      <c r="AG337" s="295"/>
      <c r="AH337" s="295"/>
      <c r="AI337" s="295"/>
      <c r="AJ337" s="295"/>
      <c r="AK337" s="295"/>
      <c r="AL337" s="295"/>
      <c r="AM337" s="295"/>
      <c r="AN337" s="295"/>
      <c r="AO337" s="295"/>
      <c r="AP337" s="295"/>
      <c r="AQ337" s="295"/>
      <c r="AR337" s="295"/>
      <c r="AS337" s="295"/>
      <c r="AT337" s="295"/>
      <c r="AU337" s="295"/>
      <c r="AV337" s="295"/>
      <c r="AW337" s="295"/>
      <c r="AX337" s="295"/>
      <c r="AY337" s="295"/>
      <c r="AZ337" s="295"/>
      <c r="BA337" s="295"/>
      <c r="BB337" s="295"/>
      <c r="BC337" s="295"/>
      <c r="BD337" s="295"/>
      <c r="BE337" s="295"/>
      <c r="BF337" s="295"/>
      <c r="BG337" s="295"/>
      <c r="BH337" s="295"/>
      <c r="BI337" s="295"/>
      <c r="BJ337" s="295"/>
      <c r="BK337" s="295"/>
      <c r="BL337" s="295"/>
      <c r="BM337" s="295"/>
      <c r="BN337" s="295"/>
      <c r="BO337" s="295"/>
    </row>
    <row r="338" spans="12:67" s="252" customFormat="1" x14ac:dyDescent="0.25">
      <c r="L338" s="251"/>
      <c r="M338" s="247"/>
      <c r="N338" s="248"/>
      <c r="O338" s="248"/>
      <c r="P338" s="248"/>
      <c r="Q338" s="248"/>
      <c r="R338" s="248"/>
      <c r="S338" s="248"/>
      <c r="T338" s="248"/>
      <c r="U338" s="248"/>
      <c r="X338" s="295"/>
      <c r="Y338" s="248"/>
      <c r="Z338" s="248"/>
      <c r="AA338" s="248"/>
      <c r="AB338" s="248"/>
      <c r="AC338" s="248"/>
      <c r="AD338" s="248"/>
      <c r="AE338" s="248"/>
      <c r="AF338" s="248"/>
      <c r="AG338" s="295"/>
      <c r="AH338" s="295"/>
      <c r="AI338" s="295"/>
      <c r="AJ338" s="295"/>
      <c r="AK338" s="295"/>
      <c r="AL338" s="295"/>
      <c r="AM338" s="295"/>
      <c r="AN338" s="295"/>
      <c r="AO338" s="295"/>
      <c r="AP338" s="295"/>
      <c r="AQ338" s="295"/>
      <c r="AR338" s="295"/>
      <c r="AS338" s="295"/>
      <c r="AT338" s="295"/>
      <c r="AU338" s="295"/>
      <c r="AV338" s="295"/>
      <c r="AW338" s="295"/>
      <c r="AX338" s="295"/>
      <c r="AY338" s="295"/>
      <c r="AZ338" s="295"/>
      <c r="BA338" s="295"/>
      <c r="BB338" s="295"/>
      <c r="BC338" s="295"/>
      <c r="BD338" s="295"/>
      <c r="BE338" s="295"/>
      <c r="BF338" s="295"/>
      <c r="BG338" s="295"/>
      <c r="BH338" s="295"/>
      <c r="BI338" s="295"/>
      <c r="BJ338" s="295"/>
      <c r="BK338" s="295"/>
      <c r="BL338" s="295"/>
      <c r="BM338" s="295"/>
      <c r="BN338" s="295"/>
      <c r="BO338" s="295"/>
    </row>
    <row r="339" spans="12:67" s="252" customFormat="1" x14ac:dyDescent="0.25">
      <c r="L339" s="251"/>
      <c r="M339" s="247"/>
      <c r="N339" s="248"/>
      <c r="O339" s="248"/>
      <c r="P339" s="248"/>
      <c r="Q339" s="248"/>
      <c r="R339" s="248"/>
      <c r="S339" s="248"/>
      <c r="T339" s="248"/>
      <c r="U339" s="248"/>
      <c r="X339" s="295"/>
      <c r="Y339" s="248"/>
      <c r="Z339" s="248"/>
      <c r="AA339" s="248"/>
      <c r="AB339" s="248"/>
      <c r="AC339" s="248"/>
      <c r="AD339" s="248"/>
      <c r="AE339" s="248"/>
      <c r="AF339" s="248"/>
      <c r="AG339" s="295"/>
      <c r="AH339" s="295"/>
      <c r="AI339" s="295"/>
      <c r="AJ339" s="295"/>
      <c r="AK339" s="295"/>
      <c r="AL339" s="295"/>
      <c r="AM339" s="295"/>
      <c r="AN339" s="295"/>
      <c r="AO339" s="295"/>
      <c r="AP339" s="295"/>
      <c r="AQ339" s="295"/>
      <c r="AR339" s="295"/>
      <c r="AS339" s="295"/>
      <c r="AT339" s="295"/>
      <c r="AU339" s="295"/>
      <c r="AV339" s="295"/>
      <c r="AW339" s="295"/>
      <c r="AX339" s="295"/>
      <c r="AY339" s="295"/>
      <c r="AZ339" s="295"/>
      <c r="BA339" s="295"/>
      <c r="BB339" s="295"/>
      <c r="BC339" s="295"/>
      <c r="BD339" s="295"/>
      <c r="BE339" s="295"/>
      <c r="BF339" s="295"/>
      <c r="BG339" s="295"/>
      <c r="BH339" s="295"/>
      <c r="BI339" s="295"/>
      <c r="BJ339" s="295"/>
      <c r="BK339" s="295"/>
      <c r="BL339" s="295"/>
      <c r="BM339" s="295"/>
      <c r="BN339" s="295"/>
      <c r="BO339" s="295"/>
    </row>
    <row r="340" spans="12:67" s="252" customFormat="1" x14ac:dyDescent="0.25">
      <c r="L340" s="251"/>
      <c r="M340" s="247"/>
      <c r="N340" s="248"/>
      <c r="O340" s="248"/>
      <c r="P340" s="248"/>
      <c r="Q340" s="248"/>
      <c r="R340" s="248"/>
      <c r="S340" s="248"/>
      <c r="T340" s="248"/>
      <c r="U340" s="248"/>
      <c r="X340" s="295"/>
      <c r="Y340" s="248"/>
      <c r="Z340" s="248"/>
      <c r="AA340" s="248"/>
      <c r="AB340" s="248"/>
      <c r="AC340" s="248"/>
      <c r="AD340" s="248"/>
      <c r="AE340" s="248"/>
      <c r="AF340" s="248"/>
      <c r="AG340" s="295"/>
      <c r="AH340" s="295"/>
      <c r="AI340" s="295"/>
      <c r="AJ340" s="295"/>
      <c r="AK340" s="295"/>
      <c r="AL340" s="295"/>
      <c r="AM340" s="295"/>
      <c r="AN340" s="295"/>
      <c r="AO340" s="295"/>
      <c r="AP340" s="295"/>
      <c r="AQ340" s="295"/>
      <c r="AR340" s="295"/>
      <c r="AS340" s="295"/>
      <c r="AT340" s="295"/>
      <c r="AU340" s="295"/>
      <c r="AV340" s="295"/>
      <c r="AW340" s="295"/>
      <c r="AX340" s="295"/>
      <c r="AY340" s="295"/>
      <c r="AZ340" s="295"/>
      <c r="BA340" s="295"/>
      <c r="BB340" s="295"/>
      <c r="BC340" s="295"/>
      <c r="BD340" s="295"/>
      <c r="BE340" s="295"/>
      <c r="BF340" s="295"/>
      <c r="BG340" s="295"/>
      <c r="BH340" s="295"/>
      <c r="BI340" s="295"/>
      <c r="BJ340" s="295"/>
      <c r="BK340" s="295"/>
      <c r="BL340" s="295"/>
      <c r="BM340" s="295"/>
      <c r="BN340" s="295"/>
      <c r="BO340" s="295"/>
    </row>
    <row r="341" spans="12:67" s="252" customFormat="1" x14ac:dyDescent="0.25">
      <c r="L341" s="251"/>
      <c r="M341" s="247"/>
      <c r="N341" s="248"/>
      <c r="O341" s="248"/>
      <c r="P341" s="248"/>
      <c r="Q341" s="248"/>
      <c r="R341" s="248"/>
      <c r="S341" s="248"/>
      <c r="T341" s="248"/>
      <c r="U341" s="248"/>
      <c r="X341" s="295"/>
      <c r="Y341" s="248"/>
      <c r="Z341" s="248"/>
      <c r="AA341" s="248"/>
      <c r="AB341" s="248"/>
      <c r="AC341" s="248"/>
      <c r="AD341" s="248"/>
      <c r="AE341" s="248"/>
      <c r="AF341" s="248"/>
      <c r="AG341" s="295"/>
      <c r="AH341" s="295"/>
      <c r="AI341" s="295"/>
      <c r="AJ341" s="295"/>
      <c r="AK341" s="295"/>
      <c r="AL341" s="295"/>
      <c r="AM341" s="295"/>
      <c r="AN341" s="295"/>
      <c r="AO341" s="295"/>
      <c r="AP341" s="295"/>
      <c r="AQ341" s="295"/>
      <c r="AR341" s="295"/>
      <c r="AS341" s="295"/>
      <c r="AT341" s="295"/>
      <c r="AU341" s="295"/>
      <c r="AV341" s="295"/>
      <c r="AW341" s="295"/>
      <c r="AX341" s="295"/>
      <c r="AY341" s="295"/>
      <c r="AZ341" s="295"/>
      <c r="BA341" s="295"/>
      <c r="BB341" s="295"/>
      <c r="BC341" s="295"/>
      <c r="BD341" s="295"/>
      <c r="BE341" s="295"/>
      <c r="BF341" s="295"/>
      <c r="BG341" s="295"/>
      <c r="BH341" s="295"/>
      <c r="BI341" s="295"/>
      <c r="BJ341" s="295"/>
      <c r="BK341" s="295"/>
      <c r="BL341" s="295"/>
      <c r="BM341" s="295"/>
      <c r="BN341" s="295"/>
      <c r="BO341" s="295"/>
    </row>
    <row r="342" spans="12:67" s="252" customFormat="1" x14ac:dyDescent="0.25">
      <c r="L342" s="251"/>
      <c r="M342" s="247"/>
      <c r="N342" s="248"/>
      <c r="O342" s="248"/>
      <c r="P342" s="248"/>
      <c r="Q342" s="248"/>
      <c r="R342" s="248"/>
      <c r="S342" s="248"/>
      <c r="T342" s="248"/>
      <c r="U342" s="248"/>
      <c r="X342" s="295"/>
      <c r="Y342" s="248"/>
      <c r="Z342" s="248"/>
      <c r="AA342" s="248"/>
      <c r="AB342" s="248"/>
      <c r="AC342" s="248"/>
      <c r="AD342" s="248"/>
      <c r="AE342" s="248"/>
      <c r="AF342" s="248"/>
      <c r="AG342" s="295"/>
      <c r="AH342" s="295"/>
      <c r="AI342" s="295"/>
      <c r="AJ342" s="295"/>
      <c r="AK342" s="295"/>
      <c r="AL342" s="295"/>
      <c r="AM342" s="295"/>
      <c r="AN342" s="295"/>
      <c r="AO342" s="295"/>
      <c r="AP342" s="295"/>
      <c r="AQ342" s="295"/>
      <c r="AR342" s="295"/>
      <c r="AS342" s="295"/>
      <c r="AT342" s="295"/>
      <c r="AU342" s="295"/>
      <c r="AV342" s="295"/>
      <c r="AW342" s="295"/>
      <c r="AX342" s="295"/>
      <c r="AY342" s="295"/>
      <c r="AZ342" s="295"/>
      <c r="BA342" s="295"/>
      <c r="BB342" s="295"/>
      <c r="BC342" s="295"/>
      <c r="BD342" s="295"/>
      <c r="BE342" s="295"/>
      <c r="BF342" s="295"/>
      <c r="BG342" s="295"/>
      <c r="BH342" s="295"/>
      <c r="BI342" s="295"/>
      <c r="BJ342" s="295"/>
      <c r="BK342" s="295"/>
      <c r="BL342" s="295"/>
      <c r="BM342" s="295"/>
      <c r="BN342" s="295"/>
      <c r="BO342" s="295"/>
    </row>
    <row r="343" spans="12:67" s="252" customFormat="1" x14ac:dyDescent="0.25">
      <c r="L343" s="251"/>
      <c r="M343" s="247"/>
      <c r="N343" s="248"/>
      <c r="O343" s="248"/>
      <c r="P343" s="248"/>
      <c r="Q343" s="248"/>
      <c r="R343" s="248"/>
      <c r="S343" s="248"/>
      <c r="T343" s="248"/>
      <c r="U343" s="248"/>
      <c r="X343" s="295"/>
      <c r="Y343" s="248"/>
      <c r="Z343" s="248"/>
      <c r="AA343" s="248"/>
      <c r="AB343" s="248"/>
      <c r="AC343" s="248"/>
      <c r="AD343" s="248"/>
      <c r="AE343" s="248"/>
      <c r="AF343" s="248"/>
      <c r="AG343" s="295"/>
      <c r="AH343" s="295"/>
      <c r="AI343" s="295"/>
      <c r="AJ343" s="295"/>
      <c r="AK343" s="295"/>
      <c r="AL343" s="295"/>
      <c r="AM343" s="295"/>
      <c r="AN343" s="295"/>
      <c r="AO343" s="295"/>
      <c r="AP343" s="295"/>
      <c r="AQ343" s="295"/>
      <c r="AR343" s="295"/>
      <c r="AS343" s="295"/>
      <c r="AT343" s="295"/>
      <c r="AU343" s="295"/>
      <c r="AV343" s="295"/>
      <c r="AW343" s="295"/>
      <c r="AX343" s="295"/>
      <c r="AY343" s="295"/>
      <c r="AZ343" s="295"/>
      <c r="BA343" s="295"/>
      <c r="BB343" s="295"/>
      <c r="BC343" s="295"/>
      <c r="BD343" s="295"/>
      <c r="BE343" s="295"/>
      <c r="BF343" s="295"/>
      <c r="BG343" s="295"/>
      <c r="BH343" s="295"/>
      <c r="BI343" s="295"/>
      <c r="BJ343" s="295"/>
      <c r="BK343" s="295"/>
      <c r="BL343" s="295"/>
      <c r="BM343" s="295"/>
      <c r="BN343" s="295"/>
      <c r="BO343" s="295"/>
    </row>
    <row r="344" spans="12:67" s="252" customFormat="1" x14ac:dyDescent="0.25">
      <c r="L344" s="251"/>
      <c r="M344" s="247"/>
      <c r="N344" s="248"/>
      <c r="O344" s="248"/>
      <c r="P344" s="248"/>
      <c r="Q344" s="248"/>
      <c r="R344" s="248"/>
      <c r="S344" s="248"/>
      <c r="T344" s="248"/>
      <c r="U344" s="248"/>
      <c r="X344" s="295"/>
      <c r="Y344" s="248"/>
      <c r="Z344" s="248"/>
      <c r="AA344" s="248"/>
      <c r="AB344" s="248"/>
      <c r="AC344" s="248"/>
      <c r="AD344" s="248"/>
      <c r="AE344" s="248"/>
      <c r="AF344" s="248"/>
      <c r="AG344" s="295"/>
      <c r="AH344" s="295"/>
      <c r="AI344" s="295"/>
      <c r="AJ344" s="295"/>
      <c r="AK344" s="295"/>
      <c r="AL344" s="295"/>
      <c r="AM344" s="295"/>
      <c r="AN344" s="295"/>
      <c r="AO344" s="295"/>
      <c r="AP344" s="295"/>
      <c r="AQ344" s="295"/>
      <c r="AR344" s="295"/>
      <c r="AS344" s="295"/>
      <c r="AT344" s="295"/>
      <c r="AU344" s="295"/>
      <c r="AV344" s="295"/>
      <c r="AW344" s="295"/>
      <c r="AX344" s="295"/>
      <c r="AY344" s="295"/>
      <c r="AZ344" s="295"/>
      <c r="BA344" s="295"/>
      <c r="BB344" s="295"/>
      <c r="BC344" s="295"/>
      <c r="BD344" s="295"/>
      <c r="BE344" s="295"/>
      <c r="BF344" s="295"/>
      <c r="BG344" s="295"/>
      <c r="BH344" s="295"/>
      <c r="BI344" s="295"/>
      <c r="BJ344" s="295"/>
      <c r="BK344" s="295"/>
      <c r="BL344" s="295"/>
      <c r="BM344" s="295"/>
      <c r="BN344" s="295"/>
      <c r="BO344" s="295"/>
    </row>
    <row r="345" spans="12:67" s="252" customFormat="1" x14ac:dyDescent="0.25">
      <c r="L345" s="251"/>
      <c r="M345" s="247"/>
      <c r="N345" s="248"/>
      <c r="O345" s="248"/>
      <c r="P345" s="248"/>
      <c r="Q345" s="248"/>
      <c r="R345" s="248"/>
      <c r="S345" s="248"/>
      <c r="T345" s="248"/>
      <c r="U345" s="248"/>
      <c r="X345" s="295"/>
      <c r="Y345" s="248"/>
      <c r="Z345" s="248"/>
      <c r="AA345" s="248"/>
      <c r="AB345" s="248"/>
      <c r="AC345" s="248"/>
      <c r="AD345" s="248"/>
      <c r="AE345" s="248"/>
      <c r="AF345" s="248"/>
      <c r="AG345" s="295"/>
      <c r="AH345" s="295"/>
      <c r="AI345" s="295"/>
      <c r="AJ345" s="295"/>
      <c r="AK345" s="295"/>
      <c r="AL345" s="295"/>
      <c r="AM345" s="295"/>
      <c r="AN345" s="295"/>
      <c r="AO345" s="295"/>
      <c r="AP345" s="295"/>
      <c r="AQ345" s="295"/>
      <c r="AR345" s="295"/>
      <c r="AS345" s="295"/>
      <c r="AT345" s="295"/>
      <c r="AU345" s="295"/>
      <c r="AV345" s="295"/>
      <c r="AW345" s="295"/>
      <c r="AX345" s="295"/>
      <c r="AY345" s="295"/>
      <c r="AZ345" s="295"/>
      <c r="BA345" s="295"/>
      <c r="BB345" s="295"/>
      <c r="BC345" s="295"/>
      <c r="BD345" s="295"/>
      <c r="BE345" s="295"/>
      <c r="BF345" s="295"/>
      <c r="BG345" s="295"/>
      <c r="BH345" s="295"/>
      <c r="BI345" s="295"/>
      <c r="BJ345" s="295"/>
      <c r="BK345" s="295"/>
      <c r="BL345" s="295"/>
      <c r="BM345" s="295"/>
      <c r="BN345" s="295"/>
      <c r="BO345" s="295"/>
    </row>
    <row r="346" spans="12:67" s="252" customFormat="1" x14ac:dyDescent="0.25">
      <c r="L346" s="251"/>
      <c r="M346" s="247"/>
      <c r="N346" s="248"/>
      <c r="O346" s="248"/>
      <c r="P346" s="248"/>
      <c r="Q346" s="248"/>
      <c r="R346" s="248"/>
      <c r="S346" s="248"/>
      <c r="T346" s="248"/>
      <c r="U346" s="248"/>
      <c r="X346" s="295"/>
      <c r="Y346" s="248"/>
      <c r="Z346" s="248"/>
      <c r="AA346" s="248"/>
      <c r="AB346" s="248"/>
      <c r="AC346" s="248"/>
      <c r="AD346" s="248"/>
      <c r="AE346" s="248"/>
      <c r="AF346" s="248"/>
      <c r="AG346" s="295"/>
      <c r="AH346" s="295"/>
      <c r="AI346" s="295"/>
      <c r="AJ346" s="295"/>
      <c r="AK346" s="295"/>
      <c r="AL346" s="295"/>
      <c r="AM346" s="295"/>
      <c r="AN346" s="295"/>
      <c r="AO346" s="295"/>
      <c r="AP346" s="295"/>
      <c r="AQ346" s="295"/>
      <c r="AR346" s="295"/>
      <c r="AS346" s="295"/>
      <c r="AT346" s="295"/>
      <c r="AU346" s="295"/>
      <c r="AV346" s="295"/>
      <c r="AW346" s="295"/>
      <c r="AX346" s="295"/>
      <c r="AY346" s="295"/>
      <c r="AZ346" s="295"/>
      <c r="BA346" s="295"/>
      <c r="BB346" s="295"/>
      <c r="BC346" s="295"/>
      <c r="BD346" s="295"/>
      <c r="BE346" s="295"/>
      <c r="BF346" s="295"/>
      <c r="BG346" s="295"/>
      <c r="BH346" s="295"/>
      <c r="BI346" s="295"/>
      <c r="BJ346" s="295"/>
      <c r="BK346" s="295"/>
      <c r="BL346" s="295"/>
      <c r="BM346" s="295"/>
      <c r="BN346" s="295"/>
      <c r="BO346" s="295"/>
    </row>
    <row r="347" spans="12:67" s="252" customFormat="1" x14ac:dyDescent="0.25">
      <c r="L347" s="251"/>
      <c r="M347" s="247"/>
      <c r="N347" s="248"/>
      <c r="O347" s="248"/>
      <c r="P347" s="248"/>
      <c r="Q347" s="248"/>
      <c r="R347" s="248"/>
      <c r="S347" s="248"/>
      <c r="T347" s="248"/>
      <c r="U347" s="248"/>
      <c r="X347" s="295"/>
      <c r="Y347" s="248"/>
      <c r="Z347" s="248"/>
      <c r="AA347" s="248"/>
      <c r="AB347" s="248"/>
      <c r="AC347" s="248"/>
      <c r="AD347" s="248"/>
      <c r="AE347" s="248"/>
      <c r="AF347" s="248"/>
      <c r="AG347" s="295"/>
      <c r="AH347" s="295"/>
      <c r="AI347" s="295"/>
      <c r="AJ347" s="295"/>
      <c r="AK347" s="295"/>
      <c r="AL347" s="295"/>
      <c r="AM347" s="295"/>
      <c r="AN347" s="295"/>
      <c r="AO347" s="295"/>
      <c r="AP347" s="295"/>
      <c r="AQ347" s="295"/>
      <c r="AR347" s="295"/>
      <c r="AS347" s="295"/>
      <c r="AT347" s="295"/>
      <c r="AU347" s="295"/>
      <c r="AV347" s="295"/>
      <c r="AW347" s="295"/>
      <c r="AX347" s="295"/>
      <c r="AY347" s="295"/>
      <c r="AZ347" s="295"/>
      <c r="BA347" s="295"/>
      <c r="BB347" s="295"/>
      <c r="BC347" s="295"/>
      <c r="BD347" s="295"/>
      <c r="BE347" s="295"/>
      <c r="BF347" s="295"/>
      <c r="BG347" s="295"/>
      <c r="BH347" s="295"/>
      <c r="BI347" s="295"/>
      <c r="BJ347" s="295"/>
      <c r="BK347" s="295"/>
      <c r="BL347" s="295"/>
      <c r="BM347" s="295"/>
      <c r="BN347" s="295"/>
      <c r="BO347" s="295"/>
    </row>
    <row r="348" spans="12:67" s="252" customFormat="1" x14ac:dyDescent="0.25">
      <c r="L348" s="251"/>
      <c r="M348" s="247"/>
      <c r="N348" s="248"/>
      <c r="O348" s="248"/>
      <c r="P348" s="248"/>
      <c r="Q348" s="248"/>
      <c r="R348" s="248"/>
      <c r="S348" s="248"/>
      <c r="T348" s="248"/>
      <c r="U348" s="248"/>
      <c r="X348" s="295"/>
      <c r="Y348" s="248"/>
      <c r="Z348" s="248"/>
      <c r="AA348" s="248"/>
      <c r="AB348" s="248"/>
      <c r="AC348" s="248"/>
      <c r="AD348" s="248"/>
      <c r="AE348" s="248"/>
      <c r="AF348" s="248"/>
      <c r="AG348" s="295"/>
      <c r="AH348" s="295"/>
      <c r="AI348" s="295"/>
      <c r="AJ348" s="295"/>
      <c r="AK348" s="295"/>
      <c r="AL348" s="295"/>
      <c r="AM348" s="295"/>
      <c r="AN348" s="295"/>
      <c r="AO348" s="295"/>
      <c r="AP348" s="295"/>
      <c r="AQ348" s="295"/>
      <c r="AR348" s="295"/>
      <c r="AS348" s="295"/>
      <c r="AT348" s="295"/>
      <c r="AU348" s="295"/>
      <c r="AV348" s="295"/>
      <c r="AW348" s="295"/>
      <c r="AX348" s="295"/>
      <c r="AY348" s="295"/>
      <c r="AZ348" s="295"/>
      <c r="BA348" s="295"/>
      <c r="BB348" s="295"/>
      <c r="BC348" s="295"/>
      <c r="BD348" s="295"/>
      <c r="BE348" s="295"/>
      <c r="BF348" s="295"/>
      <c r="BG348" s="295"/>
      <c r="BH348" s="295"/>
      <c r="BI348" s="295"/>
      <c r="BJ348" s="295"/>
      <c r="BK348" s="295"/>
      <c r="BL348" s="295"/>
      <c r="BM348" s="295"/>
      <c r="BN348" s="295"/>
      <c r="BO348" s="295"/>
    </row>
    <row r="349" spans="12:67" s="252" customFormat="1" x14ac:dyDescent="0.25">
      <c r="L349" s="251"/>
      <c r="M349" s="247"/>
      <c r="N349" s="248"/>
      <c r="O349" s="248"/>
      <c r="P349" s="248"/>
      <c r="Q349" s="248"/>
      <c r="R349" s="248"/>
      <c r="S349" s="248"/>
      <c r="T349" s="248"/>
      <c r="U349" s="248"/>
      <c r="X349" s="295"/>
      <c r="Y349" s="248"/>
      <c r="Z349" s="248"/>
      <c r="AA349" s="248"/>
      <c r="AB349" s="248"/>
      <c r="AC349" s="248"/>
      <c r="AD349" s="248"/>
      <c r="AE349" s="248"/>
      <c r="AF349" s="248"/>
      <c r="AG349" s="295"/>
      <c r="AH349" s="295"/>
      <c r="AI349" s="295"/>
      <c r="AJ349" s="295"/>
      <c r="AK349" s="295"/>
      <c r="AL349" s="295"/>
      <c r="AM349" s="295"/>
      <c r="AN349" s="295"/>
      <c r="AO349" s="295"/>
      <c r="AP349" s="295"/>
      <c r="AQ349" s="295"/>
      <c r="AR349" s="295"/>
      <c r="AS349" s="295"/>
      <c r="AT349" s="295"/>
      <c r="AU349" s="295"/>
      <c r="AV349" s="295"/>
      <c r="AW349" s="295"/>
      <c r="AX349" s="295"/>
      <c r="AY349" s="295"/>
      <c r="AZ349" s="295"/>
      <c r="BA349" s="295"/>
      <c r="BB349" s="295"/>
      <c r="BC349" s="295"/>
      <c r="BD349" s="295"/>
      <c r="BE349" s="295"/>
      <c r="BF349" s="295"/>
      <c r="BG349" s="295"/>
      <c r="BH349" s="295"/>
      <c r="BI349" s="295"/>
      <c r="BJ349" s="295"/>
      <c r="BK349" s="295"/>
      <c r="BL349" s="295"/>
      <c r="BM349" s="295"/>
      <c r="BN349" s="295"/>
      <c r="BO349" s="295"/>
    </row>
    <row r="350" spans="12:67" s="252" customFormat="1" x14ac:dyDescent="0.25">
      <c r="L350" s="251"/>
      <c r="M350" s="247"/>
      <c r="N350" s="248"/>
      <c r="O350" s="248"/>
      <c r="P350" s="248"/>
      <c r="Q350" s="248"/>
      <c r="R350" s="248"/>
      <c r="S350" s="248"/>
      <c r="T350" s="248"/>
      <c r="U350" s="248"/>
      <c r="X350" s="295"/>
      <c r="Y350" s="248"/>
      <c r="Z350" s="248"/>
      <c r="AA350" s="248"/>
      <c r="AB350" s="248"/>
      <c r="AC350" s="248"/>
      <c r="AD350" s="248"/>
      <c r="AE350" s="248"/>
      <c r="AF350" s="248"/>
      <c r="AG350" s="295"/>
      <c r="AH350" s="295"/>
      <c r="AI350" s="295"/>
      <c r="AJ350" s="295"/>
      <c r="AK350" s="295"/>
      <c r="AL350" s="295"/>
      <c r="AM350" s="295"/>
      <c r="AN350" s="295"/>
      <c r="AO350" s="295"/>
      <c r="AP350" s="295"/>
      <c r="AQ350" s="295"/>
      <c r="AR350" s="295"/>
      <c r="AS350" s="295"/>
      <c r="AT350" s="295"/>
      <c r="AU350" s="295"/>
      <c r="AV350" s="295"/>
      <c r="AW350" s="295"/>
      <c r="AX350" s="295"/>
      <c r="AY350" s="295"/>
      <c r="AZ350" s="295"/>
      <c r="BA350" s="295"/>
      <c r="BB350" s="295"/>
      <c r="BC350" s="295"/>
      <c r="BD350" s="295"/>
      <c r="BE350" s="295"/>
      <c r="BF350" s="295"/>
      <c r="BG350" s="295"/>
      <c r="BH350" s="295"/>
      <c r="BI350" s="295"/>
      <c r="BJ350" s="295"/>
      <c r="BK350" s="295"/>
      <c r="BL350" s="295"/>
      <c r="BM350" s="295"/>
      <c r="BN350" s="295"/>
      <c r="BO350" s="295"/>
    </row>
    <row r="351" spans="12:67" s="252" customFormat="1" x14ac:dyDescent="0.25">
      <c r="L351" s="251"/>
      <c r="M351" s="247"/>
      <c r="N351" s="248"/>
      <c r="O351" s="248"/>
      <c r="P351" s="248"/>
      <c r="Q351" s="248"/>
      <c r="R351" s="248"/>
      <c r="S351" s="248"/>
      <c r="T351" s="248"/>
      <c r="U351" s="248"/>
      <c r="X351" s="295"/>
      <c r="Y351" s="248"/>
      <c r="Z351" s="248"/>
      <c r="AA351" s="248"/>
      <c r="AB351" s="248"/>
      <c r="AC351" s="248"/>
      <c r="AD351" s="248"/>
      <c r="AE351" s="248"/>
      <c r="AF351" s="248"/>
      <c r="AG351" s="295"/>
      <c r="AH351" s="295"/>
      <c r="AI351" s="295"/>
      <c r="AJ351" s="295"/>
      <c r="AK351" s="295"/>
      <c r="AL351" s="295"/>
      <c r="AM351" s="295"/>
      <c r="AN351" s="295"/>
      <c r="AO351" s="295"/>
      <c r="AP351" s="295"/>
      <c r="AQ351" s="295"/>
      <c r="AR351" s="295"/>
      <c r="AS351" s="295"/>
      <c r="AT351" s="295"/>
      <c r="AU351" s="295"/>
      <c r="AV351" s="295"/>
      <c r="AW351" s="295"/>
      <c r="AX351" s="295"/>
      <c r="AY351" s="295"/>
      <c r="AZ351" s="295"/>
      <c r="BA351" s="295"/>
      <c r="BB351" s="295"/>
      <c r="BC351" s="295"/>
      <c r="BD351" s="295"/>
      <c r="BE351" s="295"/>
      <c r="BF351" s="295"/>
      <c r="BG351" s="295"/>
      <c r="BH351" s="295"/>
      <c r="BI351" s="295"/>
      <c r="BJ351" s="295"/>
      <c r="BK351" s="295"/>
      <c r="BL351" s="295"/>
      <c r="BM351" s="295"/>
      <c r="BN351" s="295"/>
      <c r="BO351" s="295"/>
    </row>
    <row r="352" spans="12:67" s="252" customFormat="1" x14ac:dyDescent="0.25">
      <c r="L352" s="251"/>
      <c r="M352" s="247"/>
      <c r="N352" s="248"/>
      <c r="O352" s="248"/>
      <c r="P352" s="248"/>
      <c r="Q352" s="248"/>
      <c r="R352" s="248"/>
      <c r="S352" s="248"/>
      <c r="T352" s="248"/>
      <c r="U352" s="248"/>
      <c r="X352" s="295"/>
      <c r="Y352" s="248"/>
      <c r="Z352" s="248"/>
      <c r="AA352" s="248"/>
      <c r="AB352" s="248"/>
      <c r="AC352" s="248"/>
      <c r="AD352" s="248"/>
      <c r="AE352" s="248"/>
      <c r="AF352" s="248"/>
      <c r="AG352" s="295"/>
      <c r="AH352" s="295"/>
      <c r="AI352" s="295"/>
      <c r="AJ352" s="295"/>
      <c r="AK352" s="295"/>
      <c r="AL352" s="295"/>
      <c r="AM352" s="295"/>
      <c r="AN352" s="295"/>
      <c r="AO352" s="295"/>
      <c r="AP352" s="295"/>
      <c r="AQ352" s="295"/>
      <c r="AR352" s="295"/>
      <c r="AS352" s="295"/>
      <c r="AT352" s="295"/>
      <c r="AU352" s="295"/>
      <c r="AV352" s="295"/>
      <c r="AW352" s="295"/>
      <c r="AX352" s="295"/>
      <c r="AY352" s="295"/>
      <c r="AZ352" s="295"/>
      <c r="BA352" s="295"/>
      <c r="BB352" s="295"/>
      <c r="BC352" s="295"/>
      <c r="BD352" s="295"/>
      <c r="BE352" s="295"/>
      <c r="BF352" s="295"/>
      <c r="BG352" s="295"/>
      <c r="BH352" s="295"/>
      <c r="BI352" s="295"/>
      <c r="BJ352" s="295"/>
      <c r="BK352" s="295"/>
      <c r="BL352" s="295"/>
      <c r="BM352" s="295"/>
      <c r="BN352" s="295"/>
      <c r="BO352" s="295"/>
    </row>
    <row r="353" spans="12:67" s="252" customFormat="1" x14ac:dyDescent="0.25">
      <c r="L353" s="251"/>
      <c r="M353" s="247"/>
      <c r="N353" s="248"/>
      <c r="O353" s="248"/>
      <c r="P353" s="248"/>
      <c r="Q353" s="248"/>
      <c r="R353" s="248"/>
      <c r="S353" s="248"/>
      <c r="T353" s="248"/>
      <c r="U353" s="248"/>
      <c r="X353" s="295"/>
      <c r="Y353" s="248"/>
      <c r="Z353" s="248"/>
      <c r="AA353" s="248"/>
      <c r="AB353" s="248"/>
      <c r="AC353" s="248"/>
      <c r="AD353" s="248"/>
      <c r="AE353" s="248"/>
      <c r="AF353" s="248"/>
      <c r="AG353" s="295"/>
      <c r="AH353" s="295"/>
      <c r="AI353" s="295"/>
      <c r="AJ353" s="295"/>
      <c r="AK353" s="295"/>
      <c r="AL353" s="295"/>
      <c r="AM353" s="295"/>
      <c r="AN353" s="295"/>
      <c r="AO353" s="295"/>
      <c r="AP353" s="295"/>
      <c r="AQ353" s="295"/>
      <c r="AR353" s="295"/>
      <c r="AS353" s="295"/>
      <c r="AT353" s="295"/>
      <c r="AU353" s="295"/>
      <c r="AV353" s="295"/>
      <c r="AW353" s="295"/>
      <c r="AX353" s="295"/>
      <c r="AY353" s="295"/>
      <c r="AZ353" s="295"/>
      <c r="BA353" s="295"/>
      <c r="BB353" s="295"/>
      <c r="BC353" s="295"/>
      <c r="BD353" s="295"/>
      <c r="BE353" s="295"/>
      <c r="BF353" s="295"/>
      <c r="BG353" s="295"/>
      <c r="BH353" s="295"/>
      <c r="BI353" s="295"/>
      <c r="BJ353" s="295"/>
      <c r="BK353" s="295"/>
      <c r="BL353" s="295"/>
      <c r="BM353" s="295"/>
      <c r="BN353" s="295"/>
      <c r="BO353" s="295"/>
    </row>
    <row r="354" spans="12:67" s="252" customFormat="1" x14ac:dyDescent="0.25">
      <c r="L354" s="251"/>
      <c r="M354" s="247"/>
      <c r="N354" s="248"/>
      <c r="O354" s="248"/>
      <c r="P354" s="248"/>
      <c r="Q354" s="248"/>
      <c r="R354" s="248"/>
      <c r="S354" s="248"/>
      <c r="T354" s="248"/>
      <c r="U354" s="248"/>
      <c r="X354" s="295"/>
      <c r="Y354" s="248"/>
      <c r="Z354" s="248"/>
      <c r="AA354" s="248"/>
      <c r="AB354" s="248"/>
      <c r="AC354" s="248"/>
      <c r="AD354" s="248"/>
      <c r="AE354" s="248"/>
      <c r="AF354" s="248"/>
      <c r="AG354" s="295"/>
      <c r="AH354" s="295"/>
      <c r="AI354" s="295"/>
      <c r="AJ354" s="295"/>
      <c r="AK354" s="295"/>
      <c r="AL354" s="295"/>
      <c r="AM354" s="295"/>
      <c r="AN354" s="295"/>
      <c r="AO354" s="295"/>
      <c r="AP354" s="295"/>
      <c r="AQ354" s="295"/>
      <c r="AR354" s="295"/>
      <c r="AS354" s="295"/>
      <c r="AT354" s="295"/>
      <c r="AU354" s="295"/>
      <c r="AV354" s="295"/>
      <c r="AW354" s="295"/>
      <c r="AX354" s="295"/>
      <c r="AY354" s="295"/>
      <c r="AZ354" s="295"/>
      <c r="BA354" s="295"/>
      <c r="BB354" s="295"/>
      <c r="BC354" s="295"/>
      <c r="BD354" s="295"/>
      <c r="BE354" s="295"/>
      <c r="BF354" s="295"/>
      <c r="BG354" s="295"/>
      <c r="BH354" s="295"/>
      <c r="BI354" s="295"/>
      <c r="BJ354" s="295"/>
      <c r="BK354" s="295"/>
      <c r="BL354" s="295"/>
      <c r="BM354" s="295"/>
      <c r="BN354" s="295"/>
      <c r="BO354" s="295"/>
    </row>
    <row r="355" spans="12:67" s="252" customFormat="1" x14ac:dyDescent="0.25">
      <c r="L355" s="251"/>
      <c r="M355" s="247"/>
      <c r="N355" s="248"/>
      <c r="O355" s="248"/>
      <c r="P355" s="248"/>
      <c r="Q355" s="248"/>
      <c r="R355" s="248"/>
      <c r="S355" s="248"/>
      <c r="T355" s="248"/>
      <c r="U355" s="248"/>
      <c r="X355" s="295"/>
      <c r="Y355" s="248"/>
      <c r="Z355" s="248"/>
      <c r="AA355" s="248"/>
      <c r="AB355" s="248"/>
      <c r="AC355" s="248"/>
      <c r="AD355" s="248"/>
      <c r="AE355" s="248"/>
      <c r="AF355" s="248"/>
      <c r="AG355" s="295"/>
      <c r="AH355" s="295"/>
      <c r="AI355" s="295"/>
      <c r="AJ355" s="295"/>
      <c r="AK355" s="295"/>
      <c r="AL355" s="295"/>
      <c r="AM355" s="295"/>
      <c r="AN355" s="295"/>
      <c r="AO355" s="295"/>
      <c r="AP355" s="295"/>
      <c r="AQ355" s="295"/>
      <c r="AR355" s="295"/>
      <c r="AS355" s="295"/>
      <c r="AT355" s="295"/>
      <c r="AU355" s="295"/>
      <c r="AV355" s="295"/>
      <c r="AW355" s="295"/>
      <c r="AX355" s="295"/>
      <c r="AY355" s="295"/>
      <c r="AZ355" s="295"/>
      <c r="BA355" s="295"/>
      <c r="BB355" s="295"/>
      <c r="BC355" s="295"/>
      <c r="BD355" s="295"/>
      <c r="BE355" s="295"/>
      <c r="BF355" s="295"/>
      <c r="BG355" s="295"/>
      <c r="BH355" s="295"/>
      <c r="BI355" s="295"/>
      <c r="BJ355" s="295"/>
      <c r="BK355" s="295"/>
      <c r="BL355" s="295"/>
      <c r="BM355" s="295"/>
      <c r="BN355" s="295"/>
      <c r="BO355" s="295"/>
    </row>
    <row r="356" spans="12:67" s="252" customFormat="1" x14ac:dyDescent="0.25">
      <c r="L356" s="251"/>
      <c r="M356" s="247"/>
      <c r="N356" s="248"/>
      <c r="O356" s="248"/>
      <c r="P356" s="248"/>
      <c r="Q356" s="248"/>
      <c r="R356" s="248"/>
      <c r="S356" s="248"/>
      <c r="T356" s="248"/>
      <c r="U356" s="248"/>
      <c r="X356" s="295"/>
      <c r="Y356" s="248"/>
      <c r="Z356" s="248"/>
      <c r="AA356" s="248"/>
      <c r="AB356" s="248"/>
      <c r="AC356" s="248"/>
      <c r="AD356" s="248"/>
      <c r="AE356" s="248"/>
      <c r="AF356" s="248"/>
      <c r="AG356" s="295"/>
      <c r="AH356" s="295"/>
      <c r="AI356" s="295"/>
      <c r="AJ356" s="295"/>
      <c r="AK356" s="295"/>
      <c r="AL356" s="295"/>
      <c r="AM356" s="295"/>
      <c r="AN356" s="295"/>
      <c r="AO356" s="295"/>
      <c r="AP356" s="295"/>
      <c r="AQ356" s="295"/>
      <c r="AR356" s="295"/>
      <c r="AS356" s="295"/>
      <c r="AT356" s="295"/>
      <c r="AU356" s="295"/>
      <c r="AV356" s="295"/>
      <c r="AW356" s="295"/>
      <c r="AX356" s="295"/>
      <c r="AY356" s="295"/>
      <c r="AZ356" s="295"/>
      <c r="BA356" s="295"/>
      <c r="BB356" s="295"/>
      <c r="BC356" s="295"/>
      <c r="BD356" s="295"/>
      <c r="BE356" s="295"/>
      <c r="BF356" s="295"/>
      <c r="BG356" s="295"/>
      <c r="BH356" s="295"/>
      <c r="BI356" s="295"/>
      <c r="BJ356" s="295"/>
      <c r="BK356" s="295"/>
      <c r="BL356" s="295"/>
      <c r="BM356" s="295"/>
      <c r="BN356" s="295"/>
      <c r="BO356" s="295"/>
    </row>
    <row r="357" spans="12:67" s="252" customFormat="1" x14ac:dyDescent="0.25">
      <c r="L357" s="251"/>
      <c r="M357" s="247"/>
      <c r="N357" s="248"/>
      <c r="O357" s="248"/>
      <c r="P357" s="248"/>
      <c r="Q357" s="248"/>
      <c r="R357" s="248"/>
      <c r="S357" s="248"/>
      <c r="T357" s="248"/>
      <c r="U357" s="248"/>
      <c r="X357" s="295"/>
      <c r="Y357" s="248"/>
      <c r="Z357" s="248"/>
      <c r="AA357" s="248"/>
      <c r="AB357" s="248"/>
      <c r="AC357" s="248"/>
      <c r="AD357" s="248"/>
      <c r="AE357" s="248"/>
      <c r="AF357" s="248"/>
      <c r="AG357" s="295"/>
      <c r="AH357" s="295"/>
      <c r="AI357" s="295"/>
      <c r="AJ357" s="295"/>
      <c r="AK357" s="295"/>
      <c r="AL357" s="295"/>
      <c r="AM357" s="295"/>
      <c r="AN357" s="295"/>
      <c r="AO357" s="295"/>
      <c r="AP357" s="295"/>
      <c r="AQ357" s="295"/>
      <c r="AR357" s="295"/>
      <c r="AS357" s="295"/>
      <c r="AT357" s="295"/>
      <c r="AU357" s="295"/>
      <c r="AV357" s="295"/>
      <c r="AW357" s="295"/>
      <c r="AX357" s="295"/>
      <c r="AY357" s="295"/>
      <c r="AZ357" s="295"/>
      <c r="BA357" s="295"/>
      <c r="BB357" s="295"/>
      <c r="BC357" s="295"/>
      <c r="BD357" s="295"/>
      <c r="BE357" s="295"/>
      <c r="BF357" s="295"/>
      <c r="BG357" s="295"/>
      <c r="BH357" s="295"/>
      <c r="BI357" s="295"/>
      <c r="BJ357" s="295"/>
      <c r="BK357" s="295"/>
      <c r="BL357" s="295"/>
      <c r="BM357" s="295"/>
      <c r="BN357" s="295"/>
      <c r="BO357" s="295"/>
    </row>
    <row r="358" spans="12:67" s="252" customFormat="1" x14ac:dyDescent="0.25">
      <c r="L358" s="251"/>
      <c r="M358" s="247"/>
      <c r="N358" s="248"/>
      <c r="O358" s="248"/>
      <c r="P358" s="248"/>
      <c r="Q358" s="248"/>
      <c r="R358" s="248"/>
      <c r="S358" s="248"/>
      <c r="T358" s="248"/>
      <c r="U358" s="248"/>
      <c r="X358" s="295"/>
      <c r="Y358" s="248"/>
      <c r="Z358" s="248"/>
      <c r="AA358" s="248"/>
      <c r="AB358" s="248"/>
      <c r="AC358" s="248"/>
      <c r="AD358" s="248"/>
      <c r="AE358" s="248"/>
      <c r="AF358" s="248"/>
      <c r="AG358" s="295"/>
      <c r="AH358" s="295"/>
      <c r="AI358" s="295"/>
      <c r="AJ358" s="295"/>
      <c r="AK358" s="295"/>
      <c r="AL358" s="295"/>
      <c r="AM358" s="295"/>
      <c r="AN358" s="295"/>
      <c r="AO358" s="295"/>
      <c r="AP358" s="295"/>
      <c r="AQ358" s="295"/>
      <c r="AR358" s="295"/>
      <c r="AS358" s="295"/>
      <c r="AT358" s="295"/>
      <c r="AU358" s="295"/>
      <c r="AV358" s="295"/>
      <c r="AW358" s="295"/>
      <c r="AX358" s="295"/>
      <c r="AY358" s="295"/>
      <c r="AZ358" s="295"/>
      <c r="BA358" s="295"/>
      <c r="BB358" s="295"/>
      <c r="BC358" s="295"/>
      <c r="BD358" s="295"/>
      <c r="BE358" s="295"/>
      <c r="BF358" s="295"/>
      <c r="BG358" s="295"/>
      <c r="BH358" s="295"/>
      <c r="BI358" s="295"/>
      <c r="BJ358" s="295"/>
      <c r="BK358" s="295"/>
      <c r="BL358" s="295"/>
      <c r="BM358" s="295"/>
      <c r="BN358" s="295"/>
      <c r="BO358" s="295"/>
    </row>
    <row r="359" spans="12:67" s="252" customFormat="1" x14ac:dyDescent="0.25">
      <c r="L359" s="251"/>
      <c r="M359" s="247"/>
      <c r="N359" s="248"/>
      <c r="O359" s="248"/>
      <c r="P359" s="248"/>
      <c r="Q359" s="248"/>
      <c r="R359" s="248"/>
      <c r="S359" s="248"/>
      <c r="T359" s="248"/>
      <c r="U359" s="248"/>
      <c r="X359" s="295"/>
      <c r="Y359" s="248"/>
      <c r="Z359" s="248"/>
      <c r="AA359" s="248"/>
      <c r="AB359" s="248"/>
      <c r="AC359" s="248"/>
      <c r="AD359" s="248"/>
      <c r="AE359" s="248"/>
      <c r="AF359" s="248"/>
      <c r="AG359" s="295"/>
      <c r="AH359" s="295"/>
      <c r="AI359" s="295"/>
      <c r="AJ359" s="295"/>
      <c r="AK359" s="295"/>
      <c r="AL359" s="295"/>
      <c r="AM359" s="295"/>
      <c r="AN359" s="295"/>
      <c r="AO359" s="295"/>
      <c r="AP359" s="295"/>
      <c r="AQ359" s="295"/>
      <c r="AR359" s="295"/>
      <c r="AS359" s="295"/>
      <c r="AT359" s="295"/>
      <c r="AU359" s="295"/>
      <c r="AV359" s="295"/>
      <c r="AW359" s="295"/>
      <c r="AX359" s="295"/>
      <c r="AY359" s="295"/>
      <c r="AZ359" s="295"/>
      <c r="BA359" s="295"/>
      <c r="BB359" s="295"/>
      <c r="BC359" s="295"/>
      <c r="BD359" s="295"/>
      <c r="BE359" s="295"/>
      <c r="BF359" s="295"/>
      <c r="BG359" s="295"/>
      <c r="BH359" s="295"/>
      <c r="BI359" s="295"/>
      <c r="BJ359" s="295"/>
      <c r="BK359" s="295"/>
      <c r="BL359" s="295"/>
      <c r="BM359" s="295"/>
      <c r="BN359" s="295"/>
      <c r="BO359" s="295"/>
    </row>
    <row r="360" spans="12:67" s="252" customFormat="1" x14ac:dyDescent="0.25">
      <c r="L360" s="251"/>
      <c r="M360" s="247"/>
      <c r="N360" s="248"/>
      <c r="O360" s="248"/>
      <c r="P360" s="248"/>
      <c r="Q360" s="248"/>
      <c r="R360" s="248"/>
      <c r="S360" s="248"/>
      <c r="T360" s="248"/>
      <c r="U360" s="248"/>
      <c r="X360" s="295"/>
      <c r="Y360" s="248"/>
      <c r="Z360" s="248"/>
      <c r="AA360" s="248"/>
      <c r="AB360" s="248"/>
      <c r="AC360" s="248"/>
      <c r="AD360" s="248"/>
      <c r="AE360" s="248"/>
      <c r="AF360" s="248"/>
      <c r="AG360" s="295"/>
      <c r="AH360" s="295"/>
      <c r="AI360" s="295"/>
      <c r="AJ360" s="295"/>
      <c r="AK360" s="295"/>
      <c r="AL360" s="295"/>
      <c r="AM360" s="295"/>
      <c r="AN360" s="295"/>
      <c r="AO360" s="295"/>
      <c r="AP360" s="295"/>
      <c r="AQ360" s="295"/>
      <c r="AR360" s="295"/>
      <c r="AS360" s="295"/>
      <c r="AT360" s="295"/>
      <c r="AU360" s="295"/>
      <c r="AV360" s="295"/>
      <c r="AW360" s="295"/>
      <c r="AX360" s="295"/>
      <c r="AY360" s="295"/>
      <c r="AZ360" s="295"/>
      <c r="BA360" s="295"/>
      <c r="BB360" s="295"/>
      <c r="BC360" s="295"/>
      <c r="BD360" s="295"/>
      <c r="BE360" s="295"/>
      <c r="BF360" s="295"/>
      <c r="BG360" s="295"/>
      <c r="BH360" s="295"/>
      <c r="BI360" s="295"/>
      <c r="BJ360" s="295"/>
      <c r="BK360" s="295"/>
      <c r="BL360" s="295"/>
      <c r="BM360" s="295"/>
      <c r="BN360" s="295"/>
      <c r="BO360" s="295"/>
    </row>
    <row r="361" spans="12:67" s="252" customFormat="1" x14ac:dyDescent="0.25">
      <c r="L361" s="251"/>
      <c r="M361" s="247"/>
      <c r="N361" s="248"/>
      <c r="O361" s="248"/>
      <c r="P361" s="248"/>
      <c r="Q361" s="248"/>
      <c r="R361" s="248"/>
      <c r="S361" s="248"/>
      <c r="T361" s="248"/>
      <c r="U361" s="248"/>
      <c r="X361" s="295"/>
      <c r="Y361" s="248"/>
      <c r="Z361" s="248"/>
      <c r="AA361" s="248"/>
      <c r="AB361" s="248"/>
      <c r="AC361" s="248"/>
      <c r="AD361" s="248"/>
      <c r="AE361" s="248"/>
      <c r="AF361" s="248"/>
      <c r="AG361" s="295"/>
      <c r="AH361" s="295"/>
      <c r="AI361" s="295"/>
      <c r="AJ361" s="295"/>
      <c r="AK361" s="295"/>
      <c r="AL361" s="295"/>
      <c r="AM361" s="295"/>
      <c r="AN361" s="295"/>
      <c r="AO361" s="295"/>
      <c r="AP361" s="295"/>
      <c r="AQ361" s="295"/>
      <c r="AR361" s="295"/>
      <c r="AS361" s="295"/>
      <c r="AT361" s="295"/>
      <c r="AU361" s="295"/>
      <c r="AV361" s="295"/>
      <c r="AW361" s="295"/>
      <c r="AX361" s="295"/>
      <c r="AY361" s="295"/>
      <c r="AZ361" s="295"/>
      <c r="BA361" s="295"/>
      <c r="BB361" s="295"/>
      <c r="BC361" s="295"/>
      <c r="BD361" s="295"/>
      <c r="BE361" s="295"/>
      <c r="BF361" s="295"/>
      <c r="BG361" s="295"/>
      <c r="BH361" s="295"/>
      <c r="BI361" s="295"/>
      <c r="BJ361" s="295"/>
      <c r="BK361" s="295"/>
      <c r="BL361" s="295"/>
      <c r="BM361" s="295"/>
      <c r="BN361" s="295"/>
      <c r="BO361" s="295"/>
    </row>
    <row r="362" spans="12:67" s="252" customFormat="1" x14ac:dyDescent="0.25">
      <c r="L362" s="251"/>
      <c r="M362" s="247"/>
      <c r="N362" s="248"/>
      <c r="O362" s="248"/>
      <c r="P362" s="248"/>
      <c r="Q362" s="248"/>
      <c r="R362" s="248"/>
      <c r="S362" s="248"/>
      <c r="T362" s="248"/>
      <c r="U362" s="248"/>
      <c r="X362" s="295"/>
      <c r="Y362" s="248"/>
      <c r="Z362" s="248"/>
      <c r="AA362" s="248"/>
      <c r="AB362" s="248"/>
      <c r="AC362" s="248"/>
      <c r="AD362" s="248"/>
      <c r="AE362" s="248"/>
      <c r="AF362" s="248"/>
      <c r="AG362" s="295"/>
      <c r="AH362" s="295"/>
      <c r="AI362" s="295"/>
      <c r="AJ362" s="295"/>
      <c r="AK362" s="295"/>
      <c r="AL362" s="295"/>
      <c r="AM362" s="295"/>
      <c r="AN362" s="295"/>
      <c r="AO362" s="295"/>
      <c r="AP362" s="295"/>
      <c r="AQ362" s="295"/>
      <c r="AR362" s="295"/>
      <c r="AS362" s="295"/>
      <c r="AT362" s="295"/>
      <c r="AU362" s="295"/>
      <c r="AV362" s="295"/>
      <c r="AW362" s="295"/>
      <c r="AX362" s="295"/>
      <c r="AY362" s="295"/>
      <c r="AZ362" s="295"/>
      <c r="BA362" s="295"/>
      <c r="BB362" s="295"/>
      <c r="BC362" s="295"/>
      <c r="BD362" s="295"/>
      <c r="BE362" s="295"/>
      <c r="BF362" s="295"/>
      <c r="BG362" s="295"/>
      <c r="BH362" s="295"/>
      <c r="BI362" s="295"/>
      <c r="BJ362" s="295"/>
      <c r="BK362" s="295"/>
      <c r="BL362" s="295"/>
      <c r="BM362" s="295"/>
      <c r="BN362" s="295"/>
      <c r="BO362" s="295"/>
    </row>
    <row r="363" spans="12:67" s="252" customFormat="1" x14ac:dyDescent="0.25">
      <c r="L363" s="251"/>
      <c r="M363" s="247"/>
      <c r="N363" s="248"/>
      <c r="O363" s="248"/>
      <c r="P363" s="248"/>
      <c r="Q363" s="248"/>
      <c r="R363" s="248"/>
      <c r="S363" s="248"/>
      <c r="T363" s="248"/>
      <c r="U363" s="248"/>
      <c r="X363" s="295"/>
      <c r="Y363" s="248"/>
      <c r="Z363" s="248"/>
      <c r="AA363" s="248"/>
      <c r="AB363" s="248"/>
      <c r="AC363" s="248"/>
      <c r="AD363" s="248"/>
      <c r="AE363" s="248"/>
      <c r="AF363" s="248"/>
      <c r="AG363" s="295"/>
      <c r="AH363" s="295"/>
      <c r="AI363" s="295"/>
      <c r="AJ363" s="295"/>
      <c r="AK363" s="295"/>
      <c r="AL363" s="295"/>
      <c r="AM363" s="295"/>
      <c r="AN363" s="295"/>
      <c r="AO363" s="295"/>
      <c r="AP363" s="295"/>
      <c r="AQ363" s="295"/>
      <c r="AR363" s="295"/>
      <c r="AS363" s="295"/>
      <c r="AT363" s="295"/>
      <c r="AU363" s="295"/>
      <c r="AV363" s="295"/>
      <c r="AW363" s="295"/>
      <c r="AX363" s="295"/>
      <c r="AY363" s="295"/>
      <c r="AZ363" s="295"/>
      <c r="BA363" s="295"/>
      <c r="BB363" s="295"/>
      <c r="BC363" s="295"/>
      <c r="BD363" s="295"/>
      <c r="BE363" s="295"/>
      <c r="BF363" s="295"/>
      <c r="BG363" s="295"/>
      <c r="BH363" s="295"/>
      <c r="BI363" s="295"/>
      <c r="BJ363" s="295"/>
      <c r="BK363" s="295"/>
      <c r="BL363" s="295"/>
      <c r="BM363" s="295"/>
      <c r="BN363" s="295"/>
      <c r="BO363" s="295"/>
    </row>
    <row r="364" spans="12:67" s="252" customFormat="1" x14ac:dyDescent="0.25">
      <c r="L364" s="251"/>
      <c r="M364" s="247"/>
      <c r="N364" s="248"/>
      <c r="O364" s="248"/>
      <c r="P364" s="248"/>
      <c r="Q364" s="248"/>
      <c r="R364" s="248"/>
      <c r="S364" s="248"/>
      <c r="T364" s="248"/>
      <c r="U364" s="248"/>
      <c r="X364" s="295"/>
      <c r="Y364" s="248"/>
      <c r="Z364" s="248"/>
      <c r="AA364" s="248"/>
      <c r="AB364" s="248"/>
      <c r="AC364" s="248"/>
      <c r="AD364" s="248"/>
      <c r="AE364" s="248"/>
      <c r="AF364" s="248"/>
      <c r="AG364" s="295"/>
      <c r="AH364" s="295"/>
      <c r="AI364" s="295"/>
      <c r="AJ364" s="295"/>
      <c r="AK364" s="295"/>
      <c r="AL364" s="295"/>
      <c r="AM364" s="295"/>
      <c r="AN364" s="295"/>
      <c r="AO364" s="295"/>
      <c r="AP364" s="295"/>
      <c r="AQ364" s="295"/>
      <c r="AR364" s="295"/>
      <c r="AS364" s="295"/>
      <c r="AT364" s="295"/>
      <c r="AU364" s="295"/>
      <c r="AV364" s="295"/>
      <c r="AW364" s="295"/>
      <c r="AX364" s="295"/>
      <c r="AY364" s="295"/>
      <c r="AZ364" s="295"/>
      <c r="BA364" s="295"/>
      <c r="BB364" s="295"/>
      <c r="BC364" s="295"/>
      <c r="BD364" s="295"/>
      <c r="BE364" s="295"/>
      <c r="BF364" s="295"/>
      <c r="BG364" s="295"/>
      <c r="BH364" s="295"/>
      <c r="BI364" s="295"/>
      <c r="BJ364" s="295"/>
      <c r="BK364" s="295"/>
      <c r="BL364" s="295"/>
      <c r="BM364" s="295"/>
      <c r="BN364" s="295"/>
      <c r="BO364" s="295"/>
    </row>
    <row r="365" spans="12:67" s="252" customFormat="1" x14ac:dyDescent="0.25">
      <c r="L365" s="251"/>
      <c r="M365" s="247"/>
      <c r="N365" s="248"/>
      <c r="O365" s="248"/>
      <c r="P365" s="248"/>
      <c r="Q365" s="248"/>
      <c r="R365" s="248"/>
      <c r="S365" s="248"/>
      <c r="T365" s="248"/>
      <c r="U365" s="248"/>
      <c r="X365" s="295"/>
      <c r="Y365" s="248"/>
      <c r="Z365" s="248"/>
      <c r="AA365" s="248"/>
      <c r="AB365" s="248"/>
      <c r="AC365" s="248"/>
      <c r="AD365" s="248"/>
      <c r="AE365" s="248"/>
      <c r="AF365" s="248"/>
      <c r="AG365" s="295"/>
      <c r="AH365" s="295"/>
      <c r="AI365" s="295"/>
      <c r="AJ365" s="295"/>
      <c r="AK365" s="295"/>
      <c r="AL365" s="295"/>
      <c r="AM365" s="295"/>
      <c r="AN365" s="295"/>
      <c r="AO365" s="295"/>
      <c r="AP365" s="295"/>
      <c r="AQ365" s="295"/>
      <c r="AR365" s="295"/>
      <c r="AS365" s="295"/>
      <c r="AT365" s="295"/>
      <c r="AU365" s="295"/>
      <c r="AV365" s="295"/>
      <c r="AW365" s="295"/>
      <c r="AX365" s="295"/>
      <c r="AY365" s="295"/>
      <c r="AZ365" s="295"/>
      <c r="BA365" s="295"/>
      <c r="BB365" s="295"/>
      <c r="BC365" s="295"/>
      <c r="BD365" s="295"/>
      <c r="BE365" s="295"/>
      <c r="BF365" s="295"/>
      <c r="BG365" s="295"/>
      <c r="BH365" s="295"/>
      <c r="BI365" s="295"/>
      <c r="BJ365" s="295"/>
      <c r="BK365" s="295"/>
      <c r="BL365" s="295"/>
      <c r="BM365" s="295"/>
      <c r="BN365" s="295"/>
      <c r="BO365" s="295"/>
    </row>
    <row r="366" spans="12:67" s="252" customFormat="1" x14ac:dyDescent="0.25">
      <c r="L366" s="251"/>
      <c r="M366" s="247"/>
      <c r="N366" s="248"/>
      <c r="O366" s="248"/>
      <c r="P366" s="248"/>
      <c r="Q366" s="248"/>
      <c r="R366" s="248"/>
      <c r="S366" s="248"/>
      <c r="T366" s="248"/>
      <c r="U366" s="248"/>
      <c r="X366" s="295"/>
      <c r="Y366" s="248"/>
      <c r="Z366" s="248"/>
      <c r="AA366" s="248"/>
      <c r="AB366" s="248"/>
      <c r="AC366" s="248"/>
      <c r="AD366" s="248"/>
      <c r="AE366" s="248"/>
      <c r="AF366" s="248"/>
      <c r="AG366" s="295"/>
      <c r="AH366" s="295"/>
      <c r="AI366" s="295"/>
      <c r="AJ366" s="295"/>
      <c r="AK366" s="295"/>
      <c r="AL366" s="295"/>
      <c r="AM366" s="295"/>
      <c r="AN366" s="295"/>
      <c r="AO366" s="295"/>
      <c r="AP366" s="295"/>
      <c r="AQ366" s="295"/>
      <c r="AR366" s="295"/>
      <c r="AS366" s="295"/>
      <c r="AT366" s="295"/>
      <c r="AU366" s="295"/>
      <c r="AV366" s="295"/>
      <c r="AW366" s="295"/>
      <c r="AX366" s="295"/>
      <c r="AY366" s="295"/>
      <c r="AZ366" s="295"/>
      <c r="BA366" s="295"/>
      <c r="BB366" s="295"/>
      <c r="BC366" s="295"/>
      <c r="BD366" s="295"/>
      <c r="BE366" s="295"/>
      <c r="BF366" s="295"/>
      <c r="BG366" s="295"/>
      <c r="BH366" s="295"/>
      <c r="BI366" s="295"/>
      <c r="BJ366" s="295"/>
      <c r="BK366" s="295"/>
      <c r="BL366" s="295"/>
      <c r="BM366" s="295"/>
      <c r="BN366" s="295"/>
      <c r="BO366" s="295"/>
    </row>
    <row r="367" spans="12:67" s="252" customFormat="1" x14ac:dyDescent="0.25">
      <c r="L367" s="251"/>
      <c r="M367" s="247"/>
      <c r="N367" s="248"/>
      <c r="O367" s="248"/>
      <c r="P367" s="248"/>
      <c r="Q367" s="248"/>
      <c r="R367" s="248"/>
      <c r="S367" s="248"/>
      <c r="T367" s="248"/>
      <c r="U367" s="248"/>
      <c r="X367" s="295"/>
      <c r="Y367" s="248"/>
      <c r="Z367" s="248"/>
      <c r="AA367" s="248"/>
      <c r="AB367" s="248"/>
      <c r="AC367" s="248"/>
      <c r="AD367" s="248"/>
      <c r="AE367" s="248"/>
      <c r="AF367" s="248"/>
      <c r="AG367" s="295"/>
      <c r="AH367" s="295"/>
      <c r="AI367" s="295"/>
      <c r="AJ367" s="295"/>
      <c r="AK367" s="295"/>
      <c r="AL367" s="295"/>
      <c r="AM367" s="295"/>
      <c r="AN367" s="295"/>
      <c r="AO367" s="295"/>
      <c r="AP367" s="295"/>
      <c r="AQ367" s="295"/>
      <c r="AR367" s="295"/>
      <c r="AS367" s="295"/>
      <c r="AT367" s="295"/>
      <c r="AU367" s="295"/>
      <c r="AV367" s="295"/>
      <c r="AW367" s="295"/>
      <c r="AX367" s="295"/>
      <c r="AY367" s="295"/>
      <c r="AZ367" s="295"/>
      <c r="BA367" s="295"/>
      <c r="BB367" s="295"/>
      <c r="BC367" s="295"/>
      <c r="BD367" s="295"/>
      <c r="BE367" s="295"/>
      <c r="BF367" s="295"/>
      <c r="BG367" s="295"/>
      <c r="BH367" s="295"/>
      <c r="BI367" s="295"/>
      <c r="BJ367" s="295"/>
      <c r="BK367" s="295"/>
      <c r="BL367" s="295"/>
      <c r="BM367" s="295"/>
      <c r="BN367" s="295"/>
      <c r="BO367" s="295"/>
    </row>
    <row r="368" spans="12:67" s="252" customFormat="1" x14ac:dyDescent="0.25">
      <c r="L368" s="251"/>
      <c r="M368" s="247"/>
      <c r="N368" s="248"/>
      <c r="O368" s="248"/>
      <c r="P368" s="248"/>
      <c r="Q368" s="248"/>
      <c r="R368" s="248"/>
      <c r="S368" s="248"/>
      <c r="T368" s="248"/>
      <c r="U368" s="248"/>
      <c r="X368" s="295"/>
      <c r="Y368" s="248"/>
      <c r="Z368" s="248"/>
      <c r="AA368" s="248"/>
      <c r="AB368" s="248"/>
      <c r="AC368" s="248"/>
      <c r="AD368" s="248"/>
      <c r="AE368" s="248"/>
      <c r="AF368" s="248"/>
      <c r="AG368" s="295"/>
      <c r="AH368" s="295"/>
      <c r="AI368" s="295"/>
      <c r="AJ368" s="295"/>
      <c r="AK368" s="295"/>
      <c r="AL368" s="295"/>
      <c r="AM368" s="295"/>
      <c r="AN368" s="295"/>
      <c r="AO368" s="295"/>
      <c r="AP368" s="295"/>
      <c r="AQ368" s="295"/>
      <c r="AR368" s="295"/>
      <c r="AS368" s="295"/>
      <c r="AT368" s="295"/>
      <c r="AU368" s="295"/>
      <c r="AV368" s="295"/>
      <c r="AW368" s="295"/>
      <c r="AX368" s="295"/>
      <c r="AY368" s="295"/>
      <c r="AZ368" s="295"/>
      <c r="BA368" s="295"/>
      <c r="BB368" s="295"/>
      <c r="BC368" s="295"/>
      <c r="BD368" s="295"/>
      <c r="BE368" s="295"/>
      <c r="BF368" s="295"/>
      <c r="BG368" s="295"/>
      <c r="BH368" s="295"/>
      <c r="BI368" s="295"/>
      <c r="BJ368" s="295"/>
      <c r="BK368" s="295"/>
      <c r="BL368" s="295"/>
      <c r="BM368" s="295"/>
      <c r="BN368" s="295"/>
      <c r="BO368" s="295"/>
    </row>
    <row r="369" spans="12:67" s="252" customFormat="1" x14ac:dyDescent="0.25">
      <c r="L369" s="251"/>
      <c r="M369" s="247"/>
      <c r="N369" s="248"/>
      <c r="O369" s="248"/>
      <c r="P369" s="248"/>
      <c r="Q369" s="248"/>
      <c r="R369" s="248"/>
      <c r="S369" s="248"/>
      <c r="T369" s="248"/>
      <c r="U369" s="248"/>
      <c r="X369" s="295"/>
      <c r="Y369" s="248"/>
      <c r="Z369" s="248"/>
      <c r="AA369" s="248"/>
      <c r="AB369" s="248"/>
      <c r="AC369" s="248"/>
      <c r="AD369" s="248"/>
      <c r="AE369" s="248"/>
      <c r="AF369" s="248"/>
      <c r="AG369" s="295"/>
      <c r="AH369" s="295"/>
      <c r="AI369" s="295"/>
      <c r="AJ369" s="295"/>
      <c r="AK369" s="295"/>
      <c r="AL369" s="295"/>
      <c r="AM369" s="295"/>
      <c r="AN369" s="295"/>
      <c r="AO369" s="295"/>
      <c r="AP369" s="295"/>
      <c r="AQ369" s="295"/>
      <c r="AR369" s="295"/>
      <c r="AS369" s="295"/>
      <c r="AT369" s="295"/>
      <c r="AU369" s="295"/>
      <c r="AV369" s="295"/>
      <c r="AW369" s="295"/>
      <c r="AX369" s="295"/>
      <c r="AY369" s="295"/>
      <c r="AZ369" s="295"/>
      <c r="BA369" s="295"/>
      <c r="BB369" s="295"/>
      <c r="BC369" s="295"/>
      <c r="BD369" s="295"/>
      <c r="BE369" s="295"/>
      <c r="BF369" s="295"/>
      <c r="BG369" s="295"/>
      <c r="BH369" s="295"/>
      <c r="BI369" s="295"/>
      <c r="BJ369" s="295"/>
      <c r="BK369" s="295"/>
      <c r="BL369" s="295"/>
      <c r="BM369" s="295"/>
      <c r="BN369" s="295"/>
      <c r="BO369" s="295"/>
    </row>
    <row r="370" spans="12:67" s="252" customFormat="1" x14ac:dyDescent="0.25">
      <c r="L370" s="251"/>
      <c r="M370" s="247"/>
      <c r="N370" s="248"/>
      <c r="O370" s="248"/>
      <c r="P370" s="248"/>
      <c r="Q370" s="248"/>
      <c r="R370" s="248"/>
      <c r="S370" s="248"/>
      <c r="T370" s="248"/>
      <c r="U370" s="248"/>
      <c r="X370" s="295"/>
      <c r="Y370" s="248"/>
      <c r="Z370" s="248"/>
      <c r="AA370" s="248"/>
      <c r="AB370" s="248"/>
      <c r="AC370" s="248"/>
      <c r="AD370" s="248"/>
      <c r="AE370" s="248"/>
      <c r="AF370" s="248"/>
      <c r="AG370" s="295"/>
      <c r="AH370" s="295"/>
      <c r="AI370" s="295"/>
      <c r="AJ370" s="295"/>
      <c r="AK370" s="295"/>
      <c r="AL370" s="295"/>
      <c r="AM370" s="295"/>
      <c r="AN370" s="295"/>
      <c r="AO370" s="295"/>
      <c r="AP370" s="295"/>
      <c r="AQ370" s="295"/>
      <c r="AR370" s="295"/>
      <c r="AS370" s="295"/>
      <c r="AT370" s="295"/>
      <c r="AU370" s="295"/>
      <c r="AV370" s="295"/>
      <c r="AW370" s="295"/>
      <c r="AX370" s="295"/>
      <c r="AY370" s="295"/>
      <c r="AZ370" s="295"/>
      <c r="BA370" s="295"/>
      <c r="BB370" s="295"/>
      <c r="BC370" s="295"/>
      <c r="BD370" s="295"/>
      <c r="BE370" s="295"/>
      <c r="BF370" s="295"/>
      <c r="BG370" s="295"/>
      <c r="BH370" s="295"/>
      <c r="BI370" s="295"/>
      <c r="BJ370" s="295"/>
      <c r="BK370" s="295"/>
      <c r="BL370" s="295"/>
      <c r="BM370" s="295"/>
      <c r="BN370" s="295"/>
      <c r="BO370" s="295"/>
    </row>
    <row r="371" spans="12:67" s="252" customFormat="1" x14ac:dyDescent="0.25">
      <c r="L371" s="251"/>
      <c r="M371" s="247"/>
      <c r="N371" s="248"/>
      <c r="O371" s="248"/>
      <c r="P371" s="248"/>
      <c r="Q371" s="248"/>
      <c r="R371" s="248"/>
      <c r="S371" s="248"/>
      <c r="T371" s="248"/>
      <c r="U371" s="248"/>
      <c r="X371" s="295"/>
      <c r="Y371" s="248"/>
      <c r="Z371" s="248"/>
      <c r="AA371" s="248"/>
      <c r="AB371" s="248"/>
      <c r="AC371" s="248"/>
      <c r="AD371" s="248"/>
      <c r="AE371" s="248"/>
      <c r="AF371" s="248"/>
      <c r="AG371" s="295"/>
      <c r="AH371" s="295"/>
      <c r="AI371" s="295"/>
      <c r="AJ371" s="295"/>
      <c r="AK371" s="295"/>
      <c r="AL371" s="295"/>
      <c r="AM371" s="295"/>
      <c r="AN371" s="295"/>
      <c r="AO371" s="295"/>
      <c r="AP371" s="295"/>
      <c r="AQ371" s="295"/>
      <c r="AR371" s="295"/>
      <c r="AS371" s="295"/>
      <c r="AT371" s="295"/>
      <c r="AU371" s="295"/>
      <c r="AV371" s="295"/>
      <c r="AW371" s="295"/>
      <c r="AX371" s="295"/>
      <c r="AY371" s="295"/>
      <c r="AZ371" s="295"/>
      <c r="BA371" s="295"/>
      <c r="BB371" s="295"/>
      <c r="BC371" s="295"/>
      <c r="BD371" s="295"/>
      <c r="BE371" s="295"/>
      <c r="BF371" s="295"/>
      <c r="BG371" s="295"/>
      <c r="BH371" s="295"/>
      <c r="BI371" s="295"/>
      <c r="BJ371" s="295"/>
      <c r="BK371" s="295"/>
      <c r="BL371" s="295"/>
      <c r="BM371" s="295"/>
      <c r="BN371" s="295"/>
      <c r="BO371" s="295"/>
    </row>
    <row r="372" spans="12:67" s="252" customFormat="1" x14ac:dyDescent="0.25">
      <c r="L372" s="251"/>
      <c r="M372" s="247"/>
      <c r="N372" s="248"/>
      <c r="O372" s="248"/>
      <c r="P372" s="248"/>
      <c r="Q372" s="248"/>
      <c r="R372" s="248"/>
      <c r="S372" s="248"/>
      <c r="T372" s="248"/>
      <c r="U372" s="248"/>
      <c r="X372" s="295"/>
      <c r="Y372" s="248"/>
      <c r="Z372" s="248"/>
      <c r="AA372" s="248"/>
      <c r="AB372" s="248"/>
      <c r="AC372" s="248"/>
      <c r="AD372" s="248"/>
      <c r="AE372" s="248"/>
      <c r="AF372" s="248"/>
      <c r="AG372" s="295"/>
      <c r="AH372" s="295"/>
      <c r="AI372" s="295"/>
      <c r="AJ372" s="295"/>
      <c r="AK372" s="295"/>
      <c r="AL372" s="295"/>
      <c r="AM372" s="295"/>
      <c r="AN372" s="295"/>
      <c r="AO372" s="295"/>
      <c r="AP372" s="295"/>
      <c r="AQ372" s="295"/>
      <c r="AR372" s="295"/>
      <c r="AS372" s="295"/>
      <c r="AT372" s="295"/>
      <c r="AU372" s="295"/>
      <c r="AV372" s="295"/>
      <c r="AW372" s="295"/>
      <c r="AX372" s="295"/>
      <c r="AY372" s="295"/>
      <c r="AZ372" s="295"/>
      <c r="BA372" s="295"/>
      <c r="BB372" s="295"/>
      <c r="BC372" s="295"/>
      <c r="BD372" s="295"/>
      <c r="BE372" s="295"/>
      <c r="BF372" s="295"/>
      <c r="BG372" s="295"/>
      <c r="BH372" s="295"/>
      <c r="BI372" s="295"/>
      <c r="BJ372" s="295"/>
      <c r="BK372" s="295"/>
      <c r="BL372" s="295"/>
      <c r="BM372" s="295"/>
      <c r="BN372" s="295"/>
      <c r="BO372" s="295"/>
    </row>
    <row r="373" spans="12:67" s="252" customFormat="1" x14ac:dyDescent="0.25">
      <c r="L373" s="251"/>
      <c r="M373" s="247"/>
      <c r="N373" s="248"/>
      <c r="O373" s="248"/>
      <c r="P373" s="248"/>
      <c r="Q373" s="248"/>
      <c r="R373" s="248"/>
      <c r="S373" s="248"/>
      <c r="T373" s="248"/>
      <c r="U373" s="248"/>
      <c r="X373" s="295"/>
      <c r="Y373" s="248"/>
      <c r="Z373" s="248"/>
      <c r="AA373" s="248"/>
      <c r="AB373" s="248"/>
      <c r="AC373" s="248"/>
      <c r="AD373" s="248"/>
      <c r="AE373" s="248"/>
      <c r="AF373" s="248"/>
      <c r="AG373" s="295"/>
      <c r="AH373" s="295"/>
      <c r="AI373" s="295"/>
      <c r="AJ373" s="295"/>
      <c r="AK373" s="295"/>
      <c r="AL373" s="295"/>
      <c r="AM373" s="295"/>
      <c r="AN373" s="295"/>
      <c r="AO373" s="295"/>
      <c r="AP373" s="295"/>
      <c r="AQ373" s="295"/>
      <c r="AR373" s="295"/>
      <c r="AS373" s="295"/>
      <c r="AT373" s="295"/>
      <c r="AU373" s="295"/>
      <c r="AV373" s="295"/>
      <c r="AW373" s="295"/>
      <c r="AX373" s="295"/>
      <c r="AY373" s="295"/>
      <c r="AZ373" s="295"/>
      <c r="BA373" s="295"/>
      <c r="BB373" s="295"/>
      <c r="BC373" s="295"/>
      <c r="BD373" s="295"/>
      <c r="BE373" s="295"/>
      <c r="BF373" s="295"/>
      <c r="BG373" s="295"/>
      <c r="BH373" s="295"/>
      <c r="BI373" s="295"/>
      <c r="BJ373" s="295"/>
      <c r="BK373" s="295"/>
      <c r="BL373" s="295"/>
      <c r="BM373" s="295"/>
      <c r="BN373" s="295"/>
      <c r="BO373" s="295"/>
    </row>
    <row r="374" spans="12:67" s="252" customFormat="1" x14ac:dyDescent="0.25">
      <c r="L374" s="251"/>
      <c r="M374" s="247"/>
      <c r="N374" s="248"/>
      <c r="O374" s="248"/>
      <c r="P374" s="248"/>
      <c r="Q374" s="248"/>
      <c r="R374" s="248"/>
      <c r="S374" s="248"/>
      <c r="T374" s="248"/>
      <c r="U374" s="248"/>
      <c r="X374" s="295"/>
      <c r="Y374" s="248"/>
      <c r="Z374" s="248"/>
      <c r="AA374" s="248"/>
      <c r="AB374" s="248"/>
      <c r="AC374" s="248"/>
      <c r="AD374" s="248"/>
      <c r="AE374" s="248"/>
      <c r="AF374" s="248"/>
      <c r="AG374" s="295"/>
      <c r="AH374" s="295"/>
      <c r="AI374" s="295"/>
      <c r="AJ374" s="295"/>
      <c r="AK374" s="295"/>
      <c r="AL374" s="295"/>
      <c r="AM374" s="295"/>
      <c r="AN374" s="295"/>
      <c r="AO374" s="295"/>
      <c r="AP374" s="295"/>
      <c r="AQ374" s="295"/>
      <c r="AR374" s="295"/>
      <c r="AS374" s="295"/>
      <c r="AT374" s="295"/>
      <c r="AU374" s="295"/>
      <c r="AV374" s="295"/>
      <c r="AW374" s="295"/>
      <c r="AX374" s="295"/>
      <c r="AY374" s="295"/>
      <c r="AZ374" s="295"/>
      <c r="BA374" s="295"/>
      <c r="BB374" s="295"/>
      <c r="BC374" s="295"/>
      <c r="BD374" s="295"/>
      <c r="BE374" s="295"/>
      <c r="BF374" s="295"/>
      <c r="BG374" s="295"/>
      <c r="BH374" s="295"/>
      <c r="BI374" s="295"/>
      <c r="BJ374" s="295"/>
      <c r="BK374" s="295"/>
      <c r="BL374" s="295"/>
      <c r="BM374" s="295"/>
      <c r="BN374" s="295"/>
      <c r="BO374" s="295"/>
    </row>
    <row r="375" spans="12:67" s="252" customFormat="1" x14ac:dyDescent="0.25">
      <c r="L375" s="251"/>
      <c r="M375" s="247"/>
      <c r="N375" s="248"/>
      <c r="O375" s="248"/>
      <c r="P375" s="248"/>
      <c r="Q375" s="248"/>
      <c r="R375" s="248"/>
      <c r="S375" s="248"/>
      <c r="T375" s="248"/>
      <c r="U375" s="248"/>
      <c r="X375" s="295"/>
      <c r="Y375" s="248"/>
      <c r="Z375" s="248"/>
      <c r="AA375" s="248"/>
      <c r="AB375" s="248"/>
      <c r="AC375" s="248"/>
      <c r="AD375" s="248"/>
      <c r="AE375" s="248"/>
      <c r="AF375" s="248"/>
      <c r="AG375" s="295"/>
      <c r="AH375" s="295"/>
      <c r="AI375" s="295"/>
      <c r="AJ375" s="295"/>
      <c r="AK375" s="295"/>
      <c r="AL375" s="295"/>
      <c r="AM375" s="295"/>
      <c r="AN375" s="295"/>
      <c r="AO375" s="295"/>
      <c r="AP375" s="295"/>
      <c r="AQ375" s="295"/>
      <c r="AR375" s="295"/>
      <c r="AS375" s="295"/>
      <c r="AT375" s="295"/>
      <c r="AU375" s="295"/>
      <c r="AV375" s="295"/>
      <c r="AW375" s="295"/>
      <c r="AX375" s="295"/>
      <c r="AY375" s="295"/>
      <c r="AZ375" s="295"/>
      <c r="BA375" s="295"/>
      <c r="BB375" s="295"/>
      <c r="BC375" s="295"/>
      <c r="BD375" s="295"/>
      <c r="BE375" s="295"/>
      <c r="BF375" s="295"/>
      <c r="BG375" s="295"/>
      <c r="BH375" s="295"/>
      <c r="BI375" s="295"/>
      <c r="BJ375" s="295"/>
      <c r="BK375" s="295"/>
      <c r="BL375" s="295"/>
      <c r="BM375" s="295"/>
      <c r="BN375" s="295"/>
      <c r="BO375" s="295"/>
    </row>
    <row r="376" spans="12:67" s="252" customFormat="1" x14ac:dyDescent="0.25">
      <c r="L376" s="251"/>
      <c r="M376" s="247"/>
      <c r="N376" s="248"/>
      <c r="O376" s="248"/>
      <c r="P376" s="248"/>
      <c r="Q376" s="248"/>
      <c r="R376" s="248"/>
      <c r="S376" s="248"/>
      <c r="T376" s="248"/>
      <c r="U376" s="248"/>
      <c r="X376" s="295"/>
      <c r="Y376" s="248"/>
      <c r="Z376" s="248"/>
      <c r="AA376" s="248"/>
      <c r="AB376" s="248"/>
      <c r="AC376" s="248"/>
      <c r="AD376" s="248"/>
      <c r="AE376" s="248"/>
      <c r="AF376" s="248"/>
      <c r="AG376" s="295"/>
      <c r="AH376" s="295"/>
      <c r="AI376" s="295"/>
      <c r="AJ376" s="295"/>
      <c r="AK376" s="295"/>
      <c r="AL376" s="295"/>
      <c r="AM376" s="295"/>
      <c r="AN376" s="295"/>
      <c r="AO376" s="295"/>
      <c r="AP376" s="295"/>
      <c r="AQ376" s="295"/>
      <c r="AR376" s="295"/>
      <c r="AS376" s="295"/>
      <c r="AT376" s="295"/>
      <c r="AU376" s="295"/>
      <c r="AV376" s="295"/>
      <c r="AW376" s="295"/>
      <c r="AX376" s="295"/>
      <c r="AY376" s="295"/>
      <c r="AZ376" s="295"/>
      <c r="BA376" s="295"/>
      <c r="BB376" s="295"/>
      <c r="BC376" s="295"/>
      <c r="BD376" s="295"/>
      <c r="BE376" s="295"/>
      <c r="BF376" s="295"/>
      <c r="BG376" s="295"/>
      <c r="BH376" s="295"/>
      <c r="BI376" s="295"/>
      <c r="BJ376" s="295"/>
      <c r="BK376" s="295"/>
      <c r="BL376" s="295"/>
      <c r="BM376" s="295"/>
      <c r="BN376" s="295"/>
      <c r="BO376" s="295"/>
    </row>
    <row r="377" spans="12:67" s="252" customFormat="1" x14ac:dyDescent="0.25">
      <c r="L377" s="251"/>
      <c r="M377" s="247"/>
      <c r="N377" s="248"/>
      <c r="O377" s="248"/>
      <c r="P377" s="248"/>
      <c r="Q377" s="248"/>
      <c r="R377" s="248"/>
      <c r="S377" s="248"/>
      <c r="T377" s="248"/>
      <c r="U377" s="248"/>
      <c r="X377" s="295"/>
      <c r="Y377" s="248"/>
      <c r="Z377" s="248"/>
      <c r="AA377" s="248"/>
      <c r="AB377" s="248"/>
      <c r="AC377" s="248"/>
      <c r="AD377" s="248"/>
      <c r="AE377" s="248"/>
      <c r="AF377" s="248"/>
      <c r="AG377" s="295"/>
      <c r="AH377" s="295"/>
      <c r="AI377" s="295"/>
      <c r="AJ377" s="295"/>
      <c r="AK377" s="295"/>
      <c r="AL377" s="295"/>
      <c r="AM377" s="295"/>
      <c r="AN377" s="295"/>
      <c r="AO377" s="295"/>
      <c r="AP377" s="295"/>
      <c r="AQ377" s="295"/>
      <c r="AR377" s="295"/>
      <c r="AS377" s="295"/>
      <c r="AT377" s="295"/>
      <c r="AU377" s="295"/>
      <c r="AV377" s="295"/>
      <c r="AW377" s="295"/>
      <c r="AX377" s="295"/>
      <c r="AY377" s="295"/>
      <c r="AZ377" s="295"/>
      <c r="BA377" s="295"/>
      <c r="BB377" s="295"/>
      <c r="BC377" s="295"/>
      <c r="BD377" s="295"/>
      <c r="BE377" s="295"/>
      <c r="BF377" s="295"/>
      <c r="BG377" s="295"/>
      <c r="BH377" s="295"/>
      <c r="BI377" s="295"/>
      <c r="BJ377" s="295"/>
      <c r="BK377" s="295"/>
      <c r="BL377" s="295"/>
      <c r="BM377" s="295"/>
      <c r="BN377" s="295"/>
      <c r="BO377" s="295"/>
    </row>
    <row r="378" spans="12:67" s="252" customFormat="1" x14ac:dyDescent="0.25">
      <c r="L378" s="251"/>
      <c r="M378" s="247"/>
      <c r="N378" s="248"/>
      <c r="O378" s="248"/>
      <c r="P378" s="248"/>
      <c r="Q378" s="248"/>
      <c r="R378" s="248"/>
      <c r="S378" s="248"/>
      <c r="T378" s="248"/>
      <c r="U378" s="248"/>
      <c r="X378" s="295"/>
      <c r="Y378" s="248"/>
      <c r="Z378" s="248"/>
      <c r="AA378" s="248"/>
      <c r="AB378" s="248"/>
      <c r="AC378" s="248"/>
      <c r="AD378" s="248"/>
      <c r="AE378" s="248"/>
      <c r="AF378" s="248"/>
      <c r="AG378" s="295"/>
      <c r="AH378" s="295"/>
      <c r="AI378" s="295"/>
      <c r="AJ378" s="295"/>
      <c r="AK378" s="295"/>
      <c r="AL378" s="295"/>
      <c r="AM378" s="295"/>
      <c r="AN378" s="295"/>
      <c r="AO378" s="295"/>
      <c r="AP378" s="295"/>
      <c r="AQ378" s="295"/>
      <c r="AR378" s="295"/>
      <c r="AS378" s="295"/>
      <c r="AT378" s="295"/>
      <c r="AU378" s="295"/>
      <c r="AV378" s="295"/>
      <c r="AW378" s="295"/>
      <c r="AX378" s="295"/>
      <c r="AY378" s="295"/>
      <c r="AZ378" s="295"/>
      <c r="BA378" s="295"/>
      <c r="BB378" s="295"/>
      <c r="BC378" s="295"/>
      <c r="BD378" s="295"/>
      <c r="BE378" s="295"/>
      <c r="BF378" s="295"/>
      <c r="BG378" s="295"/>
      <c r="BH378" s="295"/>
      <c r="BI378" s="295"/>
      <c r="BJ378" s="295"/>
      <c r="BK378" s="295"/>
      <c r="BL378" s="295"/>
      <c r="BM378" s="295"/>
      <c r="BN378" s="295"/>
      <c r="BO378" s="295"/>
    </row>
    <row r="379" spans="12:67" s="252" customFormat="1" x14ac:dyDescent="0.25">
      <c r="L379" s="251"/>
      <c r="M379" s="247"/>
      <c r="N379" s="248"/>
      <c r="O379" s="248"/>
      <c r="P379" s="248"/>
      <c r="Q379" s="248"/>
      <c r="R379" s="248"/>
      <c r="S379" s="248"/>
      <c r="T379" s="248"/>
      <c r="U379" s="248"/>
      <c r="X379" s="295"/>
      <c r="Y379" s="248"/>
      <c r="Z379" s="248"/>
      <c r="AA379" s="248"/>
      <c r="AB379" s="248"/>
      <c r="AC379" s="248"/>
      <c r="AD379" s="248"/>
      <c r="AE379" s="248"/>
      <c r="AF379" s="248"/>
      <c r="AG379" s="295"/>
      <c r="AH379" s="295"/>
      <c r="AI379" s="295"/>
      <c r="AJ379" s="295"/>
      <c r="AK379" s="295"/>
      <c r="AL379" s="295"/>
      <c r="AM379" s="295"/>
      <c r="AN379" s="295"/>
      <c r="AO379" s="295"/>
      <c r="AP379" s="295"/>
      <c r="AQ379" s="295"/>
      <c r="AR379" s="295"/>
      <c r="AS379" s="295"/>
      <c r="AT379" s="295"/>
      <c r="AU379" s="295"/>
      <c r="AV379" s="295"/>
      <c r="AW379" s="295"/>
      <c r="AX379" s="295"/>
      <c r="AY379" s="295"/>
      <c r="AZ379" s="295"/>
      <c r="BA379" s="295"/>
      <c r="BB379" s="295"/>
      <c r="BC379" s="295"/>
      <c r="BD379" s="295"/>
      <c r="BE379" s="295"/>
      <c r="BF379" s="295"/>
      <c r="BG379" s="295"/>
      <c r="BH379" s="295"/>
      <c r="BI379" s="295"/>
      <c r="BJ379" s="295"/>
      <c r="BK379" s="295"/>
      <c r="BL379" s="295"/>
      <c r="BM379" s="295"/>
      <c r="BN379" s="295"/>
      <c r="BO379" s="295"/>
    </row>
    <row r="380" spans="12:67" s="252" customFormat="1" x14ac:dyDescent="0.25">
      <c r="L380" s="251"/>
      <c r="M380" s="247"/>
      <c r="N380" s="248"/>
      <c r="O380" s="248"/>
      <c r="P380" s="248"/>
      <c r="Q380" s="248"/>
      <c r="R380" s="248"/>
      <c r="S380" s="248"/>
      <c r="T380" s="248"/>
      <c r="U380" s="248"/>
      <c r="X380" s="295"/>
      <c r="Y380" s="248"/>
      <c r="Z380" s="248"/>
      <c r="AA380" s="248"/>
      <c r="AB380" s="248"/>
      <c r="AC380" s="248"/>
      <c r="AD380" s="248"/>
      <c r="AE380" s="248"/>
      <c r="AF380" s="248"/>
      <c r="AG380" s="295"/>
      <c r="AH380" s="295"/>
      <c r="AI380" s="295"/>
      <c r="AJ380" s="295"/>
      <c r="AK380" s="295"/>
      <c r="AL380" s="295"/>
      <c r="AM380" s="295"/>
      <c r="AN380" s="295"/>
      <c r="AO380" s="295"/>
      <c r="AP380" s="295"/>
      <c r="AQ380" s="295"/>
      <c r="AR380" s="295"/>
      <c r="AS380" s="295"/>
      <c r="AT380" s="295"/>
      <c r="AU380" s="295"/>
      <c r="AV380" s="295"/>
      <c r="AW380" s="295"/>
      <c r="AX380" s="295"/>
      <c r="AY380" s="295"/>
      <c r="AZ380" s="295"/>
      <c r="BA380" s="295"/>
      <c r="BB380" s="295"/>
      <c r="BC380" s="295"/>
      <c r="BD380" s="295"/>
      <c r="BE380" s="295"/>
      <c r="BF380" s="295"/>
      <c r="BG380" s="295"/>
      <c r="BH380" s="295"/>
      <c r="BI380" s="295"/>
      <c r="BJ380" s="295"/>
      <c r="BK380" s="295"/>
      <c r="BL380" s="295"/>
      <c r="BM380" s="295"/>
      <c r="BN380" s="295"/>
      <c r="BO380" s="295"/>
    </row>
    <row r="381" spans="12:67" s="252" customFormat="1" x14ac:dyDescent="0.25">
      <c r="L381" s="251"/>
      <c r="M381" s="247"/>
      <c r="N381" s="248"/>
      <c r="O381" s="248"/>
      <c r="P381" s="248"/>
      <c r="Q381" s="248"/>
      <c r="R381" s="248"/>
      <c r="S381" s="248"/>
      <c r="T381" s="248"/>
      <c r="U381" s="248"/>
      <c r="X381" s="295"/>
      <c r="Y381" s="248"/>
      <c r="Z381" s="248"/>
      <c r="AA381" s="248"/>
      <c r="AB381" s="248"/>
      <c r="AC381" s="248"/>
      <c r="AD381" s="248"/>
      <c r="AE381" s="248"/>
      <c r="AF381" s="248"/>
      <c r="AG381" s="295"/>
      <c r="AH381" s="295"/>
      <c r="AI381" s="295"/>
      <c r="AJ381" s="295"/>
      <c r="AK381" s="295"/>
      <c r="AL381" s="295"/>
      <c r="AM381" s="295"/>
      <c r="AN381" s="295"/>
      <c r="AO381" s="295"/>
      <c r="AP381" s="295"/>
      <c r="AQ381" s="295"/>
      <c r="AR381" s="295"/>
      <c r="AS381" s="295"/>
      <c r="AT381" s="295"/>
      <c r="AU381" s="295"/>
      <c r="AV381" s="295"/>
      <c r="AW381" s="295"/>
      <c r="AX381" s="295"/>
      <c r="AY381" s="295"/>
      <c r="AZ381" s="295"/>
      <c r="BA381" s="295"/>
      <c r="BB381" s="295"/>
      <c r="BC381" s="295"/>
      <c r="BD381" s="295"/>
      <c r="BE381" s="295"/>
      <c r="BF381" s="295"/>
      <c r="BG381" s="295"/>
      <c r="BH381" s="295"/>
      <c r="BI381" s="295"/>
      <c r="BJ381" s="295"/>
      <c r="BK381" s="295"/>
      <c r="BL381" s="295"/>
      <c r="BM381" s="295"/>
      <c r="BN381" s="295"/>
      <c r="BO381" s="295"/>
    </row>
    <row r="382" spans="12:67" s="252" customFormat="1" x14ac:dyDescent="0.25">
      <c r="L382" s="251"/>
      <c r="M382" s="247"/>
      <c r="N382" s="248"/>
      <c r="O382" s="248"/>
      <c r="P382" s="248"/>
      <c r="Q382" s="248"/>
      <c r="R382" s="248"/>
      <c r="S382" s="248"/>
      <c r="T382" s="248"/>
      <c r="U382" s="248"/>
      <c r="X382" s="295"/>
      <c r="Y382" s="248"/>
      <c r="Z382" s="248"/>
      <c r="AA382" s="248"/>
      <c r="AB382" s="248"/>
      <c r="AC382" s="248"/>
      <c r="AD382" s="248"/>
      <c r="AE382" s="248"/>
      <c r="AF382" s="248"/>
      <c r="AG382" s="295"/>
      <c r="AH382" s="295"/>
      <c r="AI382" s="295"/>
      <c r="AJ382" s="295"/>
      <c r="AK382" s="295"/>
      <c r="AL382" s="295"/>
      <c r="AM382" s="295"/>
      <c r="AN382" s="295"/>
      <c r="AO382" s="295"/>
      <c r="AP382" s="295"/>
      <c r="AQ382" s="295"/>
      <c r="AR382" s="295"/>
      <c r="AS382" s="295"/>
      <c r="AT382" s="295"/>
      <c r="AU382" s="295"/>
      <c r="AV382" s="295"/>
      <c r="AW382" s="295"/>
      <c r="AX382" s="295"/>
      <c r="AY382" s="295"/>
      <c r="AZ382" s="295"/>
      <c r="BA382" s="295"/>
      <c r="BB382" s="295"/>
      <c r="BC382" s="295"/>
      <c r="BD382" s="295"/>
      <c r="BE382" s="295"/>
      <c r="BF382" s="295"/>
      <c r="BG382" s="295"/>
      <c r="BH382" s="295"/>
      <c r="BI382" s="295"/>
      <c r="BJ382" s="295"/>
      <c r="BK382" s="295"/>
      <c r="BL382" s="295"/>
      <c r="BM382" s="295"/>
      <c r="BN382" s="295"/>
      <c r="BO382" s="295"/>
    </row>
    <row r="383" spans="12:67" s="252" customFormat="1" x14ac:dyDescent="0.25">
      <c r="L383" s="251"/>
      <c r="M383" s="247"/>
      <c r="N383" s="248"/>
      <c r="O383" s="248"/>
      <c r="P383" s="248"/>
      <c r="Q383" s="248"/>
      <c r="R383" s="248"/>
      <c r="S383" s="248"/>
      <c r="T383" s="248"/>
      <c r="U383" s="248"/>
      <c r="X383" s="295"/>
      <c r="Y383" s="248"/>
      <c r="Z383" s="248"/>
      <c r="AA383" s="248"/>
      <c r="AB383" s="248"/>
      <c r="AC383" s="248"/>
      <c r="AD383" s="248"/>
      <c r="AE383" s="248"/>
      <c r="AF383" s="248"/>
      <c r="AG383" s="295"/>
      <c r="AH383" s="295"/>
      <c r="AI383" s="295"/>
      <c r="AJ383" s="295"/>
      <c r="AK383" s="295"/>
      <c r="AL383" s="295"/>
      <c r="AM383" s="295"/>
      <c r="AN383" s="295"/>
      <c r="AO383" s="295"/>
      <c r="AP383" s="295"/>
      <c r="AQ383" s="295"/>
      <c r="AR383" s="295"/>
      <c r="AS383" s="295"/>
      <c r="AT383" s="295"/>
      <c r="AU383" s="295"/>
      <c r="AV383" s="295"/>
      <c r="AW383" s="295"/>
      <c r="AX383" s="295"/>
      <c r="AY383" s="295"/>
      <c r="AZ383" s="295"/>
      <c r="BA383" s="295"/>
      <c r="BB383" s="295"/>
      <c r="BC383" s="295"/>
      <c r="BD383" s="295"/>
      <c r="BE383" s="295"/>
      <c r="BF383" s="295"/>
      <c r="BG383" s="295"/>
      <c r="BH383" s="295"/>
      <c r="BI383" s="295"/>
      <c r="BJ383" s="295"/>
      <c r="BK383" s="295"/>
      <c r="BL383" s="295"/>
      <c r="BM383" s="295"/>
      <c r="BN383" s="295"/>
      <c r="BO383" s="295"/>
    </row>
    <row r="384" spans="12:67" s="252" customFormat="1" x14ac:dyDescent="0.25">
      <c r="L384" s="251"/>
      <c r="M384" s="247"/>
      <c r="N384" s="248"/>
      <c r="O384" s="248"/>
      <c r="P384" s="248"/>
      <c r="Q384" s="248"/>
      <c r="R384" s="248"/>
      <c r="S384" s="248"/>
      <c r="T384" s="248"/>
      <c r="U384" s="248"/>
      <c r="X384" s="295"/>
      <c r="Y384" s="248"/>
      <c r="Z384" s="248"/>
      <c r="AA384" s="248"/>
      <c r="AB384" s="248"/>
      <c r="AC384" s="248"/>
      <c r="AD384" s="248"/>
      <c r="AE384" s="248"/>
      <c r="AF384" s="248"/>
      <c r="AG384" s="295"/>
      <c r="AH384" s="295"/>
      <c r="AI384" s="295"/>
      <c r="AJ384" s="295"/>
      <c r="AK384" s="295"/>
      <c r="AL384" s="295"/>
      <c r="AM384" s="295"/>
      <c r="AN384" s="295"/>
      <c r="AO384" s="295"/>
      <c r="AP384" s="295"/>
      <c r="AQ384" s="295"/>
      <c r="AR384" s="295"/>
      <c r="AS384" s="295"/>
      <c r="AT384" s="295"/>
      <c r="AU384" s="295"/>
      <c r="AV384" s="295"/>
      <c r="AW384" s="295"/>
      <c r="AX384" s="295"/>
      <c r="AY384" s="295"/>
      <c r="AZ384" s="295"/>
      <c r="BA384" s="295"/>
      <c r="BB384" s="295"/>
      <c r="BC384" s="295"/>
      <c r="BD384" s="295"/>
      <c r="BE384" s="295"/>
      <c r="BF384" s="295"/>
      <c r="BG384" s="295"/>
      <c r="BH384" s="295"/>
      <c r="BI384" s="295"/>
      <c r="BJ384" s="295"/>
      <c r="BK384" s="295"/>
      <c r="BL384" s="295"/>
      <c r="BM384" s="295"/>
      <c r="BN384" s="295"/>
      <c r="BO384" s="295"/>
    </row>
    <row r="385" spans="12:67" s="252" customFormat="1" x14ac:dyDescent="0.25">
      <c r="L385" s="251"/>
      <c r="M385" s="247"/>
      <c r="N385" s="248"/>
      <c r="O385" s="248"/>
      <c r="P385" s="248"/>
      <c r="Q385" s="248"/>
      <c r="R385" s="248"/>
      <c r="S385" s="248"/>
      <c r="T385" s="248"/>
      <c r="U385" s="248"/>
      <c r="X385" s="295"/>
      <c r="Y385" s="248"/>
      <c r="Z385" s="248"/>
      <c r="AA385" s="248"/>
      <c r="AB385" s="248"/>
      <c r="AC385" s="248"/>
      <c r="AD385" s="248"/>
      <c r="AE385" s="248"/>
      <c r="AF385" s="248"/>
      <c r="AG385" s="295"/>
      <c r="AH385" s="295"/>
      <c r="AI385" s="295"/>
      <c r="AJ385" s="295"/>
      <c r="AK385" s="295"/>
      <c r="AL385" s="295"/>
      <c r="AM385" s="295"/>
      <c r="AN385" s="295"/>
      <c r="AO385" s="295"/>
      <c r="AP385" s="295"/>
      <c r="AQ385" s="295"/>
      <c r="AR385" s="295"/>
      <c r="AS385" s="295"/>
      <c r="AT385" s="295"/>
      <c r="AU385" s="295"/>
      <c r="AV385" s="295"/>
      <c r="AW385" s="295"/>
      <c r="AX385" s="295"/>
      <c r="AY385" s="295"/>
      <c r="AZ385" s="295"/>
      <c r="BA385" s="295"/>
      <c r="BB385" s="295"/>
      <c r="BC385" s="295"/>
      <c r="BD385" s="295"/>
      <c r="BE385" s="295"/>
      <c r="BF385" s="295"/>
      <c r="BG385" s="295"/>
      <c r="BH385" s="295"/>
      <c r="BI385" s="295"/>
      <c r="BJ385" s="295"/>
      <c r="BK385" s="295"/>
      <c r="BL385" s="295"/>
      <c r="BM385" s="295"/>
      <c r="BN385" s="295"/>
      <c r="BO385" s="295"/>
    </row>
    <row r="386" spans="12:67" s="252" customFormat="1" x14ac:dyDescent="0.25">
      <c r="L386" s="251"/>
      <c r="M386" s="247"/>
      <c r="N386" s="248"/>
      <c r="O386" s="248"/>
      <c r="P386" s="248"/>
      <c r="Q386" s="248"/>
      <c r="R386" s="248"/>
      <c r="S386" s="248"/>
      <c r="T386" s="248"/>
      <c r="U386" s="248"/>
      <c r="X386" s="295"/>
      <c r="Y386" s="248"/>
      <c r="Z386" s="248"/>
      <c r="AA386" s="248"/>
      <c r="AB386" s="248"/>
      <c r="AC386" s="248"/>
      <c r="AD386" s="248"/>
      <c r="AE386" s="248"/>
      <c r="AF386" s="248"/>
      <c r="AG386" s="295"/>
      <c r="AH386" s="295"/>
      <c r="AI386" s="295"/>
      <c r="AJ386" s="295"/>
      <c r="AK386" s="295"/>
      <c r="AL386" s="295"/>
      <c r="AM386" s="295"/>
      <c r="AN386" s="295"/>
      <c r="AO386" s="295"/>
      <c r="AP386" s="295"/>
      <c r="AQ386" s="295"/>
      <c r="AR386" s="295"/>
      <c r="AS386" s="295"/>
      <c r="AT386" s="295"/>
      <c r="AU386" s="295"/>
      <c r="AV386" s="295"/>
      <c r="AW386" s="295"/>
      <c r="AX386" s="295"/>
      <c r="AY386" s="295"/>
      <c r="AZ386" s="295"/>
      <c r="BA386" s="295"/>
      <c r="BB386" s="295"/>
      <c r="BC386" s="295"/>
      <c r="BD386" s="295"/>
      <c r="BE386" s="295"/>
      <c r="BF386" s="295"/>
      <c r="BG386" s="295"/>
      <c r="BH386" s="295"/>
      <c r="BI386" s="295"/>
      <c r="BJ386" s="295"/>
      <c r="BK386" s="295"/>
      <c r="BL386" s="295"/>
      <c r="BM386" s="295"/>
      <c r="BN386" s="295"/>
      <c r="BO386" s="295"/>
    </row>
    <row r="387" spans="12:67" s="252" customFormat="1" x14ac:dyDescent="0.25">
      <c r="L387" s="251"/>
      <c r="M387" s="247"/>
      <c r="N387" s="248"/>
      <c r="O387" s="248"/>
      <c r="P387" s="248"/>
      <c r="Q387" s="248"/>
      <c r="R387" s="248"/>
      <c r="S387" s="248"/>
      <c r="T387" s="248"/>
      <c r="U387" s="248"/>
      <c r="X387" s="295"/>
      <c r="Y387" s="248"/>
      <c r="Z387" s="248"/>
      <c r="AA387" s="248"/>
      <c r="AB387" s="248"/>
      <c r="AC387" s="248"/>
      <c r="AD387" s="248"/>
      <c r="AE387" s="248"/>
      <c r="AF387" s="248"/>
      <c r="AG387" s="295"/>
      <c r="AH387" s="295"/>
      <c r="AI387" s="295"/>
      <c r="AJ387" s="295"/>
      <c r="AK387" s="295"/>
      <c r="AL387" s="295"/>
      <c r="AM387" s="295"/>
      <c r="AN387" s="295"/>
      <c r="AO387" s="295"/>
      <c r="AP387" s="295"/>
      <c r="AQ387" s="295"/>
      <c r="AR387" s="295"/>
      <c r="AS387" s="295"/>
      <c r="AT387" s="295"/>
      <c r="AU387" s="295"/>
      <c r="AV387" s="295"/>
      <c r="AW387" s="295"/>
      <c r="AX387" s="295"/>
      <c r="AY387" s="295"/>
      <c r="AZ387" s="295"/>
      <c r="BA387" s="295"/>
      <c r="BB387" s="295"/>
      <c r="BC387" s="295"/>
      <c r="BD387" s="295"/>
      <c r="BE387" s="295"/>
      <c r="BF387" s="295"/>
      <c r="BG387" s="295"/>
      <c r="BH387" s="295"/>
      <c r="BI387" s="295"/>
      <c r="BJ387" s="295"/>
      <c r="BK387" s="295"/>
      <c r="BL387" s="295"/>
      <c r="BM387" s="295"/>
      <c r="BN387" s="295"/>
      <c r="BO387" s="295"/>
    </row>
    <row r="388" spans="12:67" s="252" customFormat="1" x14ac:dyDescent="0.25">
      <c r="L388" s="251"/>
      <c r="M388" s="247"/>
      <c r="N388" s="248"/>
      <c r="O388" s="248"/>
      <c r="P388" s="248"/>
      <c r="Q388" s="248"/>
      <c r="R388" s="248"/>
      <c r="S388" s="248"/>
      <c r="T388" s="248"/>
      <c r="U388" s="248"/>
      <c r="X388" s="295"/>
      <c r="Y388" s="248"/>
      <c r="Z388" s="248"/>
      <c r="AA388" s="248"/>
      <c r="AB388" s="248"/>
      <c r="AC388" s="248"/>
      <c r="AD388" s="248"/>
      <c r="AE388" s="248"/>
      <c r="AF388" s="248"/>
      <c r="AG388" s="295"/>
      <c r="AH388" s="295"/>
      <c r="AI388" s="295"/>
      <c r="AJ388" s="295"/>
      <c r="AK388" s="295"/>
      <c r="AL388" s="295"/>
      <c r="AM388" s="295"/>
      <c r="AN388" s="295"/>
      <c r="AO388" s="295"/>
      <c r="AP388" s="295"/>
      <c r="AQ388" s="295"/>
      <c r="AR388" s="295"/>
      <c r="AS388" s="295"/>
      <c r="AT388" s="295"/>
      <c r="AU388" s="295"/>
      <c r="AV388" s="295"/>
      <c r="AW388" s="295"/>
      <c r="AX388" s="295"/>
      <c r="AY388" s="295"/>
      <c r="AZ388" s="295"/>
      <c r="BA388" s="295"/>
      <c r="BB388" s="295"/>
      <c r="BC388" s="295"/>
      <c r="BD388" s="295"/>
      <c r="BE388" s="295"/>
      <c r="BF388" s="295"/>
      <c r="BG388" s="295"/>
      <c r="BH388" s="295"/>
      <c r="BI388" s="295"/>
      <c r="BJ388" s="295"/>
      <c r="BK388" s="295"/>
      <c r="BL388" s="295"/>
      <c r="BM388" s="295"/>
      <c r="BN388" s="295"/>
      <c r="BO388" s="295"/>
    </row>
    <row r="389" spans="12:67" s="252" customFormat="1" x14ac:dyDescent="0.25">
      <c r="L389" s="251"/>
      <c r="M389" s="247"/>
      <c r="N389" s="248"/>
      <c r="O389" s="248"/>
      <c r="P389" s="248"/>
      <c r="Q389" s="248"/>
      <c r="R389" s="248"/>
      <c r="S389" s="248"/>
      <c r="T389" s="248"/>
      <c r="U389" s="248"/>
      <c r="X389" s="295"/>
      <c r="Y389" s="248"/>
      <c r="Z389" s="248"/>
      <c r="AA389" s="248"/>
      <c r="AB389" s="248"/>
      <c r="AC389" s="248"/>
      <c r="AD389" s="248"/>
      <c r="AE389" s="248"/>
      <c r="AF389" s="248"/>
      <c r="AG389" s="295"/>
      <c r="AH389" s="295"/>
      <c r="AI389" s="295"/>
      <c r="AJ389" s="295"/>
      <c r="AK389" s="295"/>
      <c r="AL389" s="295"/>
      <c r="AM389" s="295"/>
      <c r="AN389" s="295"/>
      <c r="AO389" s="295"/>
      <c r="AP389" s="295"/>
      <c r="AQ389" s="295"/>
      <c r="AR389" s="295"/>
      <c r="AS389" s="295"/>
      <c r="AT389" s="295"/>
      <c r="AU389" s="295"/>
      <c r="AV389" s="295"/>
      <c r="AW389" s="295"/>
      <c r="AX389" s="295"/>
      <c r="AY389" s="295"/>
      <c r="AZ389" s="295"/>
      <c r="BA389" s="295"/>
      <c r="BB389" s="295"/>
      <c r="BC389" s="295"/>
      <c r="BD389" s="295"/>
      <c r="BE389" s="295"/>
      <c r="BF389" s="295"/>
      <c r="BG389" s="295"/>
      <c r="BH389" s="295"/>
      <c r="BI389" s="295"/>
      <c r="BJ389" s="295"/>
      <c r="BK389" s="295"/>
      <c r="BL389" s="295"/>
      <c r="BM389" s="295"/>
      <c r="BN389" s="295"/>
      <c r="BO389" s="295"/>
    </row>
    <row r="390" spans="12:67" s="252" customFormat="1" x14ac:dyDescent="0.25">
      <c r="L390" s="251"/>
      <c r="M390" s="247"/>
      <c r="N390" s="248"/>
      <c r="O390" s="248"/>
      <c r="P390" s="248"/>
      <c r="Q390" s="248"/>
      <c r="R390" s="248"/>
      <c r="S390" s="248"/>
      <c r="T390" s="248"/>
      <c r="U390" s="248"/>
      <c r="X390" s="295"/>
      <c r="Y390" s="248"/>
      <c r="Z390" s="248"/>
      <c r="AA390" s="248"/>
      <c r="AB390" s="248"/>
      <c r="AC390" s="248"/>
      <c r="AD390" s="248"/>
      <c r="AE390" s="248"/>
      <c r="AF390" s="248"/>
      <c r="AG390" s="295"/>
      <c r="AH390" s="295"/>
      <c r="AI390" s="295"/>
      <c r="AJ390" s="295"/>
      <c r="AK390" s="295"/>
      <c r="AL390" s="295"/>
      <c r="AM390" s="295"/>
      <c r="AN390" s="295"/>
      <c r="AO390" s="295"/>
      <c r="AP390" s="295"/>
      <c r="AQ390" s="295"/>
      <c r="AR390" s="295"/>
      <c r="AS390" s="295"/>
      <c r="AT390" s="295"/>
      <c r="AU390" s="295"/>
      <c r="AV390" s="295"/>
      <c r="AW390" s="295"/>
      <c r="AX390" s="295"/>
      <c r="AY390" s="295"/>
      <c r="AZ390" s="295"/>
      <c r="BA390" s="295"/>
      <c r="BB390" s="295"/>
      <c r="BC390" s="295"/>
      <c r="BD390" s="295"/>
      <c r="BE390" s="295"/>
      <c r="BF390" s="295"/>
      <c r="BG390" s="295"/>
      <c r="BH390" s="295"/>
      <c r="BI390" s="295"/>
      <c r="BJ390" s="295"/>
      <c r="BK390" s="295"/>
      <c r="BL390" s="295"/>
      <c r="BM390" s="295"/>
      <c r="BN390" s="295"/>
      <c r="BO390" s="295"/>
    </row>
    <row r="391" spans="12:67" s="252" customFormat="1" x14ac:dyDescent="0.25">
      <c r="L391" s="251"/>
      <c r="M391" s="247"/>
      <c r="N391" s="248"/>
      <c r="O391" s="248"/>
      <c r="P391" s="248"/>
      <c r="Q391" s="248"/>
      <c r="R391" s="248"/>
      <c r="S391" s="248"/>
      <c r="T391" s="248"/>
      <c r="U391" s="248"/>
      <c r="X391" s="295"/>
      <c r="Y391" s="248"/>
      <c r="Z391" s="248"/>
      <c r="AA391" s="248"/>
      <c r="AB391" s="248"/>
      <c r="AC391" s="248"/>
      <c r="AD391" s="248"/>
      <c r="AE391" s="248"/>
      <c r="AF391" s="248"/>
      <c r="AG391" s="295"/>
      <c r="AH391" s="295"/>
      <c r="AI391" s="295"/>
      <c r="AJ391" s="295"/>
      <c r="AK391" s="295"/>
      <c r="AL391" s="295"/>
      <c r="AM391" s="295"/>
      <c r="AN391" s="295"/>
      <c r="AO391" s="295"/>
      <c r="AP391" s="295"/>
      <c r="AQ391" s="295"/>
      <c r="AR391" s="295"/>
      <c r="AS391" s="295"/>
      <c r="AT391" s="295"/>
      <c r="AU391" s="295"/>
      <c r="AV391" s="295"/>
      <c r="AW391" s="295"/>
      <c r="AX391" s="295"/>
      <c r="AY391" s="295"/>
      <c r="AZ391" s="295"/>
      <c r="BA391" s="295"/>
      <c r="BB391" s="295"/>
      <c r="BC391" s="295"/>
      <c r="BD391" s="295"/>
      <c r="BE391" s="295"/>
      <c r="BF391" s="295"/>
      <c r="BG391" s="295"/>
      <c r="BH391" s="295"/>
      <c r="BI391" s="295"/>
      <c r="BJ391" s="295"/>
      <c r="BK391" s="295"/>
      <c r="BL391" s="295"/>
      <c r="BM391" s="295"/>
      <c r="BN391" s="295"/>
      <c r="BO391" s="295"/>
    </row>
    <row r="392" spans="12:67" s="252" customFormat="1" x14ac:dyDescent="0.25">
      <c r="L392" s="251"/>
      <c r="M392" s="247"/>
      <c r="N392" s="248"/>
      <c r="O392" s="248"/>
      <c r="P392" s="248"/>
      <c r="Q392" s="248"/>
      <c r="R392" s="248"/>
      <c r="S392" s="248"/>
      <c r="T392" s="248"/>
      <c r="U392" s="248"/>
      <c r="X392" s="295"/>
      <c r="Y392" s="248"/>
      <c r="Z392" s="248"/>
      <c r="AA392" s="248"/>
      <c r="AB392" s="248"/>
      <c r="AC392" s="248"/>
      <c r="AD392" s="248"/>
      <c r="AE392" s="248"/>
      <c r="AF392" s="248"/>
      <c r="AG392" s="295"/>
      <c r="AH392" s="295"/>
      <c r="AI392" s="295"/>
      <c r="AJ392" s="295"/>
      <c r="AK392" s="295"/>
      <c r="AL392" s="295"/>
      <c r="AM392" s="295"/>
      <c r="AN392" s="295"/>
      <c r="AO392" s="295"/>
      <c r="AP392" s="295"/>
      <c r="AQ392" s="295"/>
      <c r="AR392" s="295"/>
      <c r="AS392" s="295"/>
      <c r="AT392" s="295"/>
      <c r="AU392" s="295"/>
      <c r="AV392" s="295"/>
      <c r="AW392" s="295"/>
      <c r="AX392" s="295"/>
      <c r="AY392" s="295"/>
      <c r="AZ392" s="295"/>
      <c r="BA392" s="295"/>
      <c r="BB392" s="295"/>
      <c r="BC392" s="295"/>
      <c r="BD392" s="295"/>
      <c r="BE392" s="295"/>
      <c r="BF392" s="295"/>
      <c r="BG392" s="295"/>
      <c r="BH392" s="295"/>
      <c r="BI392" s="295"/>
      <c r="BJ392" s="295"/>
      <c r="BK392" s="295"/>
      <c r="BL392" s="295"/>
      <c r="BM392" s="295"/>
      <c r="BN392" s="295"/>
      <c r="BO392" s="295"/>
    </row>
    <row r="393" spans="12:67" s="252" customFormat="1" x14ac:dyDescent="0.25">
      <c r="L393" s="251"/>
      <c r="M393" s="247"/>
      <c r="N393" s="248"/>
      <c r="O393" s="248"/>
      <c r="P393" s="248"/>
      <c r="Q393" s="248"/>
      <c r="R393" s="248"/>
      <c r="S393" s="248"/>
      <c r="T393" s="248"/>
      <c r="U393" s="248"/>
      <c r="X393" s="295"/>
      <c r="Y393" s="248"/>
      <c r="Z393" s="248"/>
      <c r="AA393" s="248"/>
      <c r="AB393" s="248"/>
      <c r="AC393" s="248"/>
      <c r="AD393" s="248"/>
      <c r="AE393" s="248"/>
      <c r="AF393" s="248"/>
      <c r="AG393" s="295"/>
      <c r="AH393" s="295"/>
      <c r="AI393" s="295"/>
      <c r="AJ393" s="295"/>
      <c r="AK393" s="295"/>
      <c r="AL393" s="295"/>
      <c r="AM393" s="295"/>
      <c r="AN393" s="295"/>
      <c r="AO393" s="295"/>
      <c r="AP393" s="295"/>
      <c r="AQ393" s="295"/>
      <c r="AR393" s="295"/>
      <c r="AS393" s="295"/>
      <c r="AT393" s="295"/>
      <c r="AU393" s="295"/>
      <c r="AV393" s="295"/>
      <c r="AW393" s="295"/>
      <c r="AX393" s="295"/>
      <c r="AY393" s="295"/>
      <c r="AZ393" s="295"/>
      <c r="BA393" s="295"/>
      <c r="BB393" s="295"/>
      <c r="BC393" s="295"/>
      <c r="BD393" s="295"/>
      <c r="BE393" s="295"/>
      <c r="BF393" s="295"/>
      <c r="BG393" s="295"/>
      <c r="BH393" s="295"/>
      <c r="BI393" s="295"/>
      <c r="BJ393" s="295"/>
      <c r="BK393" s="295"/>
      <c r="BL393" s="295"/>
      <c r="BM393" s="295"/>
      <c r="BN393" s="295"/>
      <c r="BO393" s="295"/>
    </row>
    <row r="394" spans="12:67" s="252" customFormat="1" x14ac:dyDescent="0.25">
      <c r="L394" s="251"/>
      <c r="M394" s="247"/>
      <c r="N394" s="248"/>
      <c r="O394" s="248"/>
      <c r="P394" s="248"/>
      <c r="Q394" s="248"/>
      <c r="R394" s="248"/>
      <c r="S394" s="248"/>
      <c r="T394" s="248"/>
      <c r="U394" s="248"/>
      <c r="X394" s="295"/>
      <c r="Y394" s="248"/>
      <c r="Z394" s="248"/>
      <c r="AA394" s="248"/>
      <c r="AB394" s="248"/>
      <c r="AC394" s="248"/>
      <c r="AD394" s="248"/>
      <c r="AE394" s="248"/>
      <c r="AF394" s="248"/>
      <c r="AG394" s="295"/>
      <c r="AH394" s="295"/>
      <c r="AI394" s="295"/>
      <c r="AJ394" s="295"/>
      <c r="AK394" s="295"/>
      <c r="AL394" s="295"/>
      <c r="AM394" s="295"/>
      <c r="AN394" s="295"/>
      <c r="AO394" s="295"/>
      <c r="AP394" s="295"/>
      <c r="AQ394" s="295"/>
      <c r="AR394" s="295"/>
      <c r="AS394" s="295"/>
      <c r="AT394" s="295"/>
      <c r="AU394" s="295"/>
      <c r="AV394" s="295"/>
      <c r="AW394" s="295"/>
      <c r="AX394" s="295"/>
      <c r="AY394" s="295"/>
      <c r="AZ394" s="295"/>
      <c r="BA394" s="295"/>
      <c r="BB394" s="295"/>
      <c r="BC394" s="295"/>
      <c r="BD394" s="295"/>
      <c r="BE394" s="295"/>
      <c r="BF394" s="295"/>
      <c r="BG394" s="295"/>
      <c r="BH394" s="295"/>
      <c r="BI394" s="295"/>
      <c r="BJ394" s="295"/>
      <c r="BK394" s="295"/>
      <c r="BL394" s="295"/>
      <c r="BM394" s="295"/>
      <c r="BN394" s="295"/>
      <c r="BO394" s="295"/>
    </row>
    <row r="395" spans="12:67" s="252" customFormat="1" x14ac:dyDescent="0.25">
      <c r="L395" s="251"/>
      <c r="M395" s="247"/>
      <c r="N395" s="248"/>
      <c r="O395" s="248"/>
      <c r="P395" s="248"/>
      <c r="Q395" s="248"/>
      <c r="R395" s="248"/>
      <c r="S395" s="248"/>
      <c r="T395" s="248"/>
      <c r="U395" s="248"/>
      <c r="X395" s="295"/>
      <c r="Y395" s="248"/>
      <c r="Z395" s="248"/>
      <c r="AA395" s="248"/>
      <c r="AB395" s="248"/>
      <c r="AC395" s="248"/>
      <c r="AD395" s="248"/>
      <c r="AE395" s="248"/>
      <c r="AF395" s="248"/>
      <c r="AG395" s="295"/>
      <c r="AH395" s="295"/>
      <c r="AI395" s="295"/>
      <c r="AJ395" s="295"/>
      <c r="AK395" s="295"/>
      <c r="AL395" s="295"/>
      <c r="AM395" s="295"/>
      <c r="AN395" s="295"/>
      <c r="AO395" s="295"/>
      <c r="AP395" s="295"/>
      <c r="AQ395" s="295"/>
      <c r="AR395" s="295"/>
      <c r="AS395" s="295"/>
      <c r="AT395" s="295"/>
      <c r="AU395" s="295"/>
      <c r="AV395" s="295"/>
      <c r="AW395" s="295"/>
      <c r="AX395" s="295"/>
      <c r="AY395" s="295"/>
      <c r="AZ395" s="295"/>
      <c r="BA395" s="295"/>
      <c r="BB395" s="295"/>
      <c r="BC395" s="295"/>
      <c r="BD395" s="295"/>
      <c r="BE395" s="295"/>
      <c r="BF395" s="295"/>
      <c r="BG395" s="295"/>
      <c r="BH395" s="295"/>
      <c r="BI395" s="295"/>
      <c r="BJ395" s="295"/>
      <c r="BK395" s="295"/>
      <c r="BL395" s="295"/>
      <c r="BM395" s="295"/>
      <c r="BN395" s="295"/>
      <c r="BO395" s="295"/>
    </row>
    <row r="396" spans="12:67" s="252" customFormat="1" x14ac:dyDescent="0.25">
      <c r="L396" s="251"/>
      <c r="M396" s="247"/>
      <c r="N396" s="248"/>
      <c r="O396" s="248"/>
      <c r="P396" s="248"/>
      <c r="Q396" s="248"/>
      <c r="R396" s="248"/>
      <c r="S396" s="248"/>
      <c r="T396" s="248"/>
      <c r="U396" s="248"/>
      <c r="X396" s="295"/>
      <c r="Y396" s="248"/>
      <c r="Z396" s="248"/>
      <c r="AA396" s="248"/>
      <c r="AB396" s="248"/>
      <c r="AC396" s="248"/>
      <c r="AD396" s="248"/>
      <c r="AE396" s="248"/>
      <c r="AF396" s="248"/>
      <c r="AG396" s="295"/>
      <c r="AH396" s="295"/>
      <c r="AI396" s="295"/>
      <c r="AJ396" s="295"/>
      <c r="AK396" s="295"/>
      <c r="AL396" s="295"/>
      <c r="AM396" s="295"/>
      <c r="AN396" s="295"/>
      <c r="AO396" s="295"/>
      <c r="AP396" s="295"/>
      <c r="AQ396" s="295"/>
      <c r="AR396" s="295"/>
      <c r="AS396" s="295"/>
      <c r="AT396" s="295"/>
      <c r="AU396" s="295"/>
      <c r="AV396" s="295"/>
      <c r="AW396" s="295"/>
      <c r="AX396" s="295"/>
      <c r="AY396" s="295"/>
      <c r="AZ396" s="295"/>
      <c r="BA396" s="295"/>
      <c r="BB396" s="295"/>
      <c r="BC396" s="295"/>
      <c r="BD396" s="295"/>
      <c r="BE396" s="295"/>
      <c r="BF396" s="295"/>
      <c r="BG396" s="295"/>
      <c r="BH396" s="295"/>
      <c r="BI396" s="295"/>
      <c r="BJ396" s="295"/>
      <c r="BK396" s="295"/>
      <c r="BL396" s="295"/>
      <c r="BM396" s="295"/>
      <c r="BN396" s="295"/>
      <c r="BO396" s="295"/>
    </row>
    <row r="397" spans="12:67" s="252" customFormat="1" x14ac:dyDescent="0.25">
      <c r="L397" s="251"/>
      <c r="M397" s="247"/>
      <c r="N397" s="248"/>
      <c r="O397" s="248"/>
      <c r="P397" s="248"/>
      <c r="Q397" s="248"/>
      <c r="R397" s="248"/>
      <c r="S397" s="248"/>
      <c r="T397" s="248"/>
      <c r="U397" s="248"/>
      <c r="X397" s="295"/>
      <c r="Y397" s="248"/>
      <c r="Z397" s="248"/>
      <c r="AA397" s="248"/>
      <c r="AB397" s="248"/>
      <c r="AC397" s="248"/>
      <c r="AD397" s="248"/>
      <c r="AE397" s="248"/>
      <c r="AF397" s="248"/>
      <c r="AG397" s="295"/>
      <c r="AH397" s="295"/>
      <c r="AI397" s="295"/>
      <c r="AJ397" s="295"/>
      <c r="AK397" s="295"/>
      <c r="AL397" s="295"/>
      <c r="AM397" s="295"/>
      <c r="AN397" s="295"/>
      <c r="AO397" s="295"/>
      <c r="AP397" s="295"/>
      <c r="AQ397" s="295"/>
      <c r="AR397" s="295"/>
      <c r="AS397" s="295"/>
      <c r="AT397" s="295"/>
      <c r="AU397" s="295"/>
      <c r="AV397" s="295"/>
      <c r="AW397" s="295"/>
      <c r="AX397" s="295"/>
      <c r="AY397" s="295"/>
      <c r="AZ397" s="295"/>
      <c r="BA397" s="295"/>
      <c r="BB397" s="295"/>
      <c r="BC397" s="295"/>
      <c r="BD397" s="295"/>
      <c r="BE397" s="295"/>
      <c r="BF397" s="295"/>
      <c r="BG397" s="295"/>
      <c r="BH397" s="295"/>
      <c r="BI397" s="295"/>
      <c r="BJ397" s="295"/>
      <c r="BK397" s="295"/>
      <c r="BL397" s="295"/>
      <c r="BM397" s="295"/>
      <c r="BN397" s="295"/>
      <c r="BO397" s="295"/>
    </row>
    <row r="398" spans="12:67" s="252" customFormat="1" x14ac:dyDescent="0.25">
      <c r="L398" s="251"/>
      <c r="M398" s="247"/>
      <c r="N398" s="248"/>
      <c r="O398" s="248"/>
      <c r="P398" s="248"/>
      <c r="Q398" s="248"/>
      <c r="R398" s="248"/>
      <c r="S398" s="248"/>
      <c r="T398" s="248"/>
      <c r="U398" s="248"/>
      <c r="X398" s="295"/>
      <c r="Y398" s="248"/>
      <c r="Z398" s="248"/>
      <c r="AA398" s="248"/>
      <c r="AB398" s="248"/>
      <c r="AC398" s="248"/>
      <c r="AD398" s="248"/>
      <c r="AE398" s="248"/>
      <c r="AF398" s="248"/>
      <c r="AG398" s="295"/>
      <c r="AH398" s="295"/>
      <c r="AI398" s="295"/>
      <c r="AJ398" s="295"/>
      <c r="AK398" s="295"/>
      <c r="AL398" s="295"/>
      <c r="AM398" s="295"/>
      <c r="AN398" s="295"/>
      <c r="AO398" s="295"/>
      <c r="AP398" s="295"/>
      <c r="AQ398" s="295"/>
      <c r="AR398" s="295"/>
      <c r="AS398" s="295"/>
      <c r="AT398" s="295"/>
      <c r="AU398" s="295"/>
      <c r="AV398" s="295"/>
      <c r="AW398" s="295"/>
      <c r="AX398" s="295"/>
      <c r="AY398" s="295"/>
      <c r="AZ398" s="295"/>
      <c r="BA398" s="295"/>
      <c r="BB398" s="295"/>
      <c r="BC398" s="295"/>
      <c r="BD398" s="295"/>
      <c r="BE398" s="295"/>
      <c r="BF398" s="295"/>
      <c r="BG398" s="295"/>
      <c r="BH398" s="295"/>
      <c r="BI398" s="295"/>
      <c r="BJ398" s="295"/>
      <c r="BK398" s="295"/>
      <c r="BL398" s="295"/>
      <c r="BM398" s="295"/>
      <c r="BN398" s="295"/>
      <c r="BO398" s="295"/>
    </row>
    <row r="399" spans="12:67" s="252" customFormat="1" x14ac:dyDescent="0.25">
      <c r="L399" s="251"/>
      <c r="M399" s="247"/>
      <c r="N399" s="248"/>
      <c r="O399" s="248"/>
      <c r="P399" s="248"/>
      <c r="Q399" s="248"/>
      <c r="R399" s="248"/>
      <c r="S399" s="248"/>
      <c r="T399" s="248"/>
      <c r="U399" s="248"/>
      <c r="X399" s="295"/>
      <c r="Y399" s="248"/>
      <c r="Z399" s="248"/>
      <c r="AA399" s="248"/>
      <c r="AB399" s="248"/>
      <c r="AC399" s="248"/>
      <c r="AD399" s="248"/>
      <c r="AE399" s="248"/>
      <c r="AF399" s="248"/>
      <c r="AG399" s="295"/>
      <c r="AH399" s="295"/>
      <c r="AI399" s="295"/>
      <c r="AJ399" s="295"/>
      <c r="AK399" s="295"/>
      <c r="AL399" s="295"/>
      <c r="AM399" s="295"/>
      <c r="AN399" s="295"/>
      <c r="AO399" s="295"/>
      <c r="AP399" s="295"/>
      <c r="AQ399" s="295"/>
      <c r="AR399" s="295"/>
      <c r="AS399" s="295"/>
      <c r="AT399" s="295"/>
      <c r="AU399" s="295"/>
      <c r="AV399" s="295"/>
      <c r="AW399" s="295"/>
      <c r="AX399" s="295"/>
      <c r="AY399" s="295"/>
      <c r="AZ399" s="295"/>
      <c r="BA399" s="295"/>
      <c r="BB399" s="295"/>
      <c r="BC399" s="295"/>
      <c r="BD399" s="295"/>
      <c r="BE399" s="295"/>
      <c r="BF399" s="295"/>
      <c r="BG399" s="295"/>
      <c r="BH399" s="295"/>
      <c r="BI399" s="295"/>
      <c r="BJ399" s="295"/>
      <c r="BK399" s="295"/>
      <c r="BL399" s="295"/>
      <c r="BM399" s="295"/>
      <c r="BN399" s="295"/>
      <c r="BO399" s="295"/>
    </row>
    <row r="400" spans="12:67" s="252" customFormat="1" x14ac:dyDescent="0.25">
      <c r="L400" s="251"/>
      <c r="M400" s="247"/>
      <c r="N400" s="248"/>
      <c r="O400" s="248"/>
      <c r="P400" s="248"/>
      <c r="Q400" s="248"/>
      <c r="R400" s="248"/>
      <c r="S400" s="248"/>
      <c r="T400" s="248"/>
      <c r="U400" s="248"/>
      <c r="X400" s="295"/>
      <c r="Y400" s="248"/>
      <c r="Z400" s="248"/>
      <c r="AA400" s="248"/>
      <c r="AB400" s="248"/>
      <c r="AC400" s="248"/>
      <c r="AD400" s="248"/>
      <c r="AE400" s="248"/>
      <c r="AF400" s="248"/>
      <c r="AG400" s="295"/>
      <c r="AH400" s="295"/>
      <c r="AI400" s="295"/>
      <c r="AJ400" s="295"/>
      <c r="AK400" s="295"/>
      <c r="AL400" s="295"/>
      <c r="AM400" s="295"/>
      <c r="AN400" s="295"/>
      <c r="AO400" s="295"/>
      <c r="AP400" s="295"/>
      <c r="AQ400" s="295"/>
      <c r="AR400" s="295"/>
      <c r="AS400" s="295"/>
      <c r="AT400" s="295"/>
      <c r="AU400" s="295"/>
      <c r="AV400" s="295"/>
      <c r="AW400" s="295"/>
      <c r="AX400" s="295"/>
      <c r="AY400" s="295"/>
      <c r="AZ400" s="295"/>
      <c r="BA400" s="295"/>
      <c r="BB400" s="295"/>
      <c r="BC400" s="295"/>
      <c r="BD400" s="295"/>
      <c r="BE400" s="295"/>
      <c r="BF400" s="295"/>
      <c r="BG400" s="295"/>
      <c r="BH400" s="295"/>
      <c r="BI400" s="295"/>
      <c r="BJ400" s="295"/>
      <c r="BK400" s="295"/>
      <c r="BL400" s="295"/>
      <c r="BM400" s="295"/>
      <c r="BN400" s="295"/>
      <c r="BO400" s="295"/>
    </row>
    <row r="401" spans="12:67" s="252" customFormat="1" x14ac:dyDescent="0.25">
      <c r="L401" s="251"/>
      <c r="M401" s="247"/>
      <c r="N401" s="248"/>
      <c r="O401" s="248"/>
      <c r="P401" s="248"/>
      <c r="Q401" s="248"/>
      <c r="R401" s="248"/>
      <c r="S401" s="248"/>
      <c r="T401" s="248"/>
      <c r="U401" s="248"/>
      <c r="X401" s="295"/>
      <c r="Y401" s="248"/>
      <c r="Z401" s="248"/>
      <c r="AA401" s="248"/>
      <c r="AB401" s="248"/>
      <c r="AC401" s="248"/>
      <c r="AD401" s="248"/>
      <c r="AE401" s="248"/>
      <c r="AF401" s="248"/>
      <c r="AG401" s="295"/>
      <c r="AH401" s="295"/>
      <c r="AI401" s="295"/>
      <c r="AJ401" s="295"/>
      <c r="AK401" s="295"/>
      <c r="AL401" s="295"/>
      <c r="AM401" s="295"/>
      <c r="AN401" s="295"/>
      <c r="AO401" s="295"/>
      <c r="AP401" s="295"/>
      <c r="AQ401" s="295"/>
      <c r="AR401" s="295"/>
      <c r="AS401" s="295"/>
      <c r="AT401" s="295"/>
      <c r="AU401" s="295"/>
      <c r="AV401" s="295"/>
      <c r="AW401" s="295"/>
      <c r="AX401" s="295"/>
      <c r="AY401" s="295"/>
      <c r="AZ401" s="295"/>
      <c r="BA401" s="295"/>
      <c r="BB401" s="295"/>
      <c r="BC401" s="295"/>
      <c r="BD401" s="295"/>
      <c r="BE401" s="295"/>
      <c r="BF401" s="295"/>
      <c r="BG401" s="295"/>
      <c r="BH401" s="295"/>
      <c r="BI401" s="295"/>
      <c r="BJ401" s="295"/>
      <c r="BK401" s="295"/>
      <c r="BL401" s="295"/>
      <c r="BM401" s="295"/>
      <c r="BN401" s="295"/>
      <c r="BO401" s="295"/>
    </row>
    <row r="402" spans="12:67" s="252" customFormat="1" x14ac:dyDescent="0.25">
      <c r="L402" s="251"/>
      <c r="M402" s="247"/>
      <c r="N402" s="248"/>
      <c r="O402" s="248"/>
      <c r="P402" s="248"/>
      <c r="Q402" s="248"/>
      <c r="R402" s="248"/>
      <c r="S402" s="248"/>
      <c r="T402" s="248"/>
      <c r="U402" s="248"/>
      <c r="X402" s="295"/>
      <c r="Y402" s="248"/>
      <c r="Z402" s="248"/>
      <c r="AA402" s="248"/>
      <c r="AB402" s="248"/>
      <c r="AC402" s="248"/>
      <c r="AD402" s="248"/>
      <c r="AE402" s="248"/>
      <c r="AF402" s="248"/>
      <c r="AG402" s="295"/>
      <c r="AH402" s="295"/>
      <c r="AI402" s="295"/>
      <c r="AJ402" s="295"/>
      <c r="AK402" s="295"/>
      <c r="AL402" s="295"/>
      <c r="AM402" s="295"/>
      <c r="AN402" s="295"/>
      <c r="AO402" s="295"/>
      <c r="AP402" s="295"/>
      <c r="AQ402" s="295"/>
      <c r="AR402" s="295"/>
      <c r="AS402" s="295"/>
      <c r="AT402" s="295"/>
      <c r="AU402" s="295"/>
      <c r="AV402" s="295"/>
      <c r="AW402" s="295"/>
      <c r="AX402" s="295"/>
      <c r="AY402" s="295"/>
      <c r="AZ402" s="295"/>
      <c r="BA402" s="295"/>
      <c r="BB402" s="295"/>
      <c r="BC402" s="295"/>
      <c r="BD402" s="295"/>
      <c r="BE402" s="295"/>
      <c r="BF402" s="295"/>
      <c r="BG402" s="295"/>
      <c r="BH402" s="295"/>
      <c r="BI402" s="295"/>
      <c r="BJ402" s="295"/>
      <c r="BK402" s="295"/>
      <c r="BL402" s="295"/>
      <c r="BM402" s="295"/>
      <c r="BN402" s="295"/>
      <c r="BO402" s="295"/>
    </row>
    <row r="403" spans="12:67" s="252" customFormat="1" x14ac:dyDescent="0.25">
      <c r="L403" s="251"/>
      <c r="M403" s="247"/>
      <c r="N403" s="248"/>
      <c r="O403" s="248"/>
      <c r="P403" s="248"/>
      <c r="Q403" s="248"/>
      <c r="R403" s="248"/>
      <c r="S403" s="248"/>
      <c r="T403" s="248"/>
      <c r="U403" s="248"/>
      <c r="X403" s="295"/>
      <c r="Y403" s="248"/>
      <c r="Z403" s="248"/>
      <c r="AA403" s="248"/>
      <c r="AB403" s="248"/>
      <c r="AC403" s="248"/>
      <c r="AD403" s="248"/>
      <c r="AE403" s="248"/>
      <c r="AF403" s="248"/>
      <c r="AG403" s="295"/>
      <c r="AH403" s="295"/>
      <c r="AI403" s="295"/>
      <c r="AJ403" s="295"/>
      <c r="AK403" s="295"/>
      <c r="AL403" s="295"/>
      <c r="AM403" s="295"/>
      <c r="AN403" s="295"/>
      <c r="AO403" s="295"/>
      <c r="AP403" s="295"/>
      <c r="AQ403" s="295"/>
      <c r="AR403" s="295"/>
      <c r="AS403" s="295"/>
      <c r="AT403" s="295"/>
      <c r="AU403" s="295"/>
      <c r="AV403" s="295"/>
      <c r="AW403" s="295"/>
      <c r="AX403" s="295"/>
      <c r="AY403" s="295"/>
      <c r="AZ403" s="295"/>
      <c r="BA403" s="295"/>
      <c r="BB403" s="295"/>
      <c r="BC403" s="295"/>
      <c r="BD403" s="295"/>
      <c r="BE403" s="295"/>
      <c r="BF403" s="295"/>
      <c r="BG403" s="295"/>
      <c r="BH403" s="295"/>
      <c r="BI403" s="295"/>
      <c r="BJ403" s="295"/>
      <c r="BK403" s="295"/>
      <c r="BL403" s="295"/>
      <c r="BM403" s="295"/>
      <c r="BN403" s="295"/>
      <c r="BO403" s="295"/>
    </row>
    <row r="404" spans="12:67" s="252" customFormat="1" x14ac:dyDescent="0.25">
      <c r="L404" s="251"/>
      <c r="M404" s="247"/>
      <c r="N404" s="248"/>
      <c r="O404" s="248"/>
      <c r="P404" s="248"/>
      <c r="Q404" s="248"/>
      <c r="R404" s="248"/>
      <c r="S404" s="248"/>
      <c r="T404" s="248"/>
      <c r="U404" s="248"/>
      <c r="X404" s="295"/>
      <c r="Y404" s="248"/>
      <c r="Z404" s="248"/>
      <c r="AA404" s="248"/>
      <c r="AB404" s="248"/>
      <c r="AC404" s="248"/>
      <c r="AD404" s="248"/>
      <c r="AE404" s="248"/>
      <c r="AF404" s="248"/>
      <c r="AG404" s="295"/>
      <c r="AH404" s="295"/>
      <c r="AI404" s="295"/>
      <c r="AJ404" s="295"/>
      <c r="AK404" s="295"/>
      <c r="AL404" s="295"/>
      <c r="AM404" s="295"/>
      <c r="AN404" s="295"/>
      <c r="AO404" s="295"/>
      <c r="AP404" s="295"/>
      <c r="AQ404" s="295"/>
      <c r="AR404" s="295"/>
      <c r="AS404" s="295"/>
      <c r="AT404" s="295"/>
      <c r="AU404" s="295"/>
      <c r="AV404" s="295"/>
      <c r="AW404" s="295"/>
      <c r="AX404" s="295"/>
      <c r="AY404" s="295"/>
      <c r="AZ404" s="295"/>
      <c r="BA404" s="295"/>
      <c r="BB404" s="295"/>
      <c r="BC404" s="295"/>
      <c r="BD404" s="295"/>
      <c r="BE404" s="295"/>
      <c r="BF404" s="295"/>
      <c r="BG404" s="295"/>
      <c r="BH404" s="295"/>
      <c r="BI404" s="295"/>
      <c r="BJ404" s="295"/>
      <c r="BK404" s="295"/>
      <c r="BL404" s="295"/>
      <c r="BM404" s="295"/>
      <c r="BN404" s="295"/>
      <c r="BO404" s="295"/>
    </row>
    <row r="405" spans="12:67" s="252" customFormat="1" x14ac:dyDescent="0.25">
      <c r="L405" s="251"/>
      <c r="M405" s="247"/>
      <c r="N405" s="248"/>
      <c r="O405" s="248"/>
      <c r="P405" s="248"/>
      <c r="Q405" s="248"/>
      <c r="R405" s="248"/>
      <c r="S405" s="248"/>
      <c r="T405" s="248"/>
      <c r="U405" s="248"/>
      <c r="X405" s="295"/>
      <c r="Y405" s="248"/>
      <c r="Z405" s="248"/>
      <c r="AA405" s="248"/>
      <c r="AB405" s="248"/>
      <c r="AC405" s="248"/>
      <c r="AD405" s="248"/>
      <c r="AE405" s="248"/>
      <c r="AF405" s="248"/>
      <c r="AG405" s="295"/>
      <c r="AH405" s="295"/>
      <c r="AI405" s="295"/>
      <c r="AJ405" s="295"/>
      <c r="AK405" s="295"/>
      <c r="AL405" s="295"/>
      <c r="AM405" s="295"/>
      <c r="AN405" s="295"/>
      <c r="AO405" s="295"/>
      <c r="AP405" s="295"/>
      <c r="AQ405" s="295"/>
      <c r="AR405" s="295"/>
      <c r="AS405" s="295"/>
      <c r="AT405" s="295"/>
      <c r="AU405" s="295"/>
      <c r="AV405" s="295"/>
      <c r="AW405" s="295"/>
      <c r="AX405" s="295"/>
      <c r="AY405" s="295"/>
      <c r="AZ405" s="295"/>
      <c r="BA405" s="295"/>
      <c r="BB405" s="295"/>
      <c r="BC405" s="295"/>
      <c r="BD405" s="295"/>
      <c r="BE405" s="295"/>
      <c r="BF405" s="295"/>
      <c r="BG405" s="295"/>
      <c r="BH405" s="295"/>
      <c r="BI405" s="295"/>
      <c r="BJ405" s="295"/>
      <c r="BK405" s="295"/>
      <c r="BL405" s="295"/>
      <c r="BM405" s="295"/>
      <c r="BN405" s="295"/>
      <c r="BO405" s="295"/>
    </row>
    <row r="406" spans="12:67" s="252" customFormat="1" x14ac:dyDescent="0.25">
      <c r="L406" s="251"/>
      <c r="M406" s="247"/>
      <c r="N406" s="248"/>
      <c r="O406" s="248"/>
      <c r="P406" s="248"/>
      <c r="Q406" s="248"/>
      <c r="R406" s="248"/>
      <c r="S406" s="248"/>
      <c r="T406" s="248"/>
      <c r="U406" s="248"/>
      <c r="X406" s="295"/>
      <c r="Y406" s="248"/>
      <c r="Z406" s="248"/>
      <c r="AA406" s="248"/>
      <c r="AB406" s="248"/>
      <c r="AC406" s="248"/>
      <c r="AD406" s="248"/>
      <c r="AE406" s="248"/>
      <c r="AF406" s="248"/>
      <c r="AG406" s="295"/>
      <c r="AH406" s="295"/>
      <c r="AI406" s="295"/>
      <c r="AJ406" s="295"/>
      <c r="AK406" s="295"/>
      <c r="AL406" s="295"/>
      <c r="AM406" s="295"/>
      <c r="AN406" s="295"/>
      <c r="AO406" s="295"/>
      <c r="AP406" s="295"/>
      <c r="AQ406" s="295"/>
      <c r="AR406" s="295"/>
      <c r="AS406" s="295"/>
      <c r="AT406" s="295"/>
      <c r="AU406" s="295"/>
      <c r="AV406" s="295"/>
      <c r="AW406" s="295"/>
      <c r="AX406" s="295"/>
      <c r="AY406" s="295"/>
      <c r="AZ406" s="295"/>
      <c r="BA406" s="295"/>
      <c r="BB406" s="295"/>
      <c r="BC406" s="295"/>
      <c r="BD406" s="295"/>
      <c r="BE406" s="295"/>
      <c r="BF406" s="295"/>
      <c r="BG406" s="295"/>
      <c r="BH406" s="295"/>
      <c r="BI406" s="295"/>
      <c r="BJ406" s="295"/>
      <c r="BK406" s="295"/>
      <c r="BL406" s="295"/>
      <c r="BM406" s="295"/>
      <c r="BN406" s="295"/>
      <c r="BO406" s="295"/>
    </row>
    <row r="407" spans="12:67" s="252" customFormat="1" x14ac:dyDescent="0.25">
      <c r="L407" s="251"/>
      <c r="M407" s="247"/>
      <c r="N407" s="248"/>
      <c r="O407" s="248"/>
      <c r="P407" s="248"/>
      <c r="Q407" s="248"/>
      <c r="R407" s="248"/>
      <c r="S407" s="248"/>
      <c r="T407" s="248"/>
      <c r="U407" s="248"/>
      <c r="X407" s="295"/>
      <c r="Y407" s="248"/>
      <c r="Z407" s="248"/>
      <c r="AA407" s="248"/>
      <c r="AB407" s="248"/>
      <c r="AC407" s="248"/>
      <c r="AD407" s="248"/>
      <c r="AE407" s="248"/>
      <c r="AF407" s="248"/>
      <c r="AG407" s="295"/>
      <c r="AH407" s="295"/>
      <c r="AI407" s="295"/>
      <c r="AJ407" s="295"/>
      <c r="AK407" s="295"/>
      <c r="AL407" s="295"/>
      <c r="AM407" s="295"/>
      <c r="AN407" s="295"/>
      <c r="AO407" s="295"/>
      <c r="AP407" s="295"/>
      <c r="AQ407" s="295"/>
      <c r="AR407" s="295"/>
      <c r="AS407" s="295"/>
      <c r="AT407" s="295"/>
      <c r="AU407" s="295"/>
      <c r="AV407" s="295"/>
      <c r="AW407" s="295"/>
      <c r="AX407" s="295"/>
      <c r="AY407" s="295"/>
      <c r="AZ407" s="295"/>
      <c r="BA407" s="295"/>
      <c r="BB407" s="295"/>
      <c r="BC407" s="295"/>
      <c r="BD407" s="295"/>
      <c r="BE407" s="295"/>
      <c r="BF407" s="295"/>
      <c r="BG407" s="295"/>
      <c r="BH407" s="295"/>
      <c r="BI407" s="295"/>
      <c r="BJ407" s="295"/>
      <c r="BK407" s="295"/>
      <c r="BL407" s="295"/>
      <c r="BM407" s="295"/>
      <c r="BN407" s="295"/>
      <c r="BO407" s="295"/>
    </row>
    <row r="408" spans="12:67" s="252" customFormat="1" x14ac:dyDescent="0.25">
      <c r="L408" s="251"/>
      <c r="M408" s="247"/>
      <c r="N408" s="248"/>
      <c r="O408" s="248"/>
      <c r="P408" s="248"/>
      <c r="Q408" s="248"/>
      <c r="R408" s="248"/>
      <c r="S408" s="248"/>
      <c r="T408" s="248"/>
      <c r="U408" s="248"/>
      <c r="X408" s="295"/>
      <c r="Y408" s="248"/>
      <c r="Z408" s="248"/>
      <c r="AA408" s="248"/>
      <c r="AB408" s="248"/>
      <c r="AC408" s="248"/>
      <c r="AD408" s="248"/>
      <c r="AE408" s="248"/>
      <c r="AF408" s="248"/>
      <c r="AG408" s="295"/>
      <c r="AH408" s="295"/>
      <c r="AI408" s="295"/>
      <c r="AJ408" s="295"/>
      <c r="AK408" s="295"/>
      <c r="AL408" s="295"/>
      <c r="AM408" s="295"/>
      <c r="AN408" s="295"/>
      <c r="AO408" s="295"/>
      <c r="AP408" s="295"/>
      <c r="AQ408" s="295"/>
      <c r="AR408" s="295"/>
      <c r="AS408" s="295"/>
      <c r="AT408" s="295"/>
      <c r="AU408" s="295"/>
      <c r="AV408" s="295"/>
      <c r="AW408" s="295"/>
      <c r="AX408" s="295"/>
      <c r="AY408" s="295"/>
      <c r="AZ408" s="295"/>
      <c r="BA408" s="295"/>
      <c r="BB408" s="295"/>
      <c r="BC408" s="295"/>
      <c r="BD408" s="295"/>
      <c r="BE408" s="295"/>
      <c r="BF408" s="295"/>
      <c r="BG408" s="295"/>
      <c r="BH408" s="295"/>
      <c r="BI408" s="295"/>
      <c r="BJ408" s="295"/>
      <c r="BK408" s="295"/>
      <c r="BL408" s="295"/>
      <c r="BM408" s="295"/>
      <c r="BN408" s="295"/>
      <c r="BO408" s="295"/>
    </row>
    <row r="409" spans="12:67" s="252" customFormat="1" x14ac:dyDescent="0.25">
      <c r="L409" s="251"/>
      <c r="M409" s="247"/>
      <c r="N409" s="248"/>
      <c r="O409" s="248"/>
      <c r="P409" s="248"/>
      <c r="Q409" s="248"/>
      <c r="R409" s="248"/>
      <c r="S409" s="248"/>
      <c r="T409" s="248"/>
      <c r="U409" s="248"/>
      <c r="X409" s="295"/>
      <c r="Y409" s="248"/>
      <c r="Z409" s="248"/>
      <c r="AA409" s="248"/>
      <c r="AB409" s="248"/>
      <c r="AC409" s="248"/>
      <c r="AD409" s="248"/>
      <c r="AE409" s="248"/>
      <c r="AF409" s="248"/>
      <c r="AG409" s="295"/>
      <c r="AH409" s="295"/>
      <c r="AI409" s="295"/>
      <c r="AJ409" s="295"/>
      <c r="AK409" s="295"/>
      <c r="AL409" s="295"/>
      <c r="AM409" s="295"/>
      <c r="AN409" s="295"/>
      <c r="AO409" s="295"/>
      <c r="AP409" s="295"/>
      <c r="AQ409" s="295"/>
      <c r="AR409" s="295"/>
      <c r="AS409" s="295"/>
      <c r="AT409" s="295"/>
      <c r="AU409" s="295"/>
      <c r="AV409" s="295"/>
      <c r="AW409" s="295"/>
      <c r="AX409" s="295"/>
      <c r="AY409" s="295"/>
      <c r="AZ409" s="295"/>
      <c r="BA409" s="295"/>
      <c r="BB409" s="295"/>
      <c r="BC409" s="295"/>
      <c r="BD409" s="295"/>
      <c r="BE409" s="295"/>
      <c r="BF409" s="295"/>
      <c r="BG409" s="295"/>
      <c r="BH409" s="295"/>
      <c r="BI409" s="295"/>
      <c r="BJ409" s="295"/>
      <c r="BK409" s="295"/>
      <c r="BL409" s="295"/>
      <c r="BM409" s="295"/>
      <c r="BN409" s="295"/>
      <c r="BO409" s="295"/>
    </row>
    <row r="410" spans="12:67" s="252" customFormat="1" x14ac:dyDescent="0.25">
      <c r="L410" s="251"/>
      <c r="M410" s="247"/>
      <c r="N410" s="248"/>
      <c r="O410" s="248"/>
      <c r="P410" s="248"/>
      <c r="Q410" s="248"/>
      <c r="R410" s="248"/>
      <c r="S410" s="248"/>
      <c r="T410" s="248"/>
      <c r="U410" s="248"/>
      <c r="X410" s="295"/>
      <c r="Y410" s="248"/>
      <c r="Z410" s="248"/>
      <c r="AA410" s="248"/>
      <c r="AB410" s="248"/>
      <c r="AC410" s="248"/>
      <c r="AD410" s="248"/>
      <c r="AE410" s="248"/>
      <c r="AF410" s="248"/>
      <c r="AG410" s="295"/>
      <c r="AH410" s="295"/>
      <c r="AI410" s="295"/>
      <c r="AJ410" s="295"/>
      <c r="AK410" s="295"/>
      <c r="AL410" s="295"/>
      <c r="AM410" s="295"/>
      <c r="AN410" s="295"/>
      <c r="AO410" s="295"/>
      <c r="AP410" s="295"/>
      <c r="AQ410" s="295"/>
      <c r="AR410" s="295"/>
      <c r="AS410" s="295"/>
      <c r="AT410" s="295"/>
      <c r="AU410" s="295"/>
      <c r="AV410" s="295"/>
      <c r="AW410" s="295"/>
      <c r="AX410" s="295"/>
      <c r="AY410" s="295"/>
      <c r="AZ410" s="295"/>
      <c r="BA410" s="295"/>
      <c r="BB410" s="295"/>
      <c r="BC410" s="295"/>
      <c r="BD410" s="295"/>
      <c r="BE410" s="295"/>
      <c r="BF410" s="295"/>
      <c r="BG410" s="295"/>
      <c r="BH410" s="295"/>
      <c r="BI410" s="295"/>
      <c r="BJ410" s="295"/>
      <c r="BK410" s="295"/>
      <c r="BL410" s="295"/>
      <c r="BM410" s="295"/>
      <c r="BN410" s="295"/>
      <c r="BO410" s="295"/>
    </row>
    <row r="411" spans="12:67" s="252" customFormat="1" x14ac:dyDescent="0.25">
      <c r="L411" s="251"/>
      <c r="M411" s="247"/>
      <c r="N411" s="248"/>
      <c r="O411" s="248"/>
      <c r="P411" s="248"/>
      <c r="Q411" s="248"/>
      <c r="R411" s="248"/>
      <c r="S411" s="248"/>
      <c r="T411" s="248"/>
      <c r="U411" s="248"/>
      <c r="X411" s="295"/>
      <c r="Y411" s="248"/>
      <c r="Z411" s="248"/>
      <c r="AA411" s="248"/>
      <c r="AB411" s="248"/>
      <c r="AC411" s="248"/>
      <c r="AD411" s="248"/>
      <c r="AE411" s="248"/>
      <c r="AF411" s="248"/>
      <c r="AG411" s="295"/>
      <c r="AH411" s="295"/>
      <c r="AI411" s="295"/>
      <c r="AJ411" s="295"/>
      <c r="AK411" s="295"/>
      <c r="AL411" s="295"/>
      <c r="AM411" s="295"/>
      <c r="AN411" s="295"/>
      <c r="AO411" s="295"/>
      <c r="AP411" s="295"/>
      <c r="AQ411" s="295"/>
      <c r="AR411" s="295"/>
      <c r="AS411" s="295"/>
      <c r="AT411" s="295"/>
      <c r="AU411" s="295"/>
      <c r="AV411" s="295"/>
      <c r="AW411" s="295"/>
      <c r="AX411" s="295"/>
      <c r="AY411" s="295"/>
      <c r="AZ411" s="295"/>
      <c r="BA411" s="295"/>
      <c r="BB411" s="295"/>
      <c r="BC411" s="295"/>
      <c r="BD411" s="295"/>
      <c r="BE411" s="295"/>
      <c r="BF411" s="295"/>
      <c r="BG411" s="295"/>
      <c r="BH411" s="295"/>
      <c r="BI411" s="295"/>
      <c r="BJ411" s="295"/>
      <c r="BK411" s="295"/>
      <c r="BL411" s="295"/>
      <c r="BM411" s="295"/>
      <c r="BN411" s="295"/>
      <c r="BO411" s="295"/>
    </row>
    <row r="412" spans="12:67" s="252" customFormat="1" x14ac:dyDescent="0.25">
      <c r="L412" s="251"/>
      <c r="M412" s="247"/>
      <c r="N412" s="248"/>
      <c r="O412" s="248"/>
      <c r="P412" s="248"/>
      <c r="Q412" s="248"/>
      <c r="R412" s="248"/>
      <c r="S412" s="248"/>
      <c r="T412" s="248"/>
      <c r="U412" s="248"/>
      <c r="X412" s="295"/>
      <c r="Y412" s="248"/>
      <c r="Z412" s="248"/>
      <c r="AA412" s="248"/>
      <c r="AB412" s="248"/>
      <c r="AC412" s="248"/>
      <c r="AD412" s="248"/>
      <c r="AE412" s="248"/>
      <c r="AF412" s="248"/>
      <c r="AG412" s="295"/>
      <c r="AH412" s="295"/>
      <c r="AI412" s="295"/>
      <c r="AJ412" s="295"/>
      <c r="AK412" s="295"/>
      <c r="AL412" s="295"/>
      <c r="AM412" s="295"/>
      <c r="AN412" s="295"/>
      <c r="AO412" s="295"/>
      <c r="AP412" s="295"/>
      <c r="AQ412" s="295"/>
      <c r="AR412" s="295"/>
      <c r="AS412" s="295"/>
      <c r="AT412" s="295"/>
      <c r="AU412" s="295"/>
      <c r="AV412" s="295"/>
      <c r="AW412" s="295"/>
      <c r="AX412" s="295"/>
      <c r="AY412" s="295"/>
      <c r="AZ412" s="295"/>
      <c r="BA412" s="295"/>
      <c r="BB412" s="295"/>
      <c r="BC412" s="295"/>
      <c r="BD412" s="295"/>
      <c r="BE412" s="295"/>
      <c r="BF412" s="295"/>
      <c r="BG412" s="295"/>
      <c r="BH412" s="295"/>
      <c r="BI412" s="295"/>
      <c r="BJ412" s="295"/>
      <c r="BK412" s="295"/>
      <c r="BL412" s="295"/>
      <c r="BM412" s="295"/>
      <c r="BN412" s="295"/>
      <c r="BO412" s="295"/>
    </row>
    <row r="413" spans="12:67" s="252" customFormat="1" x14ac:dyDescent="0.25">
      <c r="L413" s="251"/>
      <c r="M413" s="247"/>
      <c r="N413" s="248"/>
      <c r="O413" s="248"/>
      <c r="P413" s="248"/>
      <c r="Q413" s="248"/>
      <c r="R413" s="248"/>
      <c r="S413" s="248"/>
      <c r="T413" s="248"/>
      <c r="U413" s="248"/>
      <c r="X413" s="295"/>
      <c r="Y413" s="248"/>
      <c r="Z413" s="248"/>
      <c r="AA413" s="248"/>
      <c r="AB413" s="248"/>
      <c r="AC413" s="248"/>
      <c r="AD413" s="248"/>
      <c r="AE413" s="248"/>
      <c r="AF413" s="248"/>
      <c r="AG413" s="295"/>
      <c r="AH413" s="295"/>
      <c r="AI413" s="295"/>
      <c r="AJ413" s="295"/>
      <c r="AK413" s="295"/>
      <c r="AL413" s="295"/>
      <c r="AM413" s="295"/>
      <c r="AN413" s="295"/>
      <c r="AO413" s="295"/>
      <c r="AP413" s="295"/>
      <c r="AQ413" s="295"/>
      <c r="AR413" s="295"/>
      <c r="AS413" s="295"/>
      <c r="AT413" s="295"/>
      <c r="AU413" s="295"/>
      <c r="AV413" s="295"/>
      <c r="AW413" s="295"/>
      <c r="AX413" s="295"/>
      <c r="AY413" s="295"/>
      <c r="AZ413" s="295"/>
      <c r="BA413" s="295"/>
      <c r="BB413" s="295"/>
      <c r="BC413" s="295"/>
      <c r="BD413" s="295"/>
      <c r="BE413" s="295"/>
      <c r="BF413" s="295"/>
      <c r="BG413" s="295"/>
      <c r="BH413" s="295"/>
      <c r="BI413" s="295"/>
      <c r="BJ413" s="295"/>
      <c r="BK413" s="295"/>
      <c r="BL413" s="295"/>
      <c r="BM413" s="295"/>
      <c r="BN413" s="295"/>
      <c r="BO413" s="295"/>
    </row>
    <row r="414" spans="12:67" s="252" customFormat="1" x14ac:dyDescent="0.25">
      <c r="L414" s="251"/>
      <c r="M414" s="247"/>
      <c r="N414" s="248"/>
      <c r="O414" s="248"/>
      <c r="P414" s="248"/>
      <c r="Q414" s="248"/>
      <c r="R414" s="248"/>
      <c r="S414" s="248"/>
      <c r="T414" s="248"/>
      <c r="U414" s="248"/>
      <c r="X414" s="295"/>
      <c r="Y414" s="248"/>
      <c r="Z414" s="248"/>
      <c r="AA414" s="248"/>
      <c r="AB414" s="248"/>
      <c r="AC414" s="248"/>
      <c r="AD414" s="248"/>
      <c r="AE414" s="248"/>
      <c r="AF414" s="248"/>
      <c r="AG414" s="295"/>
      <c r="AH414" s="295"/>
      <c r="AI414" s="295"/>
      <c r="AJ414" s="295"/>
      <c r="AK414" s="295"/>
      <c r="AL414" s="295"/>
      <c r="AM414" s="295"/>
      <c r="AN414" s="295"/>
      <c r="AO414" s="295"/>
      <c r="AP414" s="295"/>
      <c r="AQ414" s="295"/>
      <c r="AR414" s="295"/>
      <c r="AS414" s="295"/>
      <c r="AT414" s="295"/>
      <c r="AU414" s="295"/>
      <c r="AV414" s="295"/>
      <c r="AW414" s="295"/>
      <c r="AX414" s="295"/>
      <c r="AY414" s="295"/>
      <c r="AZ414" s="295"/>
      <c r="BA414" s="295"/>
      <c r="BB414" s="295"/>
      <c r="BC414" s="295"/>
      <c r="BD414" s="295"/>
      <c r="BE414" s="295"/>
      <c r="BF414" s="295"/>
      <c r="BG414" s="295"/>
      <c r="BH414" s="295"/>
      <c r="BI414" s="295"/>
      <c r="BJ414" s="295"/>
      <c r="BK414" s="295"/>
      <c r="BL414" s="295"/>
      <c r="BM414" s="295"/>
      <c r="BN414" s="295"/>
      <c r="BO414" s="295"/>
    </row>
    <row r="415" spans="12:67" s="252" customFormat="1" x14ac:dyDescent="0.25">
      <c r="L415" s="251"/>
      <c r="M415" s="247"/>
      <c r="N415" s="248"/>
      <c r="O415" s="248"/>
      <c r="P415" s="248"/>
      <c r="Q415" s="248"/>
      <c r="R415" s="248"/>
      <c r="S415" s="248"/>
      <c r="T415" s="248"/>
      <c r="U415" s="248"/>
      <c r="X415" s="295"/>
      <c r="Y415" s="248"/>
      <c r="Z415" s="248"/>
      <c r="AA415" s="248"/>
      <c r="AB415" s="248"/>
      <c r="AC415" s="248"/>
      <c r="AD415" s="248"/>
      <c r="AE415" s="248"/>
      <c r="AF415" s="248"/>
      <c r="AG415" s="295"/>
      <c r="AH415" s="295"/>
      <c r="AI415" s="295"/>
      <c r="AJ415" s="295"/>
      <c r="AK415" s="295"/>
      <c r="AL415" s="295"/>
      <c r="AM415" s="295"/>
      <c r="AN415" s="295"/>
      <c r="AO415" s="295"/>
      <c r="AP415" s="295"/>
      <c r="AQ415" s="295"/>
      <c r="AR415" s="295"/>
      <c r="AS415" s="295"/>
      <c r="AT415" s="295"/>
      <c r="AU415" s="295"/>
      <c r="AV415" s="295"/>
      <c r="AW415" s="295"/>
      <c r="AX415" s="295"/>
      <c r="AY415" s="295"/>
      <c r="AZ415" s="295"/>
      <c r="BA415" s="295"/>
      <c r="BB415" s="295"/>
      <c r="BC415" s="295"/>
      <c r="BD415" s="295"/>
      <c r="BE415" s="295"/>
      <c r="BF415" s="295"/>
      <c r="BG415" s="295"/>
      <c r="BH415" s="295"/>
      <c r="BI415" s="295"/>
      <c r="BJ415" s="295"/>
      <c r="BK415" s="295"/>
      <c r="BL415" s="295"/>
      <c r="BM415" s="295"/>
      <c r="BN415" s="295"/>
      <c r="BO415" s="295"/>
    </row>
    <row r="416" spans="12:67" s="252" customFormat="1" x14ac:dyDescent="0.25">
      <c r="L416" s="251"/>
      <c r="M416" s="247"/>
      <c r="N416" s="248"/>
      <c r="O416" s="248"/>
      <c r="P416" s="248"/>
      <c r="Q416" s="248"/>
      <c r="R416" s="248"/>
      <c r="S416" s="248"/>
      <c r="T416" s="248"/>
      <c r="U416" s="248"/>
      <c r="X416" s="295"/>
      <c r="Y416" s="248"/>
      <c r="Z416" s="248"/>
      <c r="AA416" s="248"/>
      <c r="AB416" s="248"/>
      <c r="AC416" s="248"/>
      <c r="AD416" s="248"/>
      <c r="AE416" s="248"/>
      <c r="AF416" s="248"/>
      <c r="AG416" s="295"/>
      <c r="AH416" s="295"/>
      <c r="AI416" s="295"/>
      <c r="AJ416" s="295"/>
      <c r="AK416" s="295"/>
      <c r="AL416" s="295"/>
      <c r="AM416" s="295"/>
      <c r="AN416" s="295"/>
      <c r="AO416" s="295"/>
      <c r="AP416" s="295"/>
      <c r="AQ416" s="295"/>
      <c r="AR416" s="295"/>
      <c r="AS416" s="295"/>
      <c r="AT416" s="295"/>
      <c r="AU416" s="295"/>
      <c r="AV416" s="295"/>
      <c r="AW416" s="295"/>
      <c r="AX416" s="295"/>
      <c r="AY416" s="295"/>
      <c r="AZ416" s="295"/>
      <c r="BA416" s="295"/>
      <c r="BB416" s="295"/>
      <c r="BC416" s="295"/>
      <c r="BD416" s="295"/>
      <c r="BE416" s="295"/>
      <c r="BF416" s="295"/>
      <c r="BG416" s="295"/>
      <c r="BH416" s="295"/>
      <c r="BI416" s="295"/>
      <c r="BJ416" s="295"/>
      <c r="BK416" s="295"/>
      <c r="BL416" s="295"/>
      <c r="BM416" s="295"/>
      <c r="BN416" s="295"/>
      <c r="BO416" s="295"/>
    </row>
    <row r="417" spans="12:67" s="252" customFormat="1" x14ac:dyDescent="0.25">
      <c r="L417" s="251"/>
      <c r="M417" s="247"/>
      <c r="N417" s="248"/>
      <c r="O417" s="248"/>
      <c r="P417" s="248"/>
      <c r="Q417" s="248"/>
      <c r="R417" s="248"/>
      <c r="S417" s="248"/>
      <c r="T417" s="248"/>
      <c r="U417" s="248"/>
      <c r="X417" s="295"/>
      <c r="Y417" s="248"/>
      <c r="Z417" s="248"/>
      <c r="AA417" s="248"/>
      <c r="AB417" s="248"/>
      <c r="AC417" s="248"/>
      <c r="AD417" s="248"/>
      <c r="AE417" s="248"/>
      <c r="AF417" s="248"/>
      <c r="AG417" s="295"/>
      <c r="AH417" s="295"/>
      <c r="AI417" s="295"/>
      <c r="AJ417" s="295"/>
      <c r="AK417" s="295"/>
      <c r="AL417" s="295"/>
      <c r="AM417" s="295"/>
      <c r="AN417" s="295"/>
      <c r="AO417" s="295"/>
      <c r="AP417" s="295"/>
      <c r="AQ417" s="295"/>
      <c r="AR417" s="295"/>
      <c r="AS417" s="295"/>
      <c r="AT417" s="295"/>
      <c r="AU417" s="295"/>
      <c r="AV417" s="295"/>
      <c r="AW417" s="295"/>
      <c r="AX417" s="295"/>
      <c r="AY417" s="295"/>
      <c r="AZ417" s="295"/>
      <c r="BA417" s="295"/>
      <c r="BB417" s="295"/>
      <c r="BC417" s="295"/>
      <c r="BD417" s="295"/>
      <c r="BE417" s="295"/>
      <c r="BF417" s="295"/>
      <c r="BG417" s="295"/>
      <c r="BH417" s="295"/>
      <c r="BI417" s="295"/>
      <c r="BJ417" s="295"/>
      <c r="BK417" s="295"/>
      <c r="BL417" s="295"/>
      <c r="BM417" s="295"/>
      <c r="BN417" s="295"/>
      <c r="BO417" s="295"/>
    </row>
    <row r="418" spans="12:67" s="252" customFormat="1" x14ac:dyDescent="0.25">
      <c r="L418" s="251"/>
      <c r="M418" s="247"/>
      <c r="N418" s="248"/>
      <c r="O418" s="248"/>
      <c r="P418" s="248"/>
      <c r="Q418" s="248"/>
      <c r="R418" s="248"/>
      <c r="S418" s="248"/>
      <c r="T418" s="248"/>
      <c r="U418" s="248"/>
      <c r="X418" s="295"/>
      <c r="Y418" s="248"/>
      <c r="Z418" s="248"/>
      <c r="AA418" s="248"/>
      <c r="AB418" s="248"/>
      <c r="AC418" s="248"/>
      <c r="AD418" s="248"/>
      <c r="AE418" s="248"/>
      <c r="AF418" s="248"/>
      <c r="AG418" s="295"/>
      <c r="AH418" s="295"/>
      <c r="AI418" s="295"/>
      <c r="AJ418" s="295"/>
      <c r="AK418" s="295"/>
      <c r="AL418" s="295"/>
      <c r="AM418" s="295"/>
      <c r="AN418" s="295"/>
      <c r="AO418" s="295"/>
      <c r="AP418" s="295"/>
      <c r="AQ418" s="295"/>
      <c r="AR418" s="295"/>
      <c r="AS418" s="295"/>
      <c r="AT418" s="295"/>
      <c r="AU418" s="295"/>
      <c r="AV418" s="295"/>
      <c r="AW418" s="295"/>
      <c r="AX418" s="295"/>
      <c r="AY418" s="295"/>
      <c r="AZ418" s="295"/>
      <c r="BA418" s="295"/>
      <c r="BB418" s="295"/>
      <c r="BC418" s="295"/>
      <c r="BD418" s="295"/>
      <c r="BE418" s="295"/>
      <c r="BF418" s="295"/>
      <c r="BG418" s="295"/>
      <c r="BH418" s="295"/>
      <c r="BI418" s="295"/>
      <c r="BJ418" s="295"/>
      <c r="BK418" s="295"/>
      <c r="BL418" s="295"/>
      <c r="BM418" s="295"/>
      <c r="BN418" s="295"/>
      <c r="BO418" s="295"/>
    </row>
    <row r="419" spans="12:67" s="252" customFormat="1" x14ac:dyDescent="0.25">
      <c r="L419" s="251"/>
      <c r="M419" s="247"/>
      <c r="N419" s="248"/>
      <c r="O419" s="248"/>
      <c r="P419" s="248"/>
      <c r="Q419" s="248"/>
      <c r="R419" s="248"/>
      <c r="S419" s="248"/>
      <c r="T419" s="248"/>
      <c r="U419" s="248"/>
      <c r="X419" s="295"/>
      <c r="Y419" s="248"/>
      <c r="Z419" s="248"/>
      <c r="AA419" s="248"/>
      <c r="AB419" s="248"/>
      <c r="AC419" s="248"/>
      <c r="AD419" s="248"/>
      <c r="AE419" s="248"/>
      <c r="AF419" s="248"/>
      <c r="AG419" s="295"/>
      <c r="AH419" s="295"/>
      <c r="AI419" s="295"/>
      <c r="AJ419" s="295"/>
      <c r="AK419" s="295"/>
      <c r="AL419" s="295"/>
      <c r="AM419" s="295"/>
      <c r="AN419" s="295"/>
      <c r="AO419" s="295"/>
      <c r="AP419" s="295"/>
      <c r="AQ419" s="295"/>
      <c r="AR419" s="295"/>
      <c r="AS419" s="295"/>
      <c r="AT419" s="295"/>
      <c r="AU419" s="295"/>
      <c r="AV419" s="295"/>
      <c r="AW419" s="295"/>
      <c r="AX419" s="295"/>
      <c r="AY419" s="295"/>
      <c r="AZ419" s="295"/>
      <c r="BA419" s="295"/>
      <c r="BB419" s="295"/>
      <c r="BC419" s="295"/>
      <c r="BD419" s="295"/>
      <c r="BE419" s="295"/>
      <c r="BF419" s="295"/>
      <c r="BG419" s="295"/>
      <c r="BH419" s="295"/>
      <c r="BI419" s="295"/>
      <c r="BJ419" s="295"/>
      <c r="BK419" s="295"/>
      <c r="BL419" s="295"/>
      <c r="BM419" s="295"/>
      <c r="BN419" s="295"/>
      <c r="BO419" s="295"/>
    </row>
    <row r="420" spans="12:67" s="252" customFormat="1" x14ac:dyDescent="0.25">
      <c r="L420" s="251"/>
      <c r="M420" s="247"/>
      <c r="N420" s="248"/>
      <c r="O420" s="248"/>
      <c r="P420" s="248"/>
      <c r="Q420" s="248"/>
      <c r="R420" s="248"/>
      <c r="S420" s="248"/>
      <c r="T420" s="248"/>
      <c r="U420" s="248"/>
      <c r="X420" s="295"/>
      <c r="Y420" s="248"/>
      <c r="Z420" s="248"/>
      <c r="AA420" s="248"/>
      <c r="AB420" s="248"/>
      <c r="AC420" s="248"/>
      <c r="AD420" s="248"/>
      <c r="AE420" s="248"/>
      <c r="AF420" s="248"/>
      <c r="AG420" s="295"/>
      <c r="AH420" s="295"/>
      <c r="AI420" s="295"/>
      <c r="AJ420" s="295"/>
      <c r="AK420" s="295"/>
      <c r="AL420" s="295"/>
      <c r="AM420" s="295"/>
      <c r="AN420" s="295"/>
      <c r="AO420" s="295"/>
      <c r="AP420" s="295"/>
      <c r="AQ420" s="295"/>
      <c r="AR420" s="295"/>
      <c r="AS420" s="295"/>
      <c r="AT420" s="295"/>
      <c r="AU420" s="295"/>
      <c r="AV420" s="295"/>
      <c r="AW420" s="295"/>
      <c r="AX420" s="295"/>
      <c r="AY420" s="295"/>
      <c r="AZ420" s="295"/>
      <c r="BA420" s="295"/>
      <c r="BB420" s="295"/>
      <c r="BC420" s="295"/>
      <c r="BD420" s="295"/>
      <c r="BE420" s="295"/>
      <c r="BF420" s="295"/>
      <c r="BG420" s="295"/>
      <c r="BH420" s="295"/>
      <c r="BI420" s="295"/>
      <c r="BJ420" s="295"/>
      <c r="BK420" s="295"/>
      <c r="BL420" s="295"/>
      <c r="BM420" s="295"/>
      <c r="BN420" s="295"/>
      <c r="BO420" s="295"/>
    </row>
    <row r="421" spans="12:67" s="252" customFormat="1" x14ac:dyDescent="0.25">
      <c r="L421" s="251"/>
      <c r="M421" s="247"/>
      <c r="N421" s="248"/>
      <c r="O421" s="248"/>
      <c r="P421" s="248"/>
      <c r="Q421" s="248"/>
      <c r="R421" s="248"/>
      <c r="S421" s="248"/>
      <c r="T421" s="248"/>
      <c r="U421" s="248"/>
      <c r="X421" s="295"/>
      <c r="Y421" s="248"/>
      <c r="Z421" s="248"/>
      <c r="AA421" s="248"/>
      <c r="AB421" s="248"/>
      <c r="AC421" s="248"/>
      <c r="AD421" s="248"/>
      <c r="AE421" s="248"/>
      <c r="AF421" s="248"/>
      <c r="AG421" s="295"/>
      <c r="AH421" s="295"/>
      <c r="AI421" s="295"/>
      <c r="AJ421" s="295"/>
      <c r="AK421" s="295"/>
      <c r="AL421" s="295"/>
      <c r="AM421" s="295"/>
      <c r="AN421" s="295"/>
      <c r="AO421" s="295"/>
      <c r="AP421" s="295"/>
      <c r="AQ421" s="295"/>
      <c r="AR421" s="295"/>
      <c r="AS421" s="295"/>
      <c r="AT421" s="295"/>
      <c r="AU421" s="295"/>
      <c r="AV421" s="295"/>
      <c r="AW421" s="295"/>
      <c r="AX421" s="295"/>
      <c r="AY421" s="295"/>
      <c r="AZ421" s="295"/>
      <c r="BA421" s="295"/>
      <c r="BB421" s="295"/>
      <c r="BC421" s="295"/>
      <c r="BD421" s="295"/>
      <c r="BE421" s="295"/>
      <c r="BF421" s="295"/>
      <c r="BG421" s="295"/>
      <c r="BH421" s="295"/>
      <c r="BI421" s="295"/>
      <c r="BJ421" s="295"/>
      <c r="BK421" s="295"/>
      <c r="BL421" s="295"/>
      <c r="BM421" s="295"/>
      <c r="BN421" s="295"/>
      <c r="BO421" s="295"/>
    </row>
    <row r="422" spans="12:67" s="252" customFormat="1" x14ac:dyDescent="0.25">
      <c r="L422" s="251"/>
      <c r="M422" s="247"/>
      <c r="N422" s="248"/>
      <c r="O422" s="248"/>
      <c r="P422" s="248"/>
      <c r="Q422" s="248"/>
      <c r="R422" s="248"/>
      <c r="S422" s="248"/>
      <c r="T422" s="248"/>
      <c r="U422" s="248"/>
      <c r="X422" s="295"/>
      <c r="Y422" s="248"/>
      <c r="Z422" s="248"/>
      <c r="AA422" s="248"/>
      <c r="AB422" s="248"/>
      <c r="AC422" s="248"/>
      <c r="AD422" s="248"/>
      <c r="AE422" s="248"/>
      <c r="AF422" s="248"/>
      <c r="AG422" s="295"/>
      <c r="AH422" s="295"/>
      <c r="AI422" s="295"/>
      <c r="AJ422" s="295"/>
      <c r="AK422" s="295"/>
      <c r="AL422" s="295"/>
      <c r="AM422" s="295"/>
      <c r="AN422" s="295"/>
      <c r="AO422" s="295"/>
      <c r="AP422" s="295"/>
      <c r="AQ422" s="295"/>
      <c r="AR422" s="295"/>
      <c r="AS422" s="295"/>
      <c r="AT422" s="295"/>
      <c r="AU422" s="295"/>
      <c r="AV422" s="295"/>
      <c r="AW422" s="295"/>
      <c r="AX422" s="295"/>
      <c r="AY422" s="295"/>
      <c r="AZ422" s="295"/>
      <c r="BA422" s="295"/>
      <c r="BB422" s="295"/>
      <c r="BC422" s="295"/>
      <c r="BD422" s="295"/>
      <c r="BE422" s="295"/>
      <c r="BF422" s="295"/>
      <c r="BG422" s="295"/>
      <c r="BH422" s="295"/>
      <c r="BI422" s="295"/>
      <c r="BJ422" s="295"/>
      <c r="BK422" s="295"/>
      <c r="BL422" s="295"/>
      <c r="BM422" s="295"/>
      <c r="BN422" s="295"/>
      <c r="BO422" s="295"/>
    </row>
    <row r="423" spans="12:67" s="252" customFormat="1" x14ac:dyDescent="0.25">
      <c r="L423" s="251"/>
      <c r="M423" s="247"/>
      <c r="N423" s="248"/>
      <c r="O423" s="248"/>
      <c r="P423" s="248"/>
      <c r="Q423" s="248"/>
      <c r="R423" s="248"/>
      <c r="S423" s="248"/>
      <c r="T423" s="248"/>
      <c r="U423" s="248"/>
      <c r="X423" s="295"/>
      <c r="Y423" s="248"/>
      <c r="Z423" s="248"/>
      <c r="AA423" s="248"/>
      <c r="AB423" s="248"/>
      <c r="AC423" s="248"/>
      <c r="AD423" s="248"/>
      <c r="AE423" s="248"/>
      <c r="AF423" s="248"/>
      <c r="AG423" s="295"/>
      <c r="AH423" s="295"/>
      <c r="AI423" s="295"/>
      <c r="AJ423" s="295"/>
      <c r="AK423" s="295"/>
      <c r="AL423" s="295"/>
      <c r="AM423" s="295"/>
      <c r="AN423" s="295"/>
      <c r="AO423" s="295"/>
      <c r="AP423" s="295"/>
      <c r="AQ423" s="295"/>
      <c r="AR423" s="295"/>
      <c r="AS423" s="295"/>
      <c r="AT423" s="295"/>
      <c r="AU423" s="295"/>
      <c r="AV423" s="295"/>
      <c r="AW423" s="295"/>
      <c r="AX423" s="295"/>
      <c r="AY423" s="295"/>
      <c r="AZ423" s="295"/>
      <c r="BA423" s="295"/>
      <c r="BB423" s="295"/>
      <c r="BC423" s="295"/>
      <c r="BD423" s="295"/>
      <c r="BE423" s="295"/>
      <c r="BF423" s="295"/>
      <c r="BG423" s="295"/>
      <c r="BH423" s="295"/>
      <c r="BI423" s="295"/>
      <c r="BJ423" s="295"/>
      <c r="BK423" s="295"/>
      <c r="BL423" s="295"/>
      <c r="BM423" s="295"/>
      <c r="BN423" s="295"/>
      <c r="BO423" s="295"/>
    </row>
    <row r="424" spans="12:67" s="252" customFormat="1" x14ac:dyDescent="0.25">
      <c r="L424" s="251"/>
      <c r="M424" s="247"/>
      <c r="N424" s="248"/>
      <c r="O424" s="248"/>
      <c r="P424" s="248"/>
      <c r="Q424" s="248"/>
      <c r="R424" s="248"/>
      <c r="S424" s="248"/>
      <c r="T424" s="248"/>
      <c r="U424" s="248"/>
      <c r="X424" s="295"/>
      <c r="Y424" s="248"/>
      <c r="Z424" s="248"/>
      <c r="AA424" s="248"/>
      <c r="AB424" s="248"/>
      <c r="AC424" s="248"/>
      <c r="AD424" s="248"/>
      <c r="AE424" s="248"/>
      <c r="AF424" s="248"/>
      <c r="AG424" s="295"/>
      <c r="AH424" s="295"/>
      <c r="AI424" s="295"/>
      <c r="AJ424" s="295"/>
      <c r="AK424" s="295"/>
      <c r="AL424" s="295"/>
      <c r="AM424" s="295"/>
      <c r="AN424" s="295"/>
      <c r="AO424" s="295"/>
      <c r="AP424" s="295"/>
      <c r="AQ424" s="295"/>
      <c r="AR424" s="295"/>
      <c r="AS424" s="295"/>
      <c r="AT424" s="295"/>
      <c r="AU424" s="295"/>
      <c r="AV424" s="295"/>
      <c r="AW424" s="295"/>
      <c r="AX424" s="295"/>
      <c r="AY424" s="295"/>
      <c r="AZ424" s="295"/>
      <c r="BA424" s="295"/>
      <c r="BB424" s="295"/>
      <c r="BC424" s="295"/>
      <c r="BD424" s="295"/>
      <c r="BE424" s="295"/>
      <c r="BF424" s="295"/>
      <c r="BG424" s="295"/>
      <c r="BH424" s="295"/>
      <c r="BI424" s="295"/>
      <c r="BJ424" s="295"/>
      <c r="BK424" s="295"/>
      <c r="BL424" s="295"/>
      <c r="BM424" s="295"/>
      <c r="BN424" s="295"/>
      <c r="BO424" s="295"/>
    </row>
    <row r="425" spans="12:67" s="252" customFormat="1" x14ac:dyDescent="0.25">
      <c r="L425" s="251"/>
      <c r="M425" s="247"/>
      <c r="N425" s="248"/>
      <c r="O425" s="248"/>
      <c r="P425" s="248"/>
      <c r="Q425" s="248"/>
      <c r="R425" s="248"/>
      <c r="S425" s="248"/>
      <c r="T425" s="248"/>
      <c r="U425" s="248"/>
      <c r="X425" s="295"/>
      <c r="Y425" s="248"/>
      <c r="Z425" s="248"/>
      <c r="AA425" s="248"/>
      <c r="AB425" s="248"/>
      <c r="AC425" s="248"/>
      <c r="AD425" s="248"/>
      <c r="AE425" s="248"/>
      <c r="AF425" s="248"/>
      <c r="AG425" s="295"/>
      <c r="AH425" s="295"/>
      <c r="AI425" s="295"/>
      <c r="AJ425" s="295"/>
      <c r="AK425" s="295"/>
      <c r="AL425" s="295"/>
      <c r="AM425" s="295"/>
      <c r="AN425" s="295"/>
      <c r="AO425" s="295"/>
      <c r="AP425" s="295"/>
      <c r="AQ425" s="295"/>
      <c r="AR425" s="295"/>
      <c r="AS425" s="295"/>
      <c r="AT425" s="295"/>
      <c r="AU425" s="295"/>
      <c r="AV425" s="295"/>
      <c r="AW425" s="295"/>
      <c r="AX425" s="295"/>
      <c r="AY425" s="295"/>
      <c r="AZ425" s="295"/>
      <c r="BA425" s="295"/>
      <c r="BB425" s="295"/>
      <c r="BC425" s="295"/>
      <c r="BD425" s="295"/>
      <c r="BE425" s="295"/>
      <c r="BF425" s="295"/>
      <c r="BG425" s="295"/>
      <c r="BH425" s="295"/>
      <c r="BI425" s="295"/>
      <c r="BJ425" s="295"/>
      <c r="BK425" s="295"/>
      <c r="BL425" s="295"/>
      <c r="BM425" s="295"/>
      <c r="BN425" s="295"/>
      <c r="BO425" s="295"/>
    </row>
    <row r="426" spans="12:67" s="252" customFormat="1" x14ac:dyDescent="0.25">
      <c r="L426" s="251"/>
      <c r="M426" s="247"/>
      <c r="N426" s="248"/>
      <c r="O426" s="248"/>
      <c r="P426" s="248"/>
      <c r="Q426" s="248"/>
      <c r="R426" s="248"/>
      <c r="S426" s="248"/>
      <c r="T426" s="248"/>
      <c r="U426" s="248"/>
      <c r="X426" s="295"/>
      <c r="Y426" s="248"/>
      <c r="Z426" s="248"/>
      <c r="AA426" s="248"/>
      <c r="AB426" s="248"/>
      <c r="AC426" s="248"/>
      <c r="AD426" s="248"/>
      <c r="AE426" s="248"/>
      <c r="AF426" s="248"/>
      <c r="AG426" s="295"/>
      <c r="AH426" s="295"/>
      <c r="AI426" s="295"/>
      <c r="AJ426" s="295"/>
      <c r="AK426" s="295"/>
      <c r="AL426" s="295"/>
      <c r="AM426" s="295"/>
      <c r="AN426" s="295"/>
      <c r="AO426" s="295"/>
      <c r="AP426" s="295"/>
      <c r="AQ426" s="295"/>
      <c r="AR426" s="295"/>
      <c r="AS426" s="295"/>
      <c r="AT426" s="295"/>
      <c r="AU426" s="295"/>
      <c r="AV426" s="295"/>
      <c r="AW426" s="295"/>
      <c r="AX426" s="295"/>
      <c r="AY426" s="295"/>
      <c r="AZ426" s="295"/>
      <c r="BA426" s="295"/>
      <c r="BB426" s="295"/>
      <c r="BC426" s="295"/>
      <c r="BD426" s="295"/>
      <c r="BE426" s="295"/>
      <c r="BF426" s="295"/>
      <c r="BG426" s="295"/>
      <c r="BH426" s="295"/>
      <c r="BI426" s="295"/>
      <c r="BJ426" s="295"/>
      <c r="BK426" s="295"/>
      <c r="BL426" s="295"/>
      <c r="BM426" s="295"/>
      <c r="BN426" s="295"/>
      <c r="BO426" s="295"/>
    </row>
    <row r="427" spans="12:67" s="252" customFormat="1" x14ac:dyDescent="0.25">
      <c r="L427" s="251"/>
      <c r="M427" s="247"/>
      <c r="N427" s="248"/>
      <c r="O427" s="248"/>
      <c r="P427" s="248"/>
      <c r="Q427" s="248"/>
      <c r="R427" s="248"/>
      <c r="S427" s="248"/>
      <c r="T427" s="248"/>
      <c r="U427" s="248"/>
      <c r="X427" s="295"/>
      <c r="Y427" s="248"/>
      <c r="Z427" s="248"/>
      <c r="AA427" s="248"/>
      <c r="AB427" s="248"/>
      <c r="AC427" s="248"/>
      <c r="AD427" s="248"/>
      <c r="AE427" s="248"/>
      <c r="AF427" s="248"/>
      <c r="AG427" s="295"/>
      <c r="AH427" s="295"/>
      <c r="AI427" s="295"/>
      <c r="AJ427" s="295"/>
      <c r="AK427" s="295"/>
      <c r="AL427" s="295"/>
      <c r="AM427" s="295"/>
      <c r="AN427" s="295"/>
      <c r="AO427" s="295"/>
      <c r="AP427" s="295"/>
      <c r="AQ427" s="295"/>
      <c r="AR427" s="295"/>
      <c r="AS427" s="295"/>
      <c r="AT427" s="295"/>
      <c r="AU427" s="295"/>
      <c r="AV427" s="295"/>
      <c r="AW427" s="295"/>
      <c r="AX427" s="295"/>
      <c r="AY427" s="295"/>
      <c r="AZ427" s="295"/>
      <c r="BA427" s="295"/>
      <c r="BB427" s="295"/>
      <c r="BC427" s="295"/>
      <c r="BD427" s="295"/>
      <c r="BE427" s="295"/>
      <c r="BF427" s="295"/>
      <c r="BG427" s="295"/>
      <c r="BH427" s="295"/>
      <c r="BI427" s="295"/>
      <c r="BJ427" s="295"/>
      <c r="BK427" s="295"/>
      <c r="BL427" s="295"/>
      <c r="BM427" s="295"/>
      <c r="BN427" s="295"/>
      <c r="BO427" s="295"/>
    </row>
    <row r="428" spans="12:67" s="252" customFormat="1" x14ac:dyDescent="0.25">
      <c r="L428" s="251"/>
      <c r="M428" s="247"/>
      <c r="N428" s="248"/>
      <c r="O428" s="248"/>
      <c r="P428" s="248"/>
      <c r="Q428" s="248"/>
      <c r="R428" s="248"/>
      <c r="S428" s="248"/>
      <c r="T428" s="248"/>
      <c r="U428" s="248"/>
      <c r="X428" s="295"/>
      <c r="Y428" s="248"/>
      <c r="Z428" s="248"/>
      <c r="AA428" s="248"/>
      <c r="AB428" s="248"/>
      <c r="AC428" s="248"/>
      <c r="AD428" s="248"/>
      <c r="AE428" s="248"/>
      <c r="AF428" s="248"/>
      <c r="AG428" s="295"/>
      <c r="AH428" s="295"/>
      <c r="AI428" s="295"/>
      <c r="AJ428" s="295"/>
      <c r="AK428" s="295"/>
      <c r="AL428" s="295"/>
      <c r="AM428" s="295"/>
      <c r="AN428" s="295"/>
      <c r="AO428" s="295"/>
      <c r="AP428" s="295"/>
      <c r="AQ428" s="295"/>
      <c r="AR428" s="295"/>
      <c r="AS428" s="295"/>
      <c r="AT428" s="295"/>
      <c r="AU428" s="295"/>
      <c r="AV428" s="295"/>
      <c r="AW428" s="295"/>
      <c r="AX428" s="295"/>
      <c r="AY428" s="295"/>
      <c r="AZ428" s="295"/>
      <c r="BA428" s="295"/>
      <c r="BB428" s="295"/>
      <c r="BC428" s="295"/>
      <c r="BD428" s="295"/>
      <c r="BE428" s="295"/>
      <c r="BF428" s="295"/>
      <c r="BG428" s="295"/>
      <c r="BH428" s="295"/>
      <c r="BI428" s="295"/>
      <c r="BJ428" s="295"/>
      <c r="BK428" s="295"/>
      <c r="BL428" s="295"/>
      <c r="BM428" s="295"/>
      <c r="BN428" s="295"/>
      <c r="BO428" s="295"/>
    </row>
    <row r="429" spans="12:67" s="252" customFormat="1" x14ac:dyDescent="0.25">
      <c r="L429" s="251"/>
      <c r="M429" s="247"/>
      <c r="N429" s="248"/>
      <c r="O429" s="248"/>
      <c r="P429" s="248"/>
      <c r="Q429" s="248"/>
      <c r="R429" s="248"/>
      <c r="S429" s="248"/>
      <c r="T429" s="248"/>
      <c r="U429" s="248"/>
      <c r="X429" s="295"/>
      <c r="Y429" s="248"/>
      <c r="Z429" s="248"/>
      <c r="AA429" s="248"/>
      <c r="AB429" s="248"/>
      <c r="AC429" s="248"/>
      <c r="AD429" s="248"/>
      <c r="AE429" s="248"/>
      <c r="AF429" s="248"/>
      <c r="AG429" s="295"/>
      <c r="AH429" s="295"/>
      <c r="AI429" s="295"/>
      <c r="AJ429" s="295"/>
      <c r="AK429" s="295"/>
      <c r="AL429" s="295"/>
      <c r="AM429" s="295"/>
      <c r="AN429" s="295"/>
      <c r="AO429" s="295"/>
      <c r="AP429" s="295"/>
      <c r="AQ429" s="295"/>
      <c r="AR429" s="295"/>
      <c r="AS429" s="295"/>
      <c r="AT429" s="295"/>
      <c r="AU429" s="295"/>
      <c r="AV429" s="295"/>
      <c r="AW429" s="295"/>
      <c r="AX429" s="295"/>
      <c r="AY429" s="295"/>
      <c r="AZ429" s="295"/>
      <c r="BA429" s="295"/>
      <c r="BB429" s="295"/>
      <c r="BC429" s="295"/>
      <c r="BD429" s="295"/>
      <c r="BE429" s="295"/>
      <c r="BF429" s="295"/>
      <c r="BG429" s="295"/>
      <c r="BH429" s="295"/>
      <c r="BI429" s="295"/>
      <c r="BJ429" s="295"/>
      <c r="BK429" s="295"/>
      <c r="BL429" s="295"/>
      <c r="BM429" s="295"/>
      <c r="BN429" s="295"/>
      <c r="BO429" s="295"/>
    </row>
    <row r="430" spans="12:67" s="252" customFormat="1" x14ac:dyDescent="0.25">
      <c r="L430" s="251"/>
      <c r="M430" s="247"/>
      <c r="N430" s="248"/>
      <c r="O430" s="248"/>
      <c r="P430" s="248"/>
      <c r="Q430" s="248"/>
      <c r="R430" s="248"/>
      <c r="S430" s="248"/>
      <c r="T430" s="248"/>
      <c r="U430" s="248"/>
      <c r="X430" s="295"/>
      <c r="Y430" s="248"/>
      <c r="Z430" s="248"/>
      <c r="AA430" s="248"/>
      <c r="AB430" s="248"/>
      <c r="AC430" s="248"/>
      <c r="AD430" s="248"/>
      <c r="AE430" s="248"/>
      <c r="AF430" s="248"/>
      <c r="AG430" s="295"/>
      <c r="AH430" s="295"/>
      <c r="AI430" s="295"/>
      <c r="AJ430" s="295"/>
      <c r="AK430" s="295"/>
      <c r="AL430" s="295"/>
      <c r="AM430" s="295"/>
      <c r="AN430" s="295"/>
      <c r="AO430" s="295"/>
      <c r="AP430" s="295"/>
      <c r="AQ430" s="295"/>
      <c r="AR430" s="295"/>
      <c r="AS430" s="295"/>
      <c r="AT430" s="295"/>
      <c r="AU430" s="295"/>
      <c r="AV430" s="295"/>
      <c r="AW430" s="295"/>
      <c r="AX430" s="295"/>
      <c r="AY430" s="295"/>
      <c r="AZ430" s="295"/>
      <c r="BA430" s="295"/>
      <c r="BB430" s="295"/>
      <c r="BC430" s="295"/>
      <c r="BD430" s="295"/>
      <c r="BE430" s="295"/>
      <c r="BF430" s="295"/>
      <c r="BG430" s="295"/>
      <c r="BH430" s="295"/>
      <c r="BI430" s="295"/>
      <c r="BJ430" s="295"/>
      <c r="BK430" s="295"/>
      <c r="BL430" s="295"/>
      <c r="BM430" s="295"/>
      <c r="BN430" s="295"/>
      <c r="BO430" s="295"/>
    </row>
    <row r="431" spans="12:67" s="252" customFormat="1" x14ac:dyDescent="0.25">
      <c r="L431" s="251"/>
      <c r="M431" s="247"/>
      <c r="N431" s="248"/>
      <c r="O431" s="248"/>
      <c r="P431" s="248"/>
      <c r="Q431" s="248"/>
      <c r="R431" s="248"/>
      <c r="S431" s="248"/>
      <c r="T431" s="248"/>
      <c r="U431" s="248"/>
      <c r="X431" s="295"/>
      <c r="Y431" s="248"/>
      <c r="Z431" s="248"/>
      <c r="AA431" s="248"/>
      <c r="AB431" s="248"/>
      <c r="AC431" s="248"/>
      <c r="AD431" s="248"/>
      <c r="AE431" s="248"/>
      <c r="AF431" s="248"/>
      <c r="AG431" s="295"/>
      <c r="AH431" s="295"/>
      <c r="AI431" s="295"/>
      <c r="AJ431" s="295"/>
      <c r="AK431" s="295"/>
      <c r="AL431" s="295"/>
      <c r="AM431" s="295"/>
      <c r="AN431" s="295"/>
      <c r="AO431" s="295"/>
      <c r="AP431" s="295"/>
      <c r="AQ431" s="295"/>
      <c r="AR431" s="295"/>
      <c r="AS431" s="295"/>
      <c r="AT431" s="295"/>
      <c r="AU431" s="295"/>
      <c r="AV431" s="295"/>
      <c r="AW431" s="295"/>
      <c r="AX431" s="295"/>
      <c r="AY431" s="295"/>
      <c r="AZ431" s="295"/>
      <c r="BA431" s="295"/>
      <c r="BB431" s="295"/>
      <c r="BC431" s="295"/>
      <c r="BD431" s="295"/>
      <c r="BE431" s="295"/>
      <c r="BF431" s="295"/>
      <c r="BG431" s="295"/>
      <c r="BH431" s="295"/>
      <c r="BI431" s="295"/>
      <c r="BJ431" s="295"/>
      <c r="BK431" s="295"/>
      <c r="BL431" s="295"/>
      <c r="BM431" s="295"/>
      <c r="BN431" s="295"/>
      <c r="BO431" s="295"/>
    </row>
    <row r="432" spans="12:67" s="252" customFormat="1" x14ac:dyDescent="0.25">
      <c r="L432" s="251"/>
      <c r="M432" s="247"/>
      <c r="N432" s="248"/>
      <c r="O432" s="248"/>
      <c r="P432" s="248"/>
      <c r="Q432" s="248"/>
      <c r="R432" s="248"/>
      <c r="S432" s="248"/>
      <c r="T432" s="248"/>
      <c r="U432" s="248"/>
      <c r="X432" s="295"/>
      <c r="Y432" s="248"/>
      <c r="Z432" s="248"/>
      <c r="AA432" s="248"/>
      <c r="AB432" s="248"/>
      <c r="AC432" s="248"/>
      <c r="AD432" s="248"/>
      <c r="AE432" s="248"/>
      <c r="AF432" s="248"/>
      <c r="AG432" s="295"/>
      <c r="AH432" s="295"/>
      <c r="AI432" s="295"/>
      <c r="AJ432" s="295"/>
      <c r="AK432" s="295"/>
      <c r="AL432" s="295"/>
      <c r="AM432" s="295"/>
      <c r="AN432" s="295"/>
      <c r="AO432" s="295"/>
      <c r="AP432" s="295"/>
      <c r="AQ432" s="295"/>
      <c r="AR432" s="295"/>
      <c r="AS432" s="295"/>
      <c r="AT432" s="295"/>
      <c r="AU432" s="295"/>
      <c r="AV432" s="295"/>
      <c r="AW432" s="295"/>
      <c r="AX432" s="295"/>
      <c r="AY432" s="295"/>
      <c r="AZ432" s="295"/>
      <c r="BA432" s="295"/>
      <c r="BB432" s="295"/>
      <c r="BC432" s="295"/>
      <c r="BD432" s="295"/>
      <c r="BE432" s="295"/>
      <c r="BF432" s="295"/>
      <c r="BG432" s="295"/>
      <c r="BH432" s="295"/>
      <c r="BI432" s="295"/>
      <c r="BJ432" s="295"/>
      <c r="BK432" s="295"/>
      <c r="BL432" s="295"/>
      <c r="BM432" s="295"/>
      <c r="BN432" s="295"/>
      <c r="BO432" s="295"/>
    </row>
    <row r="433" spans="12:67" s="252" customFormat="1" x14ac:dyDescent="0.25">
      <c r="L433" s="251"/>
      <c r="M433" s="247"/>
      <c r="N433" s="248"/>
      <c r="O433" s="248"/>
      <c r="P433" s="248"/>
      <c r="Q433" s="248"/>
      <c r="R433" s="248"/>
      <c r="S433" s="248"/>
      <c r="T433" s="248"/>
      <c r="U433" s="248"/>
      <c r="X433" s="295"/>
      <c r="Y433" s="248"/>
      <c r="Z433" s="248"/>
      <c r="AA433" s="248"/>
      <c r="AB433" s="248"/>
      <c r="AC433" s="248"/>
      <c r="AD433" s="248"/>
      <c r="AE433" s="248"/>
      <c r="AF433" s="248"/>
      <c r="AG433" s="295"/>
      <c r="AH433" s="295"/>
      <c r="AI433" s="295"/>
      <c r="AJ433" s="295"/>
      <c r="AK433" s="295"/>
      <c r="AL433" s="295"/>
      <c r="AM433" s="295"/>
      <c r="AN433" s="295"/>
      <c r="AO433" s="295"/>
      <c r="AP433" s="295"/>
      <c r="AQ433" s="295"/>
      <c r="AR433" s="295"/>
      <c r="AS433" s="295"/>
      <c r="AT433" s="295"/>
      <c r="AU433" s="295"/>
      <c r="AV433" s="295"/>
      <c r="AW433" s="295"/>
      <c r="AX433" s="295"/>
      <c r="AY433" s="295"/>
      <c r="AZ433" s="295"/>
      <c r="BA433" s="295"/>
      <c r="BB433" s="295"/>
      <c r="BC433" s="295"/>
      <c r="BD433" s="295"/>
      <c r="BE433" s="295"/>
      <c r="BF433" s="295"/>
      <c r="BG433" s="295"/>
      <c r="BH433" s="295"/>
      <c r="BI433" s="295"/>
      <c r="BJ433" s="295"/>
      <c r="BK433" s="295"/>
      <c r="BL433" s="295"/>
      <c r="BM433" s="295"/>
      <c r="BN433" s="295"/>
      <c r="BO433" s="295"/>
    </row>
    <row r="434" spans="12:67" s="252" customFormat="1" x14ac:dyDescent="0.25">
      <c r="L434" s="251"/>
      <c r="M434" s="247"/>
      <c r="N434" s="248"/>
      <c r="O434" s="248"/>
      <c r="P434" s="248"/>
      <c r="Q434" s="248"/>
      <c r="R434" s="248"/>
      <c r="S434" s="248"/>
      <c r="T434" s="248"/>
      <c r="U434" s="248"/>
      <c r="X434" s="295"/>
      <c r="Y434" s="248"/>
      <c r="Z434" s="248"/>
      <c r="AA434" s="248"/>
      <c r="AB434" s="248"/>
      <c r="AC434" s="248"/>
      <c r="AD434" s="248"/>
      <c r="AE434" s="248"/>
      <c r="AF434" s="248"/>
      <c r="AG434" s="295"/>
      <c r="AH434" s="295"/>
      <c r="AI434" s="295"/>
      <c r="AJ434" s="295"/>
      <c r="AK434" s="295"/>
      <c r="AL434" s="295"/>
      <c r="AM434" s="295"/>
      <c r="AN434" s="295"/>
      <c r="AO434" s="295"/>
      <c r="AP434" s="295"/>
      <c r="AQ434" s="295"/>
      <c r="AR434" s="295"/>
      <c r="AS434" s="295"/>
      <c r="AT434" s="295"/>
      <c r="AU434" s="295"/>
      <c r="AV434" s="295"/>
      <c r="AW434" s="295"/>
      <c r="AX434" s="295"/>
      <c r="AY434" s="295"/>
      <c r="AZ434" s="295"/>
      <c r="BA434" s="295"/>
      <c r="BB434" s="295"/>
      <c r="BC434" s="295"/>
      <c r="BD434" s="295"/>
      <c r="BE434" s="295"/>
      <c r="BF434" s="295"/>
      <c r="BG434" s="295"/>
      <c r="BH434" s="295"/>
      <c r="BI434" s="295"/>
      <c r="BJ434" s="295"/>
      <c r="BK434" s="295"/>
      <c r="BL434" s="295"/>
      <c r="BM434" s="295"/>
      <c r="BN434" s="295"/>
      <c r="BO434" s="295"/>
    </row>
    <row r="435" spans="12:67" s="252" customFormat="1" x14ac:dyDescent="0.25">
      <c r="L435" s="251"/>
      <c r="M435" s="247"/>
      <c r="N435" s="248"/>
      <c r="O435" s="248"/>
      <c r="P435" s="248"/>
      <c r="Q435" s="248"/>
      <c r="R435" s="248"/>
      <c r="S435" s="248"/>
      <c r="T435" s="248"/>
      <c r="U435" s="248"/>
      <c r="X435" s="295"/>
      <c r="Y435" s="248"/>
      <c r="Z435" s="248"/>
      <c r="AA435" s="248"/>
      <c r="AB435" s="248"/>
      <c r="AC435" s="248"/>
      <c r="AD435" s="248"/>
      <c r="AE435" s="248"/>
      <c r="AF435" s="248"/>
      <c r="AG435" s="295"/>
      <c r="AH435" s="295"/>
      <c r="AI435" s="295"/>
      <c r="AJ435" s="295"/>
      <c r="AK435" s="295"/>
      <c r="AL435" s="295"/>
      <c r="AM435" s="295"/>
      <c r="AN435" s="295"/>
      <c r="AO435" s="295"/>
      <c r="AP435" s="295"/>
      <c r="AQ435" s="295"/>
      <c r="AR435" s="295"/>
      <c r="AS435" s="295"/>
      <c r="AT435" s="295"/>
      <c r="AU435" s="295"/>
      <c r="AV435" s="295"/>
      <c r="AW435" s="295"/>
      <c r="AX435" s="295"/>
      <c r="AY435" s="295"/>
      <c r="AZ435" s="295"/>
      <c r="BA435" s="295"/>
      <c r="BB435" s="295"/>
      <c r="BC435" s="295"/>
      <c r="BD435" s="295"/>
      <c r="BE435" s="295"/>
      <c r="BF435" s="295"/>
      <c r="BG435" s="295"/>
      <c r="BH435" s="295"/>
      <c r="BI435" s="295"/>
      <c r="BJ435" s="295"/>
      <c r="BK435" s="295"/>
      <c r="BL435" s="295"/>
      <c r="BM435" s="295"/>
      <c r="BN435" s="295"/>
      <c r="BO435" s="295"/>
    </row>
    <row r="436" spans="12:67" s="252" customFormat="1" x14ac:dyDescent="0.25">
      <c r="L436" s="251"/>
      <c r="M436" s="247"/>
      <c r="N436" s="248"/>
      <c r="O436" s="248"/>
      <c r="P436" s="248"/>
      <c r="Q436" s="248"/>
      <c r="R436" s="248"/>
      <c r="S436" s="248"/>
      <c r="T436" s="248"/>
      <c r="U436" s="248"/>
      <c r="X436" s="295"/>
      <c r="Y436" s="248"/>
      <c r="Z436" s="248"/>
      <c r="AA436" s="248"/>
      <c r="AB436" s="248"/>
      <c r="AC436" s="248"/>
      <c r="AD436" s="248"/>
      <c r="AE436" s="248"/>
      <c r="AF436" s="248"/>
      <c r="AG436" s="295"/>
      <c r="AH436" s="295"/>
      <c r="AI436" s="295"/>
      <c r="AJ436" s="295"/>
      <c r="AK436" s="295"/>
      <c r="AL436" s="295"/>
      <c r="AM436" s="295"/>
      <c r="AN436" s="295"/>
      <c r="AO436" s="295"/>
      <c r="AP436" s="295"/>
      <c r="AQ436" s="295"/>
      <c r="AR436" s="295"/>
      <c r="AS436" s="295"/>
      <c r="AT436" s="295"/>
      <c r="AU436" s="295"/>
      <c r="AV436" s="295"/>
      <c r="AW436" s="295"/>
      <c r="AX436" s="295"/>
      <c r="AY436" s="295"/>
      <c r="AZ436" s="295"/>
      <c r="BA436" s="295"/>
      <c r="BB436" s="295"/>
      <c r="BC436" s="295"/>
      <c r="BD436" s="295"/>
      <c r="BE436" s="295"/>
      <c r="BF436" s="295"/>
      <c r="BG436" s="295"/>
      <c r="BH436" s="295"/>
      <c r="BI436" s="295"/>
      <c r="BJ436" s="295"/>
      <c r="BK436" s="295"/>
      <c r="BL436" s="295"/>
      <c r="BM436" s="295"/>
      <c r="BN436" s="295"/>
      <c r="BO436" s="295"/>
    </row>
    <row r="437" spans="12:67" s="252" customFormat="1" x14ac:dyDescent="0.25">
      <c r="L437" s="251"/>
      <c r="M437" s="247"/>
      <c r="N437" s="248"/>
      <c r="O437" s="248"/>
      <c r="P437" s="248"/>
      <c r="Q437" s="248"/>
      <c r="R437" s="248"/>
      <c r="S437" s="248"/>
      <c r="T437" s="248"/>
      <c r="U437" s="248"/>
      <c r="X437" s="295"/>
      <c r="Y437" s="248"/>
      <c r="Z437" s="248"/>
      <c r="AA437" s="248"/>
      <c r="AB437" s="248"/>
      <c r="AC437" s="248"/>
      <c r="AD437" s="248"/>
      <c r="AE437" s="248"/>
      <c r="AF437" s="248"/>
      <c r="AG437" s="295"/>
      <c r="AH437" s="295"/>
      <c r="AI437" s="295"/>
      <c r="AJ437" s="295"/>
      <c r="AK437" s="295"/>
      <c r="AL437" s="295"/>
      <c r="AM437" s="295"/>
      <c r="AN437" s="295"/>
      <c r="AO437" s="295"/>
      <c r="AP437" s="295"/>
      <c r="AQ437" s="295"/>
      <c r="AR437" s="295"/>
      <c r="AS437" s="295"/>
      <c r="AT437" s="295"/>
      <c r="AU437" s="295"/>
      <c r="AV437" s="295"/>
      <c r="AW437" s="295"/>
      <c r="AX437" s="295"/>
      <c r="AY437" s="295"/>
      <c r="AZ437" s="295"/>
      <c r="BA437" s="295"/>
      <c r="BB437" s="295"/>
      <c r="BC437" s="295"/>
      <c r="BD437" s="295"/>
      <c r="BE437" s="295"/>
      <c r="BF437" s="295"/>
      <c r="BG437" s="295"/>
      <c r="BH437" s="295"/>
      <c r="BI437" s="295"/>
      <c r="BJ437" s="295"/>
      <c r="BK437" s="295"/>
      <c r="BL437" s="295"/>
      <c r="BM437" s="295"/>
      <c r="BN437" s="295"/>
      <c r="BO437" s="295"/>
    </row>
    <row r="438" spans="12:67" s="252" customFormat="1" x14ac:dyDescent="0.25">
      <c r="L438" s="251"/>
      <c r="M438" s="247"/>
      <c r="N438" s="248"/>
      <c r="O438" s="248"/>
      <c r="P438" s="248"/>
      <c r="Q438" s="248"/>
      <c r="R438" s="248"/>
      <c r="S438" s="248"/>
      <c r="T438" s="248"/>
      <c r="U438" s="248"/>
      <c r="X438" s="295"/>
      <c r="Y438" s="248"/>
      <c r="Z438" s="248"/>
      <c r="AA438" s="248"/>
      <c r="AB438" s="248"/>
      <c r="AC438" s="248"/>
      <c r="AD438" s="248"/>
      <c r="AE438" s="248"/>
      <c r="AF438" s="248"/>
      <c r="AG438" s="295"/>
      <c r="AH438" s="295"/>
      <c r="AI438" s="295"/>
      <c r="AJ438" s="295"/>
      <c r="AK438" s="295"/>
      <c r="AL438" s="295"/>
      <c r="AM438" s="295"/>
      <c r="AN438" s="295"/>
      <c r="AO438" s="295"/>
      <c r="AP438" s="295"/>
      <c r="AQ438" s="295"/>
      <c r="AR438" s="295"/>
      <c r="AS438" s="295"/>
      <c r="AT438" s="295"/>
      <c r="AU438" s="295"/>
      <c r="AV438" s="295"/>
      <c r="AW438" s="295"/>
      <c r="AX438" s="295"/>
      <c r="AY438" s="295"/>
      <c r="AZ438" s="295"/>
      <c r="BA438" s="295"/>
      <c r="BB438" s="295"/>
      <c r="BC438" s="295"/>
      <c r="BD438" s="295"/>
      <c r="BE438" s="295"/>
      <c r="BF438" s="295"/>
      <c r="BG438" s="295"/>
      <c r="BH438" s="295"/>
      <c r="BI438" s="295"/>
      <c r="BJ438" s="295"/>
      <c r="BK438" s="295"/>
      <c r="BL438" s="295"/>
      <c r="BM438" s="295"/>
      <c r="BN438" s="295"/>
      <c r="BO438" s="295"/>
    </row>
    <row r="439" spans="12:67" s="252" customFormat="1" x14ac:dyDescent="0.25">
      <c r="L439" s="251"/>
      <c r="M439" s="247"/>
      <c r="N439" s="248"/>
      <c r="O439" s="248"/>
      <c r="P439" s="248"/>
      <c r="Q439" s="248"/>
      <c r="R439" s="248"/>
      <c r="S439" s="248"/>
      <c r="T439" s="248"/>
      <c r="U439" s="248"/>
      <c r="X439" s="295"/>
      <c r="Y439" s="248"/>
      <c r="Z439" s="248"/>
      <c r="AA439" s="248"/>
      <c r="AB439" s="248"/>
      <c r="AC439" s="248"/>
      <c r="AD439" s="248"/>
      <c r="AE439" s="248"/>
      <c r="AF439" s="248"/>
      <c r="AG439" s="295"/>
      <c r="AH439" s="295"/>
      <c r="AI439" s="295"/>
      <c r="AJ439" s="295"/>
      <c r="AK439" s="295"/>
      <c r="AL439" s="295"/>
      <c r="AM439" s="295"/>
      <c r="AN439" s="295"/>
      <c r="AO439" s="295"/>
      <c r="AP439" s="295"/>
      <c r="AQ439" s="295"/>
      <c r="AR439" s="295"/>
      <c r="AS439" s="295"/>
      <c r="AT439" s="295"/>
      <c r="AU439" s="295"/>
      <c r="AV439" s="295"/>
      <c r="AW439" s="295"/>
      <c r="AX439" s="295"/>
      <c r="AY439" s="295"/>
      <c r="AZ439" s="295"/>
      <c r="BA439" s="295"/>
      <c r="BB439" s="295"/>
      <c r="BC439" s="295"/>
      <c r="BD439" s="295"/>
      <c r="BE439" s="295"/>
      <c r="BF439" s="295"/>
      <c r="BG439" s="295"/>
      <c r="BH439" s="295"/>
      <c r="BI439" s="295"/>
      <c r="BJ439" s="295"/>
      <c r="BK439" s="295"/>
      <c r="BL439" s="295"/>
      <c r="BM439" s="295"/>
      <c r="BN439" s="295"/>
      <c r="BO439" s="295"/>
    </row>
    <row r="440" spans="12:67" s="252" customFormat="1" x14ac:dyDescent="0.25">
      <c r="L440" s="251"/>
      <c r="M440" s="247"/>
      <c r="N440" s="248"/>
      <c r="O440" s="248"/>
      <c r="P440" s="248"/>
      <c r="Q440" s="248"/>
      <c r="R440" s="248"/>
      <c r="S440" s="248"/>
      <c r="T440" s="248"/>
      <c r="U440" s="248"/>
      <c r="X440" s="295"/>
      <c r="Y440" s="248"/>
      <c r="Z440" s="248"/>
      <c r="AA440" s="248"/>
      <c r="AB440" s="248"/>
      <c r="AC440" s="248"/>
      <c r="AD440" s="248"/>
      <c r="AE440" s="248"/>
      <c r="AF440" s="248"/>
      <c r="AG440" s="295"/>
      <c r="AH440" s="295"/>
      <c r="AI440" s="295"/>
      <c r="AJ440" s="295"/>
      <c r="AK440" s="295"/>
      <c r="AL440" s="295"/>
      <c r="AM440" s="295"/>
      <c r="AN440" s="295"/>
      <c r="AO440" s="295"/>
      <c r="AP440" s="295"/>
      <c r="AQ440" s="295"/>
      <c r="AR440" s="295"/>
      <c r="AS440" s="295"/>
      <c r="AT440" s="295"/>
      <c r="AU440" s="295"/>
      <c r="AV440" s="295"/>
      <c r="AW440" s="295"/>
      <c r="AX440" s="295"/>
      <c r="AY440" s="295"/>
      <c r="AZ440" s="295"/>
      <c r="BA440" s="295"/>
      <c r="BB440" s="295"/>
      <c r="BC440" s="295"/>
      <c r="BD440" s="295"/>
      <c r="BE440" s="295"/>
      <c r="BF440" s="295"/>
      <c r="BG440" s="295"/>
      <c r="BH440" s="295"/>
      <c r="BI440" s="295"/>
      <c r="BJ440" s="295"/>
      <c r="BK440" s="295"/>
      <c r="BL440" s="295"/>
      <c r="BM440" s="295"/>
      <c r="BN440" s="295"/>
      <c r="BO440" s="295"/>
    </row>
    <row r="441" spans="12:67" s="252" customFormat="1" x14ac:dyDescent="0.25">
      <c r="L441" s="251"/>
      <c r="M441" s="247"/>
      <c r="N441" s="248"/>
      <c r="O441" s="248"/>
      <c r="P441" s="248"/>
      <c r="Q441" s="248"/>
      <c r="R441" s="248"/>
      <c r="S441" s="248"/>
      <c r="T441" s="248"/>
      <c r="U441" s="248"/>
      <c r="X441" s="295"/>
      <c r="Y441" s="248"/>
      <c r="Z441" s="248"/>
      <c r="AA441" s="248"/>
      <c r="AB441" s="248"/>
      <c r="AC441" s="248"/>
      <c r="AD441" s="248"/>
      <c r="AE441" s="248"/>
      <c r="AF441" s="248"/>
      <c r="AG441" s="295"/>
      <c r="AH441" s="295"/>
      <c r="AI441" s="295"/>
      <c r="AJ441" s="295"/>
      <c r="AK441" s="295"/>
      <c r="AL441" s="295"/>
      <c r="AM441" s="295"/>
      <c r="AN441" s="295"/>
      <c r="AO441" s="295"/>
      <c r="AP441" s="295"/>
      <c r="AQ441" s="295"/>
      <c r="AR441" s="295"/>
      <c r="AS441" s="295"/>
      <c r="AT441" s="295"/>
      <c r="AU441" s="295"/>
      <c r="AV441" s="295"/>
      <c r="AW441" s="295"/>
      <c r="AX441" s="295"/>
      <c r="AY441" s="295"/>
      <c r="AZ441" s="295"/>
      <c r="BA441" s="295"/>
      <c r="BB441" s="295"/>
      <c r="BC441" s="295"/>
      <c r="BD441" s="295"/>
      <c r="BE441" s="295"/>
      <c r="BF441" s="295"/>
      <c r="BG441" s="295"/>
      <c r="BH441" s="295"/>
      <c r="BI441" s="295"/>
      <c r="BJ441" s="295"/>
      <c r="BK441" s="295"/>
      <c r="BL441" s="295"/>
      <c r="BM441" s="295"/>
      <c r="BN441" s="295"/>
      <c r="BO441" s="295"/>
    </row>
    <row r="442" spans="12:67" s="252" customFormat="1" x14ac:dyDescent="0.25">
      <c r="L442" s="251"/>
      <c r="M442" s="247"/>
      <c r="N442" s="248"/>
      <c r="O442" s="248"/>
      <c r="P442" s="248"/>
      <c r="Q442" s="248"/>
      <c r="R442" s="248"/>
      <c r="S442" s="248"/>
      <c r="T442" s="248"/>
      <c r="U442" s="248"/>
      <c r="X442" s="295"/>
      <c r="Y442" s="248"/>
      <c r="Z442" s="248"/>
      <c r="AA442" s="248"/>
      <c r="AB442" s="248"/>
      <c r="AC442" s="248"/>
      <c r="AD442" s="248"/>
      <c r="AE442" s="248"/>
      <c r="AF442" s="248"/>
      <c r="AG442" s="295"/>
      <c r="AH442" s="295"/>
      <c r="AI442" s="295"/>
      <c r="AJ442" s="295"/>
      <c r="AK442" s="295"/>
      <c r="AL442" s="295"/>
      <c r="AM442" s="295"/>
      <c r="AN442" s="295"/>
      <c r="AO442" s="295"/>
      <c r="AP442" s="295"/>
      <c r="AQ442" s="295"/>
      <c r="AR442" s="295"/>
      <c r="AS442" s="295"/>
      <c r="AT442" s="295"/>
      <c r="AU442" s="295"/>
      <c r="AV442" s="295"/>
      <c r="AW442" s="295"/>
      <c r="AX442" s="295"/>
      <c r="AY442" s="295"/>
      <c r="AZ442" s="295"/>
      <c r="BA442" s="295"/>
      <c r="BB442" s="295"/>
      <c r="BC442" s="295"/>
      <c r="BD442" s="295"/>
      <c r="BE442" s="295"/>
      <c r="BF442" s="295"/>
      <c r="BG442" s="295"/>
      <c r="BH442" s="295"/>
      <c r="BI442" s="295"/>
      <c r="BJ442" s="295"/>
      <c r="BK442" s="295"/>
      <c r="BL442" s="295"/>
      <c r="BM442" s="295"/>
      <c r="BN442" s="295"/>
      <c r="BO442" s="295"/>
    </row>
    <row r="443" spans="12:67" s="252" customFormat="1" x14ac:dyDescent="0.25">
      <c r="L443" s="251"/>
      <c r="M443" s="247"/>
      <c r="N443" s="248"/>
      <c r="O443" s="248"/>
      <c r="P443" s="248"/>
      <c r="Q443" s="248"/>
      <c r="R443" s="248"/>
      <c r="S443" s="248"/>
      <c r="T443" s="248"/>
      <c r="U443" s="248"/>
      <c r="X443" s="295"/>
      <c r="Y443" s="248"/>
      <c r="Z443" s="248"/>
      <c r="AA443" s="248"/>
      <c r="AB443" s="248"/>
      <c r="AC443" s="248"/>
      <c r="AD443" s="248"/>
      <c r="AE443" s="248"/>
      <c r="AF443" s="248"/>
      <c r="AG443" s="295"/>
      <c r="AH443" s="295"/>
      <c r="AI443" s="295"/>
      <c r="AJ443" s="295"/>
      <c r="AK443" s="295"/>
      <c r="AL443" s="295"/>
      <c r="AM443" s="295"/>
      <c r="AN443" s="295"/>
      <c r="AO443" s="295"/>
      <c r="AP443" s="295"/>
      <c r="AQ443" s="295"/>
      <c r="AR443" s="295"/>
      <c r="AS443" s="295"/>
      <c r="AT443" s="295"/>
      <c r="AU443" s="295"/>
      <c r="AV443" s="295"/>
      <c r="AW443" s="295"/>
      <c r="AX443" s="295"/>
      <c r="AY443" s="295"/>
      <c r="AZ443" s="295"/>
      <c r="BA443" s="295"/>
      <c r="BB443" s="295"/>
      <c r="BC443" s="295"/>
      <c r="BD443" s="295"/>
      <c r="BE443" s="295"/>
      <c r="BF443" s="295"/>
      <c r="BG443" s="295"/>
      <c r="BH443" s="295"/>
      <c r="BI443" s="295"/>
      <c r="BJ443" s="295"/>
      <c r="BK443" s="295"/>
      <c r="BL443" s="295"/>
      <c r="BM443" s="295"/>
      <c r="BN443" s="295"/>
      <c r="BO443" s="295"/>
    </row>
    <row r="444" spans="12:67" s="252" customFormat="1" x14ac:dyDescent="0.25">
      <c r="L444" s="251"/>
      <c r="M444" s="247"/>
      <c r="N444" s="248"/>
      <c r="O444" s="248"/>
      <c r="P444" s="248"/>
      <c r="Q444" s="248"/>
      <c r="R444" s="248"/>
      <c r="S444" s="248"/>
      <c r="T444" s="248"/>
      <c r="U444" s="248"/>
      <c r="X444" s="295"/>
      <c r="Y444" s="248"/>
      <c r="Z444" s="248"/>
      <c r="AA444" s="248"/>
      <c r="AB444" s="248"/>
      <c r="AC444" s="248"/>
      <c r="AD444" s="248"/>
      <c r="AE444" s="248"/>
      <c r="AF444" s="248"/>
      <c r="AG444" s="295"/>
      <c r="AH444" s="295"/>
      <c r="AI444" s="295"/>
      <c r="AJ444" s="295"/>
      <c r="AK444" s="295"/>
      <c r="AL444" s="295"/>
      <c r="AM444" s="295"/>
      <c r="AN444" s="295"/>
      <c r="AO444" s="295"/>
      <c r="AP444" s="295"/>
      <c r="AQ444" s="295"/>
      <c r="AR444" s="295"/>
      <c r="AS444" s="295"/>
      <c r="AT444" s="295"/>
      <c r="AU444" s="295"/>
      <c r="AV444" s="295"/>
      <c r="AW444" s="295"/>
      <c r="AX444" s="295"/>
      <c r="AY444" s="295"/>
      <c r="AZ444" s="295"/>
      <c r="BA444" s="295"/>
      <c r="BB444" s="295"/>
      <c r="BC444" s="295"/>
      <c r="BD444" s="295"/>
      <c r="BE444" s="295"/>
      <c r="BF444" s="295"/>
      <c r="BG444" s="295"/>
      <c r="BH444" s="295"/>
      <c r="BI444" s="295"/>
      <c r="BJ444" s="295"/>
      <c r="BK444" s="295"/>
      <c r="BL444" s="295"/>
      <c r="BM444" s="295"/>
      <c r="BN444" s="295"/>
      <c r="BO444" s="295"/>
    </row>
    <row r="445" spans="12:67" s="252" customFormat="1" x14ac:dyDescent="0.25">
      <c r="L445" s="251"/>
      <c r="M445" s="247"/>
      <c r="N445" s="248"/>
      <c r="O445" s="248"/>
      <c r="P445" s="248"/>
      <c r="Q445" s="248"/>
      <c r="R445" s="248"/>
      <c r="S445" s="248"/>
      <c r="T445" s="248"/>
      <c r="U445" s="248"/>
      <c r="X445" s="295"/>
      <c r="Y445" s="248"/>
      <c r="Z445" s="248"/>
      <c r="AA445" s="248"/>
      <c r="AB445" s="248"/>
      <c r="AC445" s="248"/>
      <c r="AD445" s="248"/>
      <c r="AE445" s="248"/>
      <c r="AF445" s="248"/>
      <c r="AG445" s="295"/>
      <c r="AH445" s="295"/>
      <c r="AI445" s="295"/>
      <c r="AJ445" s="295"/>
      <c r="AK445" s="295"/>
      <c r="AL445" s="295"/>
      <c r="AM445" s="295"/>
      <c r="AN445" s="295"/>
      <c r="AO445" s="295"/>
      <c r="AP445" s="295"/>
      <c r="AQ445" s="295"/>
      <c r="AR445" s="295"/>
      <c r="AS445" s="295"/>
      <c r="AT445" s="295"/>
      <c r="AU445" s="295"/>
      <c r="AV445" s="295"/>
      <c r="AW445" s="295"/>
      <c r="AX445" s="295"/>
      <c r="AY445" s="295"/>
      <c r="AZ445" s="295"/>
      <c r="BA445" s="295"/>
      <c r="BB445" s="295"/>
      <c r="BC445" s="295"/>
      <c r="BD445" s="295"/>
      <c r="BE445" s="295"/>
      <c r="BF445" s="295"/>
      <c r="BG445" s="295"/>
      <c r="BH445" s="295"/>
      <c r="BI445" s="295"/>
      <c r="BJ445" s="295"/>
      <c r="BK445" s="295"/>
      <c r="BL445" s="295"/>
      <c r="BM445" s="295"/>
      <c r="BN445" s="295"/>
      <c r="BO445" s="295"/>
    </row>
    <row r="446" spans="12:67" s="252" customFormat="1" x14ac:dyDescent="0.25">
      <c r="L446" s="251"/>
      <c r="M446" s="247"/>
      <c r="N446" s="248"/>
      <c r="O446" s="248"/>
      <c r="P446" s="248"/>
      <c r="Q446" s="248"/>
      <c r="R446" s="248"/>
      <c r="S446" s="248"/>
      <c r="T446" s="248"/>
      <c r="U446" s="248"/>
      <c r="X446" s="295"/>
      <c r="Y446" s="248"/>
      <c r="Z446" s="248"/>
      <c r="AA446" s="248"/>
      <c r="AB446" s="248"/>
      <c r="AC446" s="248"/>
      <c r="AD446" s="248"/>
      <c r="AE446" s="248"/>
      <c r="AF446" s="248"/>
      <c r="AG446" s="295"/>
      <c r="AH446" s="295"/>
      <c r="AI446" s="295"/>
      <c r="AJ446" s="295"/>
      <c r="AK446" s="295"/>
      <c r="AL446" s="295"/>
      <c r="AM446" s="295"/>
      <c r="AN446" s="295"/>
      <c r="AO446" s="295"/>
      <c r="AP446" s="295"/>
      <c r="AQ446" s="295"/>
      <c r="AR446" s="295"/>
      <c r="AS446" s="295"/>
      <c r="AT446" s="295"/>
      <c r="AU446" s="295"/>
      <c r="AV446" s="295"/>
      <c r="AW446" s="295"/>
      <c r="AX446" s="295"/>
      <c r="AY446" s="295"/>
      <c r="AZ446" s="295"/>
      <c r="BA446" s="295"/>
      <c r="BB446" s="295"/>
      <c r="BC446" s="295"/>
      <c r="BD446" s="295"/>
      <c r="BE446" s="295"/>
      <c r="BF446" s="295"/>
      <c r="BG446" s="295"/>
      <c r="BH446" s="295"/>
      <c r="BI446" s="295"/>
      <c r="BJ446" s="295"/>
      <c r="BK446" s="295"/>
      <c r="BL446" s="295"/>
      <c r="BM446" s="295"/>
      <c r="BN446" s="295"/>
      <c r="BO446" s="295"/>
    </row>
    <row r="447" spans="12:67" s="252" customFormat="1" x14ac:dyDescent="0.25">
      <c r="L447" s="251"/>
      <c r="M447" s="247"/>
      <c r="N447" s="248"/>
      <c r="O447" s="248"/>
      <c r="P447" s="248"/>
      <c r="Q447" s="248"/>
      <c r="R447" s="248"/>
      <c r="S447" s="248"/>
      <c r="T447" s="248"/>
      <c r="U447" s="248"/>
      <c r="X447" s="295"/>
      <c r="Y447" s="248"/>
      <c r="Z447" s="248"/>
      <c r="AA447" s="248"/>
      <c r="AB447" s="248"/>
      <c r="AC447" s="248"/>
      <c r="AD447" s="248"/>
      <c r="AE447" s="248"/>
      <c r="AF447" s="248"/>
      <c r="AG447" s="295"/>
      <c r="AH447" s="295"/>
      <c r="AI447" s="295"/>
      <c r="AJ447" s="295"/>
      <c r="AK447" s="295"/>
      <c r="AL447" s="295"/>
      <c r="AM447" s="295"/>
      <c r="AN447" s="295"/>
      <c r="AO447" s="295"/>
      <c r="AP447" s="295"/>
      <c r="AQ447" s="295"/>
      <c r="AR447" s="295"/>
      <c r="AS447" s="295"/>
      <c r="AT447" s="295"/>
      <c r="AU447" s="295"/>
      <c r="AV447" s="295"/>
      <c r="AW447" s="295"/>
      <c r="AX447" s="295"/>
      <c r="AY447" s="295"/>
      <c r="AZ447" s="295"/>
      <c r="BA447" s="295"/>
      <c r="BB447" s="295"/>
      <c r="BC447" s="295"/>
      <c r="BD447" s="295"/>
      <c r="BE447" s="295"/>
      <c r="BF447" s="295"/>
      <c r="BG447" s="295"/>
      <c r="BH447" s="295"/>
      <c r="BI447" s="295"/>
      <c r="BJ447" s="295"/>
      <c r="BK447" s="295"/>
      <c r="BL447" s="295"/>
      <c r="BM447" s="295"/>
      <c r="BN447" s="295"/>
      <c r="BO447" s="295"/>
    </row>
    <row r="448" spans="12:67" s="252" customFormat="1" x14ac:dyDescent="0.25">
      <c r="L448" s="251"/>
      <c r="M448" s="247"/>
      <c r="N448" s="248"/>
      <c r="O448" s="248"/>
      <c r="P448" s="248"/>
      <c r="Q448" s="248"/>
      <c r="R448" s="248"/>
      <c r="S448" s="248"/>
      <c r="T448" s="248"/>
      <c r="U448" s="248"/>
      <c r="X448" s="295"/>
      <c r="Y448" s="248"/>
      <c r="Z448" s="248"/>
      <c r="AA448" s="248"/>
      <c r="AB448" s="248"/>
      <c r="AC448" s="248"/>
      <c r="AD448" s="248"/>
      <c r="AE448" s="248"/>
      <c r="AF448" s="248"/>
      <c r="AG448" s="295"/>
      <c r="AH448" s="295"/>
      <c r="AI448" s="295"/>
      <c r="AJ448" s="295"/>
      <c r="AK448" s="295"/>
      <c r="AL448" s="295"/>
      <c r="AM448" s="295"/>
      <c r="AN448" s="295"/>
      <c r="AO448" s="295"/>
      <c r="AP448" s="295"/>
      <c r="AQ448" s="295"/>
      <c r="AR448" s="295"/>
      <c r="AS448" s="295"/>
      <c r="AT448" s="295"/>
      <c r="AU448" s="295"/>
      <c r="AV448" s="295"/>
      <c r="AW448" s="295"/>
      <c r="AX448" s="295"/>
      <c r="AY448" s="295"/>
      <c r="AZ448" s="295"/>
      <c r="BA448" s="295"/>
      <c r="BB448" s="295"/>
      <c r="BC448" s="295"/>
      <c r="BD448" s="295"/>
      <c r="BE448" s="295"/>
      <c r="BF448" s="295"/>
      <c r="BG448" s="295"/>
      <c r="BH448" s="295"/>
      <c r="BI448" s="295"/>
      <c r="BJ448" s="295"/>
      <c r="BK448" s="295"/>
      <c r="BL448" s="295"/>
      <c r="BM448" s="295"/>
      <c r="BN448" s="295"/>
      <c r="BO448" s="295"/>
    </row>
    <row r="449" spans="12:67" s="252" customFormat="1" x14ac:dyDescent="0.25">
      <c r="L449" s="251"/>
      <c r="M449" s="247"/>
      <c r="N449" s="248"/>
      <c r="O449" s="248"/>
      <c r="P449" s="248"/>
      <c r="Q449" s="248"/>
      <c r="R449" s="248"/>
      <c r="S449" s="248"/>
      <c r="T449" s="248"/>
      <c r="U449" s="248"/>
      <c r="X449" s="295"/>
      <c r="Y449" s="248"/>
      <c r="Z449" s="248"/>
      <c r="AA449" s="248"/>
      <c r="AB449" s="248"/>
      <c r="AC449" s="248"/>
      <c r="AD449" s="248"/>
      <c r="AE449" s="248"/>
      <c r="AF449" s="248"/>
      <c r="AG449" s="295"/>
      <c r="AH449" s="295"/>
      <c r="AI449" s="295"/>
      <c r="AJ449" s="295"/>
      <c r="AK449" s="295"/>
      <c r="AL449" s="295"/>
      <c r="AM449" s="295"/>
      <c r="AN449" s="295"/>
      <c r="AO449" s="295"/>
      <c r="AP449" s="295"/>
      <c r="AQ449" s="295"/>
      <c r="AR449" s="295"/>
      <c r="AS449" s="295"/>
      <c r="AT449" s="295"/>
      <c r="AU449" s="295"/>
      <c r="AV449" s="295"/>
      <c r="AW449" s="295"/>
      <c r="AX449" s="295"/>
      <c r="AY449" s="295"/>
      <c r="AZ449" s="295"/>
      <c r="BA449" s="295"/>
      <c r="BB449" s="295"/>
      <c r="BC449" s="295"/>
      <c r="BD449" s="295"/>
      <c r="BE449" s="295"/>
      <c r="BF449" s="295"/>
      <c r="BG449" s="295"/>
      <c r="BH449" s="295"/>
      <c r="BI449" s="295"/>
      <c r="BJ449" s="295"/>
      <c r="BK449" s="295"/>
      <c r="BL449" s="295"/>
      <c r="BM449" s="295"/>
      <c r="BN449" s="295"/>
      <c r="BO449" s="295"/>
    </row>
    <row r="450" spans="12:67" s="252" customFormat="1" x14ac:dyDescent="0.25">
      <c r="L450" s="251"/>
      <c r="M450" s="247"/>
      <c r="N450" s="248"/>
      <c r="O450" s="248"/>
      <c r="P450" s="248"/>
      <c r="Q450" s="248"/>
      <c r="R450" s="248"/>
      <c r="S450" s="248"/>
      <c r="T450" s="248"/>
      <c r="U450" s="248"/>
      <c r="X450" s="295"/>
      <c r="Y450" s="248"/>
      <c r="Z450" s="248"/>
      <c r="AA450" s="248"/>
      <c r="AB450" s="248"/>
      <c r="AC450" s="248"/>
      <c r="AD450" s="248"/>
      <c r="AE450" s="248"/>
      <c r="AF450" s="248"/>
      <c r="AG450" s="295"/>
      <c r="AH450" s="295"/>
      <c r="AI450" s="295"/>
      <c r="AJ450" s="295"/>
      <c r="AK450" s="295"/>
      <c r="AL450" s="295"/>
      <c r="AM450" s="295"/>
      <c r="AN450" s="295"/>
      <c r="AO450" s="295"/>
      <c r="AP450" s="295"/>
      <c r="AQ450" s="295"/>
      <c r="AR450" s="295"/>
      <c r="AS450" s="295"/>
      <c r="AT450" s="295"/>
      <c r="AU450" s="295"/>
      <c r="AV450" s="295"/>
      <c r="AW450" s="295"/>
      <c r="AX450" s="295"/>
      <c r="AY450" s="295"/>
      <c r="AZ450" s="295"/>
      <c r="BA450" s="295"/>
      <c r="BB450" s="295"/>
      <c r="BC450" s="295"/>
      <c r="BD450" s="295"/>
      <c r="BE450" s="295"/>
      <c r="BF450" s="295"/>
      <c r="BG450" s="295"/>
      <c r="BH450" s="295"/>
      <c r="BI450" s="295"/>
      <c r="BJ450" s="295"/>
      <c r="BK450" s="295"/>
      <c r="BL450" s="295"/>
      <c r="BM450" s="295"/>
      <c r="BN450" s="295"/>
      <c r="BO450" s="295"/>
    </row>
    <row r="451" spans="12:67" s="252" customFormat="1" x14ac:dyDescent="0.25">
      <c r="L451" s="251"/>
      <c r="M451" s="247"/>
      <c r="N451" s="248"/>
      <c r="O451" s="248"/>
      <c r="P451" s="248"/>
      <c r="Q451" s="248"/>
      <c r="R451" s="248"/>
      <c r="S451" s="248"/>
      <c r="T451" s="248"/>
      <c r="U451" s="248"/>
      <c r="X451" s="295"/>
      <c r="Y451" s="248"/>
      <c r="Z451" s="248"/>
      <c r="AA451" s="248"/>
      <c r="AB451" s="248"/>
      <c r="AC451" s="248"/>
      <c r="AD451" s="248"/>
      <c r="AE451" s="248"/>
      <c r="AF451" s="248"/>
      <c r="AG451" s="295"/>
      <c r="AH451" s="295"/>
      <c r="AI451" s="295"/>
      <c r="AJ451" s="295"/>
      <c r="AK451" s="295"/>
      <c r="AL451" s="295"/>
      <c r="AM451" s="295"/>
      <c r="AN451" s="295"/>
      <c r="AO451" s="295"/>
      <c r="AP451" s="295"/>
      <c r="AQ451" s="295"/>
      <c r="AR451" s="295"/>
      <c r="AS451" s="295"/>
      <c r="AT451" s="295"/>
      <c r="AU451" s="295"/>
      <c r="AV451" s="295"/>
      <c r="AW451" s="295"/>
      <c r="AX451" s="295"/>
      <c r="AY451" s="295"/>
      <c r="AZ451" s="295"/>
      <c r="BA451" s="295"/>
      <c r="BB451" s="295"/>
      <c r="BC451" s="295"/>
      <c r="BD451" s="295"/>
      <c r="BE451" s="295"/>
      <c r="BF451" s="295"/>
      <c r="BG451" s="295"/>
      <c r="BH451" s="295"/>
      <c r="BI451" s="295"/>
      <c r="BJ451" s="295"/>
      <c r="BK451" s="295"/>
      <c r="BL451" s="295"/>
      <c r="BM451" s="295"/>
      <c r="BN451" s="295"/>
      <c r="BO451" s="295"/>
    </row>
    <row r="452" spans="12:67" s="252" customFormat="1" x14ac:dyDescent="0.25">
      <c r="L452" s="251"/>
      <c r="M452" s="247"/>
      <c r="N452" s="248"/>
      <c r="O452" s="248"/>
      <c r="P452" s="248"/>
      <c r="Q452" s="248"/>
      <c r="R452" s="248"/>
      <c r="S452" s="248"/>
      <c r="T452" s="248"/>
      <c r="U452" s="248"/>
      <c r="X452" s="295"/>
      <c r="Y452" s="248"/>
      <c r="Z452" s="248"/>
      <c r="AA452" s="248"/>
      <c r="AB452" s="248"/>
      <c r="AC452" s="248"/>
      <c r="AD452" s="248"/>
      <c r="AE452" s="248"/>
      <c r="AF452" s="248"/>
      <c r="AG452" s="295"/>
      <c r="AH452" s="295"/>
      <c r="AI452" s="295"/>
      <c r="AJ452" s="295"/>
      <c r="AK452" s="295"/>
      <c r="AL452" s="295"/>
      <c r="AM452" s="295"/>
      <c r="AN452" s="295"/>
      <c r="AO452" s="295"/>
      <c r="AP452" s="295"/>
      <c r="AQ452" s="295"/>
      <c r="AR452" s="295"/>
      <c r="AS452" s="295"/>
      <c r="AT452" s="295"/>
      <c r="AU452" s="295"/>
      <c r="AV452" s="295"/>
      <c r="AW452" s="295"/>
      <c r="AX452" s="295"/>
      <c r="AY452" s="295"/>
      <c r="AZ452" s="295"/>
      <c r="BA452" s="295"/>
      <c r="BB452" s="295"/>
      <c r="BC452" s="295"/>
      <c r="BD452" s="295"/>
      <c r="BE452" s="295"/>
      <c r="BF452" s="295"/>
      <c r="BG452" s="295"/>
      <c r="BH452" s="295"/>
      <c r="BI452" s="295"/>
      <c r="BJ452" s="295"/>
      <c r="BK452" s="295"/>
      <c r="BL452" s="295"/>
      <c r="BM452" s="295"/>
      <c r="BN452" s="295"/>
      <c r="BO452" s="295"/>
    </row>
    <row r="453" spans="12:67" s="252" customFormat="1" x14ac:dyDescent="0.25">
      <c r="L453" s="251"/>
      <c r="M453" s="247"/>
      <c r="N453" s="248"/>
      <c r="O453" s="248"/>
      <c r="P453" s="248"/>
      <c r="Q453" s="248"/>
      <c r="R453" s="248"/>
      <c r="S453" s="248"/>
      <c r="T453" s="248"/>
      <c r="U453" s="248"/>
      <c r="X453" s="295"/>
      <c r="Y453" s="248"/>
      <c r="Z453" s="248"/>
      <c r="AA453" s="248"/>
      <c r="AB453" s="248"/>
      <c r="AC453" s="248"/>
      <c r="AD453" s="248"/>
      <c r="AE453" s="248"/>
      <c r="AF453" s="248"/>
      <c r="AG453" s="295"/>
      <c r="AH453" s="295"/>
      <c r="AI453" s="295"/>
      <c r="AJ453" s="295"/>
      <c r="AK453" s="295"/>
      <c r="AL453" s="295"/>
      <c r="AM453" s="295"/>
      <c r="AN453" s="295"/>
      <c r="AO453" s="295"/>
      <c r="AP453" s="295"/>
      <c r="AQ453" s="295"/>
      <c r="AR453" s="295"/>
      <c r="AS453" s="295"/>
      <c r="AT453" s="295"/>
      <c r="AU453" s="295"/>
      <c r="AV453" s="295"/>
      <c r="AW453" s="295"/>
      <c r="AX453" s="295"/>
      <c r="AY453" s="295"/>
      <c r="AZ453" s="295"/>
      <c r="BA453" s="295"/>
      <c r="BB453" s="295"/>
      <c r="BC453" s="295"/>
      <c r="BD453" s="295"/>
      <c r="BE453" s="295"/>
      <c r="BF453" s="295"/>
      <c r="BG453" s="295"/>
      <c r="BH453" s="295"/>
      <c r="BI453" s="295"/>
      <c r="BJ453" s="295"/>
      <c r="BK453" s="295"/>
      <c r="BL453" s="295"/>
      <c r="BM453" s="295"/>
      <c r="BN453" s="295"/>
      <c r="BO453" s="295"/>
    </row>
    <row r="454" spans="12:67" s="252" customFormat="1" x14ac:dyDescent="0.25">
      <c r="L454" s="251"/>
      <c r="M454" s="247"/>
      <c r="N454" s="248"/>
      <c r="O454" s="248"/>
      <c r="P454" s="248"/>
      <c r="Q454" s="248"/>
      <c r="R454" s="248"/>
      <c r="S454" s="248"/>
      <c r="T454" s="248"/>
      <c r="U454" s="248"/>
      <c r="X454" s="295"/>
      <c r="Y454" s="248"/>
      <c r="Z454" s="248"/>
      <c r="AA454" s="248"/>
      <c r="AB454" s="248"/>
      <c r="AC454" s="248"/>
      <c r="AD454" s="248"/>
      <c r="AE454" s="248"/>
      <c r="AF454" s="248"/>
      <c r="AG454" s="295"/>
      <c r="AH454" s="295"/>
      <c r="AI454" s="295"/>
      <c r="AJ454" s="295"/>
      <c r="AK454" s="295"/>
      <c r="AL454" s="295"/>
      <c r="AM454" s="295"/>
      <c r="AN454" s="295"/>
      <c r="AO454" s="295"/>
      <c r="AP454" s="295"/>
      <c r="AQ454" s="295"/>
      <c r="AR454" s="295"/>
      <c r="AS454" s="295"/>
      <c r="AT454" s="295"/>
      <c r="AU454" s="295"/>
      <c r="AV454" s="295"/>
      <c r="AW454" s="295"/>
      <c r="AX454" s="295"/>
      <c r="AY454" s="295"/>
      <c r="AZ454" s="295"/>
      <c r="BA454" s="295"/>
      <c r="BB454" s="295"/>
      <c r="BC454" s="295"/>
      <c r="BD454" s="295"/>
      <c r="BE454" s="295"/>
      <c r="BF454" s="295"/>
      <c r="BG454" s="295"/>
      <c r="BH454" s="295"/>
      <c r="BI454" s="295"/>
      <c r="BJ454" s="295"/>
      <c r="BK454" s="295"/>
      <c r="BL454" s="295"/>
      <c r="BM454" s="295"/>
      <c r="BN454" s="295"/>
      <c r="BO454" s="295"/>
    </row>
    <row r="455" spans="12:67" s="252" customFormat="1" x14ac:dyDescent="0.25">
      <c r="L455" s="251"/>
      <c r="M455" s="247"/>
      <c r="N455" s="248"/>
      <c r="O455" s="248"/>
      <c r="P455" s="248"/>
      <c r="Q455" s="248"/>
      <c r="R455" s="248"/>
      <c r="S455" s="248"/>
      <c r="T455" s="248"/>
      <c r="U455" s="248"/>
      <c r="X455" s="295"/>
      <c r="Y455" s="248"/>
      <c r="Z455" s="248"/>
      <c r="AA455" s="248"/>
      <c r="AB455" s="248"/>
      <c r="AC455" s="248"/>
      <c r="AD455" s="248"/>
      <c r="AE455" s="248"/>
      <c r="AF455" s="248"/>
      <c r="AG455" s="295"/>
      <c r="AH455" s="295"/>
      <c r="AI455" s="295"/>
      <c r="AJ455" s="295"/>
      <c r="AK455" s="295"/>
      <c r="AL455" s="295"/>
      <c r="AM455" s="295"/>
      <c r="AN455" s="295"/>
      <c r="AO455" s="295"/>
      <c r="AP455" s="295"/>
      <c r="AQ455" s="295"/>
      <c r="AR455" s="295"/>
      <c r="AS455" s="295"/>
      <c r="AT455" s="295"/>
      <c r="AU455" s="295"/>
      <c r="AV455" s="295"/>
      <c r="AW455" s="295"/>
      <c r="AX455" s="295"/>
      <c r="AY455" s="295"/>
      <c r="AZ455" s="295"/>
      <c r="BA455" s="295"/>
      <c r="BB455" s="295"/>
      <c r="BC455" s="295"/>
      <c r="BD455" s="295"/>
      <c r="BE455" s="295"/>
      <c r="BF455" s="295"/>
      <c r="BG455" s="295"/>
      <c r="BH455" s="295"/>
      <c r="BI455" s="295"/>
      <c r="BJ455" s="295"/>
      <c r="BK455" s="295"/>
      <c r="BL455" s="295"/>
      <c r="BM455" s="295"/>
      <c r="BN455" s="295"/>
      <c r="BO455" s="295"/>
    </row>
    <row r="456" spans="12:67" s="252" customFormat="1" x14ac:dyDescent="0.25">
      <c r="L456" s="251"/>
      <c r="M456" s="247"/>
      <c r="N456" s="248"/>
      <c r="O456" s="248"/>
      <c r="P456" s="248"/>
      <c r="Q456" s="248"/>
      <c r="R456" s="248"/>
      <c r="S456" s="248"/>
      <c r="T456" s="248"/>
      <c r="U456" s="248"/>
      <c r="X456" s="295"/>
      <c r="Y456" s="248"/>
      <c r="Z456" s="248"/>
      <c r="AA456" s="248"/>
      <c r="AB456" s="248"/>
      <c r="AC456" s="248"/>
      <c r="AD456" s="248"/>
      <c r="AE456" s="248"/>
      <c r="AF456" s="248"/>
      <c r="AG456" s="295"/>
      <c r="AH456" s="295"/>
      <c r="AI456" s="295"/>
      <c r="AJ456" s="295"/>
      <c r="AK456" s="295"/>
      <c r="AL456" s="295"/>
      <c r="AM456" s="295"/>
      <c r="AN456" s="295"/>
      <c r="AO456" s="295"/>
      <c r="AP456" s="295"/>
      <c r="AQ456" s="295"/>
      <c r="AR456" s="295"/>
      <c r="AS456" s="295"/>
      <c r="AT456" s="295"/>
      <c r="AU456" s="295"/>
      <c r="AV456" s="295"/>
      <c r="AW456" s="295"/>
      <c r="AX456" s="295"/>
      <c r="AY456" s="295"/>
      <c r="AZ456" s="295"/>
      <c r="BA456" s="295"/>
      <c r="BB456" s="295"/>
      <c r="BC456" s="295"/>
      <c r="BD456" s="295"/>
      <c r="BE456" s="295"/>
      <c r="BF456" s="295"/>
      <c r="BG456" s="295"/>
      <c r="BH456" s="295"/>
      <c r="BI456" s="295"/>
      <c r="BJ456" s="295"/>
      <c r="BK456" s="295"/>
      <c r="BL456" s="295"/>
      <c r="BM456" s="295"/>
      <c r="BN456" s="295"/>
      <c r="BO456" s="295"/>
    </row>
    <row r="457" spans="12:67" s="252" customFormat="1" x14ac:dyDescent="0.25">
      <c r="L457" s="251"/>
      <c r="M457" s="247"/>
      <c r="N457" s="248"/>
      <c r="O457" s="248"/>
      <c r="P457" s="248"/>
      <c r="Q457" s="248"/>
      <c r="R457" s="248"/>
      <c r="S457" s="248"/>
      <c r="T457" s="248"/>
      <c r="U457" s="248"/>
      <c r="X457" s="295"/>
      <c r="Y457" s="248"/>
      <c r="Z457" s="248"/>
      <c r="AA457" s="248"/>
      <c r="AB457" s="248"/>
      <c r="AC457" s="248"/>
      <c r="AD457" s="248"/>
      <c r="AE457" s="248"/>
      <c r="AF457" s="248"/>
      <c r="AG457" s="295"/>
      <c r="AH457" s="295"/>
      <c r="AI457" s="295"/>
      <c r="AJ457" s="295"/>
      <c r="AK457" s="295"/>
      <c r="AL457" s="295"/>
      <c r="AM457" s="295"/>
      <c r="AN457" s="295"/>
      <c r="AO457" s="295"/>
      <c r="AP457" s="295"/>
      <c r="AQ457" s="295"/>
      <c r="AR457" s="295"/>
      <c r="AS457" s="295"/>
      <c r="AT457" s="295"/>
      <c r="AU457" s="295"/>
      <c r="AV457" s="295"/>
      <c r="AW457" s="295"/>
      <c r="AX457" s="295"/>
      <c r="AY457" s="295"/>
      <c r="AZ457" s="295"/>
      <c r="BA457" s="295"/>
      <c r="BB457" s="295"/>
      <c r="BC457" s="295"/>
      <c r="BD457" s="295"/>
      <c r="BE457" s="295"/>
      <c r="BF457" s="295"/>
      <c r="BG457" s="295"/>
      <c r="BH457" s="295"/>
      <c r="BI457" s="295"/>
      <c r="BJ457" s="295"/>
      <c r="BK457" s="295"/>
      <c r="BL457" s="295"/>
      <c r="BM457" s="295"/>
      <c r="BN457" s="295"/>
      <c r="BO457" s="295"/>
    </row>
    <row r="458" spans="12:67" s="252" customFormat="1" x14ac:dyDescent="0.25">
      <c r="L458" s="251"/>
      <c r="M458" s="247"/>
      <c r="N458" s="248"/>
      <c r="O458" s="248"/>
      <c r="P458" s="248"/>
      <c r="Q458" s="248"/>
      <c r="R458" s="248"/>
      <c r="S458" s="248"/>
      <c r="T458" s="248"/>
      <c r="U458" s="248"/>
      <c r="X458" s="295"/>
      <c r="Y458" s="248"/>
      <c r="Z458" s="248"/>
      <c r="AA458" s="248"/>
      <c r="AB458" s="248"/>
      <c r="AC458" s="248"/>
      <c r="AD458" s="248"/>
      <c r="AE458" s="248"/>
      <c r="AF458" s="248"/>
      <c r="AG458" s="295"/>
      <c r="AH458" s="295"/>
      <c r="AI458" s="295"/>
      <c r="AJ458" s="295"/>
      <c r="AK458" s="295"/>
      <c r="AL458" s="295"/>
      <c r="AM458" s="295"/>
      <c r="AN458" s="295"/>
      <c r="AO458" s="295"/>
      <c r="AP458" s="295"/>
      <c r="AQ458" s="295"/>
      <c r="AR458" s="295"/>
      <c r="AS458" s="295"/>
      <c r="AT458" s="295"/>
      <c r="AU458" s="295"/>
      <c r="AV458" s="295"/>
      <c r="AW458" s="295"/>
      <c r="AX458" s="295"/>
      <c r="AY458" s="295"/>
      <c r="AZ458" s="295"/>
      <c r="BA458" s="295"/>
      <c r="BB458" s="295"/>
      <c r="BC458" s="295"/>
      <c r="BD458" s="295"/>
      <c r="BE458" s="295"/>
      <c r="BF458" s="295"/>
      <c r="BG458" s="295"/>
      <c r="BH458" s="295"/>
      <c r="BI458" s="295"/>
      <c r="BJ458" s="295"/>
      <c r="BK458" s="295"/>
      <c r="BL458" s="295"/>
      <c r="BM458" s="295"/>
      <c r="BN458" s="295"/>
      <c r="BO458" s="295"/>
    </row>
    <row r="459" spans="12:67" s="252" customFormat="1" x14ac:dyDescent="0.25">
      <c r="L459" s="251"/>
      <c r="M459" s="247"/>
      <c r="N459" s="248"/>
      <c r="O459" s="248"/>
      <c r="P459" s="248"/>
      <c r="Q459" s="248"/>
      <c r="R459" s="248"/>
      <c r="S459" s="248"/>
      <c r="T459" s="248"/>
      <c r="U459" s="248"/>
      <c r="X459" s="295"/>
      <c r="Y459" s="248"/>
      <c r="Z459" s="248"/>
      <c r="AA459" s="248"/>
      <c r="AB459" s="248"/>
      <c r="AC459" s="248"/>
      <c r="AD459" s="248"/>
      <c r="AE459" s="248"/>
      <c r="AF459" s="248"/>
      <c r="AG459" s="295"/>
      <c r="AH459" s="295"/>
      <c r="AI459" s="295"/>
      <c r="AJ459" s="295"/>
      <c r="AK459" s="295"/>
      <c r="AL459" s="295"/>
      <c r="AM459" s="295"/>
      <c r="AN459" s="295"/>
      <c r="AO459" s="295"/>
      <c r="AP459" s="295"/>
      <c r="AQ459" s="295"/>
      <c r="AR459" s="295"/>
      <c r="AS459" s="295"/>
      <c r="AT459" s="295"/>
      <c r="AU459" s="295"/>
      <c r="AV459" s="295"/>
      <c r="AW459" s="295"/>
      <c r="AX459" s="295"/>
      <c r="AY459" s="295"/>
      <c r="AZ459" s="295"/>
      <c r="BA459" s="295"/>
      <c r="BB459" s="295"/>
      <c r="BC459" s="295"/>
      <c r="BD459" s="295"/>
      <c r="BE459" s="295"/>
      <c r="BF459" s="295"/>
      <c r="BG459" s="295"/>
      <c r="BH459" s="295"/>
      <c r="BI459" s="295"/>
      <c r="BJ459" s="295"/>
      <c r="BK459" s="295"/>
      <c r="BL459" s="295"/>
      <c r="BM459" s="295"/>
      <c r="BN459" s="295"/>
      <c r="BO459" s="295"/>
    </row>
    <row r="460" spans="12:67" s="252" customFormat="1" x14ac:dyDescent="0.25">
      <c r="L460" s="251"/>
      <c r="M460" s="247"/>
      <c r="N460" s="248"/>
      <c r="O460" s="248"/>
      <c r="P460" s="248"/>
      <c r="Q460" s="248"/>
      <c r="R460" s="248"/>
      <c r="S460" s="248"/>
      <c r="T460" s="248"/>
      <c r="U460" s="248"/>
      <c r="X460" s="295"/>
      <c r="Y460" s="248"/>
      <c r="Z460" s="248"/>
      <c r="AA460" s="248"/>
      <c r="AB460" s="248"/>
      <c r="AC460" s="248"/>
      <c r="AD460" s="248"/>
      <c r="AE460" s="248"/>
      <c r="AF460" s="248"/>
      <c r="AG460" s="295"/>
      <c r="AH460" s="295"/>
      <c r="AI460" s="295"/>
      <c r="AJ460" s="295"/>
      <c r="AK460" s="295"/>
      <c r="AL460" s="295"/>
      <c r="AM460" s="295"/>
      <c r="AN460" s="295"/>
      <c r="AO460" s="295"/>
      <c r="AP460" s="295"/>
      <c r="AQ460" s="295"/>
      <c r="AR460" s="295"/>
      <c r="AS460" s="295"/>
      <c r="AT460" s="295"/>
      <c r="AU460" s="295"/>
      <c r="AV460" s="295"/>
      <c r="AW460" s="295"/>
      <c r="AX460" s="295"/>
      <c r="AY460" s="295"/>
      <c r="AZ460" s="295"/>
      <c r="BA460" s="295"/>
      <c r="BB460" s="295"/>
      <c r="BC460" s="295"/>
      <c r="BD460" s="295"/>
      <c r="BE460" s="295"/>
      <c r="BF460" s="295"/>
      <c r="BG460" s="295"/>
      <c r="BH460" s="295"/>
      <c r="BI460" s="295"/>
      <c r="BJ460" s="295"/>
      <c r="BK460" s="295"/>
      <c r="BL460" s="295"/>
      <c r="BM460" s="295"/>
      <c r="BN460" s="295"/>
      <c r="BO460" s="295"/>
    </row>
    <row r="461" spans="12:67" s="252" customFormat="1" x14ac:dyDescent="0.25">
      <c r="L461" s="251"/>
      <c r="M461" s="247"/>
      <c r="N461" s="248"/>
      <c r="O461" s="248"/>
      <c r="P461" s="248"/>
      <c r="Q461" s="248"/>
      <c r="R461" s="248"/>
      <c r="S461" s="248"/>
      <c r="T461" s="248"/>
      <c r="U461" s="248"/>
      <c r="X461" s="295"/>
      <c r="Y461" s="248"/>
      <c r="Z461" s="248"/>
      <c r="AA461" s="248"/>
      <c r="AB461" s="248"/>
      <c r="AC461" s="248"/>
      <c r="AD461" s="248"/>
      <c r="AE461" s="248"/>
      <c r="AF461" s="248"/>
      <c r="AG461" s="295"/>
      <c r="AH461" s="295"/>
      <c r="AI461" s="295"/>
      <c r="AJ461" s="295"/>
      <c r="AK461" s="295"/>
      <c r="AL461" s="295"/>
      <c r="AM461" s="295"/>
      <c r="AN461" s="295"/>
      <c r="AO461" s="295"/>
      <c r="AP461" s="295"/>
      <c r="AQ461" s="295"/>
      <c r="AR461" s="295"/>
      <c r="AS461" s="295"/>
      <c r="AT461" s="295"/>
      <c r="AU461" s="295"/>
      <c r="AV461" s="295"/>
      <c r="AW461" s="295"/>
      <c r="AX461" s="295"/>
      <c r="AY461" s="295"/>
      <c r="AZ461" s="295"/>
      <c r="BA461" s="295"/>
      <c r="BB461" s="295"/>
      <c r="BC461" s="295"/>
      <c r="BD461" s="295"/>
      <c r="BE461" s="295"/>
      <c r="BF461" s="295"/>
      <c r="BG461" s="295"/>
      <c r="BH461" s="295"/>
      <c r="BI461" s="295"/>
      <c r="BJ461" s="295"/>
      <c r="BK461" s="295"/>
      <c r="BL461" s="295"/>
      <c r="BM461" s="295"/>
      <c r="BN461" s="295"/>
      <c r="BO461" s="295"/>
    </row>
  </sheetData>
  <mergeCells count="7">
    <mergeCell ref="B7:K7"/>
    <mergeCell ref="A1:K1"/>
    <mergeCell ref="A2:K2"/>
    <mergeCell ref="A3:K3"/>
    <mergeCell ref="A4:K4"/>
    <mergeCell ref="A5:K5"/>
    <mergeCell ref="B6:K6"/>
  </mergeCells>
  <dataValidations count="1">
    <dataValidation type="whole" allowBlank="1" showInputMessage="1" showErrorMessage="1" sqref="Q114 F111:Q112 F113:P114 F162:Q162 F167:Q227 F115:Q160 F229:Q284 F9:Q108">
      <formula1>0</formula1>
      <formula2>100</formula2>
    </dataValidation>
  </dataValidations>
  <pageMargins left="0.82677165354330717" right="0.15748031496062992" top="0.55118110236220474" bottom="0.74803149606299213" header="0.31496062992125984" footer="0.31496062992125984"/>
  <pageSetup scale="98"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Sheet1!$B$2:$B$11</xm:f>
          </x14:formula1>
          <xm:sqref>A9:A285</xm:sqref>
        </x14:dataValidation>
        <x14:dataValidation type="list" allowBlank="1" showInputMessage="1" showErrorMessage="1">
          <x14:formula1>
            <xm:f>Sheet1!$F$2:$F$21</xm:f>
          </x14:formula1>
          <xm:sqref>B9:B285</xm:sqref>
        </x14:dataValidation>
        <x14:dataValidation type="list" allowBlank="1" showInputMessage="1" showErrorMessage="1">
          <x14:formula1>
            <xm:f>Sheet1!$E$2:$E$20</xm:f>
          </x14:formula1>
          <xm:sqref>S9:T285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workbookViewId="0">
      <selection activeCell="D2" sqref="D2"/>
    </sheetView>
  </sheetViews>
  <sheetFormatPr baseColWidth="10" defaultColWidth="9.140625" defaultRowHeight="12.75" x14ac:dyDescent="0.2"/>
  <sheetData>
    <row r="2" spans="2:7" x14ac:dyDescent="0.2">
      <c r="B2" s="304" t="s">
        <v>993</v>
      </c>
      <c r="C2" s="304"/>
      <c r="D2" s="304"/>
      <c r="E2" s="304" t="s">
        <v>949</v>
      </c>
      <c r="F2" s="304" t="s">
        <v>973</v>
      </c>
      <c r="G2" s="304"/>
    </row>
    <row r="3" spans="2:7" x14ac:dyDescent="0.2">
      <c r="B3" s="304" t="s">
        <v>994</v>
      </c>
      <c r="C3" s="304"/>
      <c r="D3" s="304"/>
      <c r="E3" s="304" t="s">
        <v>950</v>
      </c>
      <c r="F3" s="304" t="s">
        <v>974</v>
      </c>
      <c r="G3" s="304"/>
    </row>
    <row r="4" spans="2:7" x14ac:dyDescent="0.2">
      <c r="B4" s="304" t="s">
        <v>995</v>
      </c>
      <c r="C4" s="304"/>
      <c r="D4" s="304"/>
      <c r="E4" s="304" t="s">
        <v>951</v>
      </c>
      <c r="F4" s="304" t="s">
        <v>975</v>
      </c>
      <c r="G4" s="304"/>
    </row>
    <row r="5" spans="2:7" x14ac:dyDescent="0.2">
      <c r="B5" s="304" t="s">
        <v>996</v>
      </c>
      <c r="C5" s="304"/>
      <c r="D5" s="304"/>
      <c r="E5" s="304" t="s">
        <v>952</v>
      </c>
      <c r="F5" s="304" t="s">
        <v>976</v>
      </c>
      <c r="G5" s="304"/>
    </row>
    <row r="6" spans="2:7" x14ac:dyDescent="0.2">
      <c r="B6" s="304" t="s">
        <v>997</v>
      </c>
      <c r="C6" s="304"/>
      <c r="D6" s="304"/>
      <c r="E6" s="304" t="s">
        <v>953</v>
      </c>
      <c r="F6" s="304" t="s">
        <v>977</v>
      </c>
      <c r="G6" s="304"/>
    </row>
    <row r="7" spans="2:7" x14ac:dyDescent="0.2">
      <c r="B7" s="304" t="s">
        <v>998</v>
      </c>
      <c r="C7" s="304"/>
      <c r="D7" s="304"/>
      <c r="E7" s="304" t="s">
        <v>954</v>
      </c>
      <c r="F7" s="304" t="s">
        <v>978</v>
      </c>
      <c r="G7" s="304"/>
    </row>
    <row r="8" spans="2:7" x14ac:dyDescent="0.2">
      <c r="B8" s="304" t="s">
        <v>999</v>
      </c>
      <c r="C8" s="304"/>
      <c r="D8" s="304"/>
      <c r="E8" s="304" t="s">
        <v>955</v>
      </c>
      <c r="F8" s="304" t="s">
        <v>979</v>
      </c>
      <c r="G8" s="304"/>
    </row>
    <row r="9" spans="2:7" x14ac:dyDescent="0.2">
      <c r="B9" s="304" t="s">
        <v>1000</v>
      </c>
      <c r="C9" s="304"/>
      <c r="D9" s="304"/>
      <c r="E9" s="304" t="s">
        <v>956</v>
      </c>
      <c r="F9" s="304" t="s">
        <v>980</v>
      </c>
      <c r="G9" s="304"/>
    </row>
    <row r="10" spans="2:7" x14ac:dyDescent="0.2">
      <c r="B10" s="304" t="s">
        <v>1001</v>
      </c>
      <c r="C10" s="304"/>
      <c r="D10" s="304"/>
      <c r="E10" s="304" t="s">
        <v>957</v>
      </c>
      <c r="F10" s="304" t="s">
        <v>981</v>
      </c>
      <c r="G10" s="304"/>
    </row>
    <row r="11" spans="2:7" x14ac:dyDescent="0.2">
      <c r="B11" s="304" t="s">
        <v>1002</v>
      </c>
      <c r="C11" s="304"/>
      <c r="D11" s="304"/>
      <c r="E11" s="304" t="s">
        <v>958</v>
      </c>
      <c r="F11" s="304" t="s">
        <v>982</v>
      </c>
      <c r="G11" s="304"/>
    </row>
    <row r="12" spans="2:7" x14ac:dyDescent="0.2">
      <c r="B12" s="304"/>
      <c r="C12" s="304"/>
      <c r="D12" s="304"/>
      <c r="E12" s="304" t="s">
        <v>959</v>
      </c>
      <c r="F12" s="304" t="s">
        <v>983</v>
      </c>
      <c r="G12" s="304"/>
    </row>
    <row r="13" spans="2:7" x14ac:dyDescent="0.2">
      <c r="B13" s="304"/>
      <c r="C13" s="304"/>
      <c r="D13" s="304"/>
      <c r="E13" s="304" t="s">
        <v>960</v>
      </c>
      <c r="F13" s="304" t="s">
        <v>984</v>
      </c>
      <c r="G13" s="304"/>
    </row>
    <row r="14" spans="2:7" x14ac:dyDescent="0.2">
      <c r="B14" s="304"/>
      <c r="C14" s="304"/>
      <c r="D14" s="304"/>
      <c r="E14" s="304" t="s">
        <v>961</v>
      </c>
      <c r="F14" s="304" t="s">
        <v>985</v>
      </c>
      <c r="G14" s="304"/>
    </row>
    <row r="15" spans="2:7" x14ac:dyDescent="0.2">
      <c r="B15" s="304"/>
      <c r="C15" s="304"/>
      <c r="D15" s="304"/>
      <c r="E15" s="304" t="s">
        <v>962</v>
      </c>
      <c r="F15" s="304" t="s">
        <v>986</v>
      </c>
      <c r="G15" s="304"/>
    </row>
    <row r="16" spans="2:7" x14ac:dyDescent="0.2">
      <c r="B16" s="304"/>
      <c r="C16" s="304"/>
      <c r="D16" s="304"/>
      <c r="E16" s="304" t="s">
        <v>963</v>
      </c>
      <c r="F16" s="304" t="s">
        <v>987</v>
      </c>
      <c r="G16" s="304"/>
    </row>
    <row r="17" spans="2:7" x14ac:dyDescent="0.2">
      <c r="B17" s="304"/>
      <c r="C17" s="304"/>
      <c r="D17" s="304"/>
      <c r="E17" s="304" t="s">
        <v>964</v>
      </c>
      <c r="F17" s="304" t="s">
        <v>988</v>
      </c>
      <c r="G17" s="304"/>
    </row>
    <row r="18" spans="2:7" x14ac:dyDescent="0.2">
      <c r="B18" s="304"/>
      <c r="C18" s="304"/>
      <c r="D18" s="304"/>
      <c r="E18" s="304" t="s">
        <v>965</v>
      </c>
      <c r="F18" s="304" t="s">
        <v>989</v>
      </c>
      <c r="G18" s="304"/>
    </row>
    <row r="19" spans="2:7" x14ac:dyDescent="0.2">
      <c r="B19" s="304"/>
      <c r="C19" s="304"/>
      <c r="D19" s="304"/>
      <c r="E19" s="304" t="s">
        <v>196</v>
      </c>
      <c r="F19" s="304" t="s">
        <v>990</v>
      </c>
      <c r="G19" s="304"/>
    </row>
    <row r="20" spans="2:7" x14ac:dyDescent="0.2">
      <c r="B20" s="304"/>
      <c r="C20" s="304"/>
      <c r="D20" s="304"/>
      <c r="E20" s="304" t="s">
        <v>11</v>
      </c>
      <c r="F20" s="304" t="s">
        <v>991</v>
      </c>
      <c r="G20" s="304"/>
    </row>
    <row r="21" spans="2:7" x14ac:dyDescent="0.2">
      <c r="B21" s="304"/>
      <c r="C21" s="304"/>
      <c r="D21" s="304"/>
      <c r="E21" s="304"/>
      <c r="F21" s="304" t="s">
        <v>992</v>
      </c>
      <c r="G21" s="304"/>
    </row>
    <row r="22" spans="2:7" x14ac:dyDescent="0.2">
      <c r="B22" s="304"/>
      <c r="C22" s="304"/>
      <c r="D22" s="304"/>
      <c r="E22" s="304"/>
      <c r="F22" s="304"/>
      <c r="G22" s="30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78"/>
  <sheetViews>
    <sheetView workbookViewId="0">
      <selection activeCell="M8" sqref="M8"/>
    </sheetView>
  </sheetViews>
  <sheetFormatPr baseColWidth="10" defaultColWidth="11.42578125" defaultRowHeight="15" x14ac:dyDescent="0.25"/>
  <cols>
    <col min="1" max="1" width="2.5703125" style="52" customWidth="1"/>
    <col min="2" max="6" width="4.28515625" hidden="1" customWidth="1"/>
    <col min="7" max="7" width="18.85546875" style="292" bestFit="1" customWidth="1"/>
    <col min="8" max="8" width="33.85546875" style="292" customWidth="1"/>
    <col min="9" max="9" width="16.42578125" style="292" customWidth="1"/>
    <col min="10" max="10" width="18.28515625" style="292" customWidth="1"/>
    <col min="11" max="11" width="14" style="293" customWidth="1"/>
    <col min="12" max="12" width="15.42578125" style="292" customWidth="1"/>
    <col min="13" max="13" width="13.7109375" style="292" customWidth="1"/>
    <col min="14" max="14" width="22.42578125" style="292" customWidth="1"/>
    <col min="15" max="43" width="11.42578125" style="52"/>
  </cols>
  <sheetData>
    <row r="1" spans="2:21" s="52" customFormat="1" ht="15.75" x14ac:dyDescent="0.25">
      <c r="G1" s="275"/>
      <c r="H1" s="276"/>
      <c r="I1" s="276"/>
      <c r="J1" s="276"/>
      <c r="K1" s="277"/>
      <c r="L1" s="276"/>
      <c r="M1" s="276"/>
      <c r="N1" s="276"/>
      <c r="O1" s="254" t="s">
        <v>283</v>
      </c>
    </row>
    <row r="2" spans="2:21" s="52" customFormat="1" ht="15.75" x14ac:dyDescent="0.25">
      <c r="G2" s="422" t="s">
        <v>270</v>
      </c>
      <c r="H2" s="422"/>
      <c r="I2" s="422"/>
      <c r="J2" s="422"/>
      <c r="K2" s="422"/>
      <c r="L2" s="422"/>
      <c r="M2" s="422"/>
      <c r="N2" s="422"/>
      <c r="O2" s="422"/>
      <c r="P2" s="422"/>
      <c r="Q2" s="279"/>
      <c r="R2" s="280"/>
      <c r="S2" s="281" t="s">
        <v>282</v>
      </c>
      <c r="T2" s="280"/>
      <c r="U2" s="282"/>
    </row>
    <row r="3" spans="2:21" s="52" customFormat="1" x14ac:dyDescent="0.25">
      <c r="G3" s="423" t="s">
        <v>271</v>
      </c>
      <c r="H3" s="423"/>
      <c r="I3" s="423"/>
      <c r="J3" s="423"/>
      <c r="K3" s="423"/>
      <c r="L3" s="423"/>
      <c r="M3" s="423"/>
      <c r="N3" s="423"/>
      <c r="O3" s="423"/>
      <c r="P3" s="423"/>
      <c r="Q3" s="279"/>
      <c r="R3" s="280"/>
      <c r="S3" s="281" t="s">
        <v>33</v>
      </c>
      <c r="T3" s="280"/>
      <c r="U3" s="282"/>
    </row>
    <row r="4" spans="2:21" s="52" customFormat="1" x14ac:dyDescent="0.2">
      <c r="G4" s="424" t="s">
        <v>925</v>
      </c>
      <c r="H4" s="424"/>
      <c r="I4" s="424"/>
      <c r="J4" s="424"/>
      <c r="K4" s="424"/>
      <c r="L4" s="424"/>
      <c r="M4" s="424"/>
      <c r="N4" s="424"/>
      <c r="O4" s="424"/>
      <c r="P4" s="424"/>
      <c r="Q4" s="279"/>
      <c r="R4" s="280"/>
      <c r="S4" s="281" t="s">
        <v>223</v>
      </c>
      <c r="T4" s="280"/>
      <c r="U4" s="282"/>
    </row>
    <row r="5" spans="2:21" s="52" customFormat="1" x14ac:dyDescent="0.25">
      <c r="H5" s="278"/>
      <c r="I5" s="303"/>
      <c r="J5" s="421">
        <f>+PPNE1!C5</f>
        <v>2024</v>
      </c>
      <c r="K5" s="421"/>
      <c r="L5" s="278"/>
      <c r="M5" s="278"/>
      <c r="N5" s="278"/>
      <c r="O5" s="278"/>
      <c r="P5" s="278"/>
      <c r="Q5" s="279"/>
      <c r="R5" s="280"/>
      <c r="S5" s="280"/>
      <c r="T5" s="280"/>
      <c r="U5" s="282"/>
    </row>
    <row r="6" spans="2:21" s="52" customFormat="1" x14ac:dyDescent="0.25">
      <c r="G6" s="302" t="s">
        <v>924</v>
      </c>
      <c r="H6" s="420" t="str">
        <f>+PPNE1!B7</f>
        <v>Hospital Materno Infantil Dr. Francisco Antonio Gonzalvo</v>
      </c>
      <c r="I6" s="420"/>
      <c r="J6" s="420"/>
      <c r="K6" s="420"/>
      <c r="L6" s="420"/>
      <c r="M6" s="420"/>
      <c r="N6" s="420"/>
      <c r="O6" s="254"/>
    </row>
    <row r="7" spans="2:21" ht="25.5" customHeight="1" x14ac:dyDescent="0.2">
      <c r="B7" s="283" t="s">
        <v>966</v>
      </c>
      <c r="C7" s="284" t="s">
        <v>967</v>
      </c>
      <c r="D7" s="284" t="s">
        <v>968</v>
      </c>
      <c r="E7" s="284" t="s">
        <v>969</v>
      </c>
      <c r="F7" s="285" t="s">
        <v>970</v>
      </c>
      <c r="G7" s="298" t="s">
        <v>971</v>
      </c>
      <c r="H7" s="300" t="s">
        <v>0</v>
      </c>
      <c r="I7" s="300" t="s">
        <v>1</v>
      </c>
      <c r="J7" s="300" t="s">
        <v>44</v>
      </c>
      <c r="K7" s="301" t="s">
        <v>2</v>
      </c>
      <c r="L7" s="300" t="s">
        <v>3</v>
      </c>
      <c r="M7" s="300" t="s">
        <v>922</v>
      </c>
      <c r="N7" s="300" t="s">
        <v>45</v>
      </c>
    </row>
    <row r="8" spans="2:21" ht="12.75" x14ac:dyDescent="0.2">
      <c r="B8" s="14" t="str">
        <f>IF(Tabla1[[#This Row],[Código_Actividad]]="","",CONCATENATE(Tabla1[[#This Row],[POA]],".",Tabla1[[#This Row],[SRS]],".",Tabla1[[#This Row],[AREA]],".",Tabla1[[#This Row],[TIPO]]))</f>
        <v/>
      </c>
      <c r="C8" s="14" t="str">
        <f>IF(Tabla1[[#This Row],[Código_Actividad]]="","",'[3]Formulario PPGR1'!#REF!)</f>
        <v/>
      </c>
      <c r="D8" s="14" t="str">
        <f>IF(Tabla1[[#This Row],[Código_Actividad]]="","",'[3]Formulario PPGR1'!#REF!)</f>
        <v/>
      </c>
      <c r="E8" s="14" t="str">
        <f>IF(Tabla1[[#This Row],[Código_Actividad]]="","",'[3]Formulario PPGR1'!#REF!)</f>
        <v/>
      </c>
      <c r="F8" s="14" t="str">
        <f>IF(Tabla1[[#This Row],[Código_Actividad]]="","",'[3]Formulario PPGR1'!#REF!)</f>
        <v/>
      </c>
      <c r="G8" s="286"/>
      <c r="H8" s="287"/>
      <c r="I8" s="287"/>
      <c r="J8" s="286"/>
      <c r="K8" s="288"/>
      <c r="L8" s="289">
        <f>+Tabla1[[#This Row],[Precio Unitario]]*Tabla1[[#This Row],[Cantidad de Insumos]]</f>
        <v>0</v>
      </c>
      <c r="M8" s="290"/>
      <c r="N8" s="287"/>
    </row>
    <row r="9" spans="2:21" ht="12.75" x14ac:dyDescent="0.2">
      <c r="B9" s="14" t="str">
        <f>IF(Tabla1[[#This Row],[Código_Actividad]]="","",CONCATENATE(Tabla1[[#This Row],[POA]],".",Tabla1[[#This Row],[SRS]],".",Tabla1[[#This Row],[AREA]],".",Tabla1[[#This Row],[TIPO]]))</f>
        <v/>
      </c>
      <c r="C9" s="14" t="str">
        <f>IF(Tabla1[[#This Row],[Código_Actividad]]="","",'[3]Formulario PPGR1'!#REF!)</f>
        <v/>
      </c>
      <c r="D9" s="14" t="str">
        <f>IF(Tabla1[[#This Row],[Código_Actividad]]="","",'[3]Formulario PPGR1'!#REF!)</f>
        <v/>
      </c>
      <c r="E9" s="14" t="str">
        <f>IF(Tabla1[[#This Row],[Código_Actividad]]="","",'[3]Formulario PPGR1'!#REF!)</f>
        <v/>
      </c>
      <c r="F9" s="14" t="str">
        <f>IF(Tabla1[[#This Row],[Código_Actividad]]="","",'[3]Formulario PPGR1'!#REF!)</f>
        <v/>
      </c>
      <c r="G9" s="286"/>
      <c r="H9" s="287"/>
      <c r="I9" s="287"/>
      <c r="J9" s="286"/>
      <c r="K9" s="288"/>
      <c r="L9" s="289">
        <f>+Tabla1[[#This Row],[Precio Unitario]]*Tabla1[[#This Row],[Cantidad de Insumos]]</f>
        <v>0</v>
      </c>
      <c r="M9" s="290"/>
      <c r="N9" s="287"/>
    </row>
    <row r="10" spans="2:21" ht="12.75" x14ac:dyDescent="0.2">
      <c r="B10" s="14" t="str">
        <f>IF(Tabla1[[#This Row],[Código_Actividad]]="","",CONCATENATE(Tabla1[[#This Row],[POA]],".",Tabla1[[#This Row],[SRS]],".",Tabla1[[#This Row],[AREA]],".",Tabla1[[#This Row],[TIPO]]))</f>
        <v/>
      </c>
      <c r="C10" s="14" t="str">
        <f>IF(Tabla1[[#This Row],[Código_Actividad]]="","",'[3]Formulario PPGR1'!#REF!)</f>
        <v/>
      </c>
      <c r="D10" s="14" t="str">
        <f>IF(Tabla1[[#This Row],[Código_Actividad]]="","",'[3]Formulario PPGR1'!#REF!)</f>
        <v/>
      </c>
      <c r="E10" s="14" t="str">
        <f>IF(Tabla1[[#This Row],[Código_Actividad]]="","",'[3]Formulario PPGR1'!#REF!)</f>
        <v/>
      </c>
      <c r="F10" s="14" t="str">
        <f>IF(Tabla1[[#This Row],[Código_Actividad]]="","",'[3]Formulario PPGR1'!#REF!)</f>
        <v/>
      </c>
      <c r="G10" s="286"/>
      <c r="H10" s="287"/>
      <c r="I10" s="287"/>
      <c r="J10" s="286"/>
      <c r="K10" s="288"/>
      <c r="L10" s="289">
        <f>+Tabla1[[#This Row],[Precio Unitario]]*Tabla1[[#This Row],[Cantidad de Insumos]]</f>
        <v>0</v>
      </c>
      <c r="M10" s="290"/>
      <c r="N10" s="287"/>
    </row>
    <row r="11" spans="2:21" ht="12.75" x14ac:dyDescent="0.2">
      <c r="B11" s="14" t="str">
        <f>IF(Tabla1[[#This Row],[Código_Actividad]]="","",CONCATENATE(Tabla1[[#This Row],[POA]],".",Tabla1[[#This Row],[SRS]],".",Tabla1[[#This Row],[AREA]],".",Tabla1[[#This Row],[TIPO]]))</f>
        <v/>
      </c>
      <c r="C11" s="14" t="str">
        <f>IF(Tabla1[[#This Row],[Código_Actividad]]="","",'[3]Formulario PPGR1'!#REF!)</f>
        <v/>
      </c>
      <c r="D11" s="14" t="str">
        <f>IF(Tabla1[[#This Row],[Código_Actividad]]="","",'[3]Formulario PPGR1'!#REF!)</f>
        <v/>
      </c>
      <c r="E11" s="14" t="str">
        <f>IF(Tabla1[[#This Row],[Código_Actividad]]="","",'[3]Formulario PPGR1'!#REF!)</f>
        <v/>
      </c>
      <c r="F11" s="14" t="str">
        <f>IF(Tabla1[[#This Row],[Código_Actividad]]="","",'[3]Formulario PPGR1'!#REF!)</f>
        <v/>
      </c>
      <c r="G11" s="286"/>
      <c r="H11" s="287"/>
      <c r="I11" s="287"/>
      <c r="J11" s="286"/>
      <c r="K11" s="288"/>
      <c r="L11" s="289">
        <f>+Tabla1[[#This Row],[Precio Unitario]]*Tabla1[[#This Row],[Cantidad de Insumos]]</f>
        <v>0</v>
      </c>
      <c r="M11" s="290"/>
      <c r="N11" s="287"/>
    </row>
    <row r="12" spans="2:21" ht="12.75" x14ac:dyDescent="0.2">
      <c r="B12" s="14" t="str">
        <f>IF(Tabla1[[#This Row],[Código_Actividad]]="","",CONCATENATE(Tabla1[[#This Row],[POA]],".",Tabla1[[#This Row],[SRS]],".",Tabla1[[#This Row],[AREA]],".",Tabla1[[#This Row],[TIPO]]))</f>
        <v/>
      </c>
      <c r="C12" s="14" t="str">
        <f>IF(Tabla1[[#This Row],[Código_Actividad]]="","",'[3]Formulario PPGR1'!#REF!)</f>
        <v/>
      </c>
      <c r="D12" s="14" t="str">
        <f>IF(Tabla1[[#This Row],[Código_Actividad]]="","",'[3]Formulario PPGR1'!#REF!)</f>
        <v/>
      </c>
      <c r="E12" s="14" t="str">
        <f>IF(Tabla1[[#This Row],[Código_Actividad]]="","",'[3]Formulario PPGR1'!#REF!)</f>
        <v/>
      </c>
      <c r="F12" s="14" t="str">
        <f>IF(Tabla1[[#This Row],[Código_Actividad]]="","",'[3]Formulario PPGR1'!#REF!)</f>
        <v/>
      </c>
      <c r="G12" s="286"/>
      <c r="H12" s="287"/>
      <c r="I12" s="287"/>
      <c r="J12" s="286"/>
      <c r="K12" s="288"/>
      <c r="L12" s="289">
        <f>+Tabla1[[#This Row],[Precio Unitario]]*Tabla1[[#This Row],[Cantidad de Insumos]]</f>
        <v>0</v>
      </c>
      <c r="M12" s="290"/>
      <c r="N12" s="287"/>
    </row>
    <row r="13" spans="2:21" ht="12.75" x14ac:dyDescent="0.2">
      <c r="B13" s="14" t="str">
        <f>IF(Tabla1[[#This Row],[Código_Actividad]]="","",CONCATENATE(Tabla1[[#This Row],[POA]],".",Tabla1[[#This Row],[SRS]],".",Tabla1[[#This Row],[AREA]],".",Tabla1[[#This Row],[TIPO]]))</f>
        <v/>
      </c>
      <c r="C13" s="14" t="str">
        <f>IF(Tabla1[[#This Row],[Código_Actividad]]="","",'[3]Formulario PPGR1'!#REF!)</f>
        <v/>
      </c>
      <c r="D13" s="14" t="str">
        <f>IF(Tabla1[[#This Row],[Código_Actividad]]="","",'[3]Formulario PPGR1'!#REF!)</f>
        <v/>
      </c>
      <c r="E13" s="14" t="str">
        <f>IF(Tabla1[[#This Row],[Código_Actividad]]="","",'[3]Formulario PPGR1'!#REF!)</f>
        <v/>
      </c>
      <c r="F13" s="14" t="str">
        <f>IF(Tabla1[[#This Row],[Código_Actividad]]="","",'[3]Formulario PPGR1'!#REF!)</f>
        <v/>
      </c>
      <c r="G13" s="286"/>
      <c r="H13" s="287"/>
      <c r="I13" s="287"/>
      <c r="J13" s="286"/>
      <c r="K13" s="288"/>
      <c r="L13" s="289">
        <f>+Tabla1[[#This Row],[Precio Unitario]]*Tabla1[[#This Row],[Cantidad de Insumos]]</f>
        <v>0</v>
      </c>
      <c r="M13" s="290"/>
      <c r="N13" s="287"/>
    </row>
    <row r="14" spans="2:21" ht="12.75" x14ac:dyDescent="0.2">
      <c r="B14" s="14" t="str">
        <f>IF(Tabla1[[#This Row],[Código_Actividad]]="","",CONCATENATE(Tabla1[[#This Row],[POA]],".",Tabla1[[#This Row],[SRS]],".",Tabla1[[#This Row],[AREA]],".",Tabla1[[#This Row],[TIPO]]))</f>
        <v/>
      </c>
      <c r="C14" s="14" t="str">
        <f>IF(Tabla1[[#This Row],[Código_Actividad]]="","",'[3]Formulario PPGR1'!#REF!)</f>
        <v/>
      </c>
      <c r="D14" s="14" t="str">
        <f>IF(Tabla1[[#This Row],[Código_Actividad]]="","",'[3]Formulario PPGR1'!#REF!)</f>
        <v/>
      </c>
      <c r="E14" s="14" t="str">
        <f>IF(Tabla1[[#This Row],[Código_Actividad]]="","",'[3]Formulario PPGR1'!#REF!)</f>
        <v/>
      </c>
      <c r="F14" s="14" t="str">
        <f>IF(Tabla1[[#This Row],[Código_Actividad]]="","",'[3]Formulario PPGR1'!#REF!)</f>
        <v/>
      </c>
      <c r="G14" s="286"/>
      <c r="H14" s="287"/>
      <c r="I14" s="287"/>
      <c r="J14" s="286"/>
      <c r="K14" s="288"/>
      <c r="L14" s="289">
        <f>+Tabla1[[#This Row],[Precio Unitario]]*Tabla1[[#This Row],[Cantidad de Insumos]]</f>
        <v>0</v>
      </c>
      <c r="M14" s="290"/>
      <c r="N14" s="287"/>
    </row>
    <row r="15" spans="2:21" ht="12.75" x14ac:dyDescent="0.2">
      <c r="B15" s="14" t="str">
        <f>IF(Tabla1[[#This Row],[Código_Actividad]]="","",CONCATENATE(Tabla1[[#This Row],[POA]],".",Tabla1[[#This Row],[SRS]],".",Tabla1[[#This Row],[AREA]],".",Tabla1[[#This Row],[TIPO]]))</f>
        <v/>
      </c>
      <c r="C15" s="14" t="str">
        <f>IF(Tabla1[[#This Row],[Código_Actividad]]="","",'[3]Formulario PPGR1'!#REF!)</f>
        <v/>
      </c>
      <c r="D15" s="14" t="str">
        <f>IF(Tabla1[[#This Row],[Código_Actividad]]="","",'[3]Formulario PPGR1'!#REF!)</f>
        <v/>
      </c>
      <c r="E15" s="14" t="str">
        <f>IF(Tabla1[[#This Row],[Código_Actividad]]="","",'[3]Formulario PPGR1'!#REF!)</f>
        <v/>
      </c>
      <c r="F15" s="14" t="str">
        <f>IF(Tabla1[[#This Row],[Código_Actividad]]="","",'[3]Formulario PPGR1'!#REF!)</f>
        <v/>
      </c>
      <c r="G15" s="286"/>
      <c r="H15" s="287"/>
      <c r="I15" s="287"/>
      <c r="J15" s="286"/>
      <c r="K15" s="288"/>
      <c r="L15" s="289">
        <f>+Tabla1[[#This Row],[Precio Unitario]]*Tabla1[[#This Row],[Cantidad de Insumos]]</f>
        <v>0</v>
      </c>
      <c r="M15" s="290"/>
      <c r="N15" s="287"/>
    </row>
    <row r="16" spans="2:21" ht="12.75" x14ac:dyDescent="0.2">
      <c r="B16" s="14" t="str">
        <f>IF(Tabla1[[#This Row],[Código_Actividad]]="","",CONCATENATE(Tabla1[[#This Row],[POA]],".",Tabla1[[#This Row],[SRS]],".",Tabla1[[#This Row],[AREA]],".",Tabla1[[#This Row],[TIPO]]))</f>
        <v/>
      </c>
      <c r="C16" s="14" t="str">
        <f>IF(Tabla1[[#This Row],[Código_Actividad]]="","",'[3]Formulario PPGR1'!#REF!)</f>
        <v/>
      </c>
      <c r="D16" s="14" t="str">
        <f>IF(Tabla1[[#This Row],[Código_Actividad]]="","",'[3]Formulario PPGR1'!#REF!)</f>
        <v/>
      </c>
      <c r="E16" s="14" t="str">
        <f>IF(Tabla1[[#This Row],[Código_Actividad]]="","",'[3]Formulario PPGR1'!#REF!)</f>
        <v/>
      </c>
      <c r="F16" s="14" t="str">
        <f>IF(Tabla1[[#This Row],[Código_Actividad]]="","",'[3]Formulario PPGR1'!#REF!)</f>
        <v/>
      </c>
      <c r="G16" s="286"/>
      <c r="H16" s="287"/>
      <c r="I16" s="287"/>
      <c r="J16" s="286"/>
      <c r="K16" s="288"/>
      <c r="L16" s="289">
        <f>+Tabla1[[#This Row],[Precio Unitario]]*Tabla1[[#This Row],[Cantidad de Insumos]]</f>
        <v>0</v>
      </c>
      <c r="M16" s="290"/>
      <c r="N16" s="287"/>
    </row>
    <row r="17" spans="2:14" ht="12.75" x14ac:dyDescent="0.2">
      <c r="B17" s="14" t="str">
        <f>IF(Tabla1[[#This Row],[Código_Actividad]]="","",CONCATENATE(Tabla1[[#This Row],[POA]],".",Tabla1[[#This Row],[SRS]],".",Tabla1[[#This Row],[AREA]],".",Tabla1[[#This Row],[TIPO]]))</f>
        <v/>
      </c>
      <c r="C17" s="14" t="str">
        <f>IF(Tabla1[[#This Row],[Código_Actividad]]="","",'[3]Formulario PPGR1'!#REF!)</f>
        <v/>
      </c>
      <c r="D17" s="14" t="str">
        <f>IF(Tabla1[[#This Row],[Código_Actividad]]="","",'[3]Formulario PPGR1'!#REF!)</f>
        <v/>
      </c>
      <c r="E17" s="14" t="str">
        <f>IF(Tabla1[[#This Row],[Código_Actividad]]="","",'[3]Formulario PPGR1'!#REF!)</f>
        <v/>
      </c>
      <c r="F17" s="14" t="str">
        <f>IF(Tabla1[[#This Row],[Código_Actividad]]="","",'[3]Formulario PPGR1'!#REF!)</f>
        <v/>
      </c>
      <c r="G17" s="286"/>
      <c r="H17" s="287"/>
      <c r="I17" s="287"/>
      <c r="J17" s="286"/>
      <c r="K17" s="288"/>
      <c r="L17" s="289">
        <f>+Tabla1[[#This Row],[Precio Unitario]]*Tabla1[[#This Row],[Cantidad de Insumos]]</f>
        <v>0</v>
      </c>
      <c r="M17" s="290"/>
      <c r="N17" s="287"/>
    </row>
    <row r="18" spans="2:14" ht="12.75" x14ac:dyDescent="0.2">
      <c r="B18" s="14" t="str">
        <f>IF(Tabla1[[#This Row],[Código_Actividad]]="","",CONCATENATE(Tabla1[[#This Row],[POA]],".",Tabla1[[#This Row],[SRS]],".",Tabla1[[#This Row],[AREA]],".",Tabla1[[#This Row],[TIPO]]))</f>
        <v/>
      </c>
      <c r="C18" s="14" t="str">
        <f>IF(Tabla1[[#This Row],[Código_Actividad]]="","",'[3]Formulario PPGR1'!#REF!)</f>
        <v/>
      </c>
      <c r="D18" s="14" t="str">
        <f>IF(Tabla1[[#This Row],[Código_Actividad]]="","",'[3]Formulario PPGR1'!#REF!)</f>
        <v/>
      </c>
      <c r="E18" s="14" t="str">
        <f>IF(Tabla1[[#This Row],[Código_Actividad]]="","",'[3]Formulario PPGR1'!#REF!)</f>
        <v/>
      </c>
      <c r="F18" s="14" t="str">
        <f>IF(Tabla1[[#This Row],[Código_Actividad]]="","",'[3]Formulario PPGR1'!#REF!)</f>
        <v/>
      </c>
      <c r="G18" s="286"/>
      <c r="H18" s="287"/>
      <c r="I18" s="287"/>
      <c r="J18" s="286"/>
      <c r="K18" s="288"/>
      <c r="L18" s="289">
        <f>+Tabla1[[#This Row],[Precio Unitario]]*Tabla1[[#This Row],[Cantidad de Insumos]]</f>
        <v>0</v>
      </c>
      <c r="M18" s="290"/>
      <c r="N18" s="287"/>
    </row>
    <row r="19" spans="2:14" ht="12.75" x14ac:dyDescent="0.2">
      <c r="B19" s="14" t="str">
        <f>IF(Tabla1[[#This Row],[Código_Actividad]]="","",CONCATENATE(Tabla1[[#This Row],[POA]],".",Tabla1[[#This Row],[SRS]],".",Tabla1[[#This Row],[AREA]],".",Tabla1[[#This Row],[TIPO]]))</f>
        <v/>
      </c>
      <c r="C19" s="14" t="str">
        <f>IF(Tabla1[[#This Row],[Código_Actividad]]="","",'[3]Formulario PPGR1'!#REF!)</f>
        <v/>
      </c>
      <c r="D19" s="14" t="str">
        <f>IF(Tabla1[[#This Row],[Código_Actividad]]="","",'[3]Formulario PPGR1'!#REF!)</f>
        <v/>
      </c>
      <c r="E19" s="14" t="str">
        <f>IF(Tabla1[[#This Row],[Código_Actividad]]="","",'[3]Formulario PPGR1'!#REF!)</f>
        <v/>
      </c>
      <c r="F19" s="14" t="str">
        <f>IF(Tabla1[[#This Row],[Código_Actividad]]="","",'[3]Formulario PPGR1'!#REF!)</f>
        <v/>
      </c>
      <c r="G19" s="286"/>
      <c r="H19" s="287"/>
      <c r="I19" s="287"/>
      <c r="J19" s="286"/>
      <c r="K19" s="288"/>
      <c r="L19" s="289">
        <f>+Tabla1[[#This Row],[Precio Unitario]]*Tabla1[[#This Row],[Cantidad de Insumos]]</f>
        <v>0</v>
      </c>
      <c r="M19" s="290"/>
      <c r="N19" s="287"/>
    </row>
    <row r="20" spans="2:14" ht="12.75" x14ac:dyDescent="0.2">
      <c r="B20" s="14" t="str">
        <f>IF(Tabla1[[#This Row],[Código_Actividad]]="","",CONCATENATE(Tabla1[[#This Row],[POA]],".",Tabla1[[#This Row],[SRS]],".",Tabla1[[#This Row],[AREA]],".",Tabla1[[#This Row],[TIPO]]))</f>
        <v/>
      </c>
      <c r="C20" s="14" t="str">
        <f>IF(Tabla1[[#This Row],[Código_Actividad]]="","",'[3]Formulario PPGR1'!#REF!)</f>
        <v/>
      </c>
      <c r="D20" s="14" t="str">
        <f>IF(Tabla1[[#This Row],[Código_Actividad]]="","",'[3]Formulario PPGR1'!#REF!)</f>
        <v/>
      </c>
      <c r="E20" s="14" t="str">
        <f>IF(Tabla1[[#This Row],[Código_Actividad]]="","",'[3]Formulario PPGR1'!#REF!)</f>
        <v/>
      </c>
      <c r="F20" s="14" t="str">
        <f>IF(Tabla1[[#This Row],[Código_Actividad]]="","",'[3]Formulario PPGR1'!#REF!)</f>
        <v/>
      </c>
      <c r="G20" s="286"/>
      <c r="H20" s="287"/>
      <c r="I20" s="287"/>
      <c r="J20" s="286"/>
      <c r="K20" s="288"/>
      <c r="L20" s="289">
        <f>+Tabla1[[#This Row],[Precio Unitario]]*Tabla1[[#This Row],[Cantidad de Insumos]]</f>
        <v>0</v>
      </c>
      <c r="M20" s="290"/>
      <c r="N20" s="287"/>
    </row>
    <row r="21" spans="2:14" ht="12.75" x14ac:dyDescent="0.2">
      <c r="B21" s="14" t="str">
        <f>IF(Tabla1[[#This Row],[Código_Actividad]]="","",CONCATENATE(Tabla1[[#This Row],[POA]],".",Tabla1[[#This Row],[SRS]],".",Tabla1[[#This Row],[AREA]],".",Tabla1[[#This Row],[TIPO]]))</f>
        <v/>
      </c>
      <c r="C21" s="14" t="str">
        <f>IF(Tabla1[[#This Row],[Código_Actividad]]="","",'[3]Formulario PPGR1'!#REF!)</f>
        <v/>
      </c>
      <c r="D21" s="14" t="str">
        <f>IF(Tabla1[[#This Row],[Código_Actividad]]="","",'[3]Formulario PPGR1'!#REF!)</f>
        <v/>
      </c>
      <c r="E21" s="14" t="str">
        <f>IF(Tabla1[[#This Row],[Código_Actividad]]="","",'[3]Formulario PPGR1'!#REF!)</f>
        <v/>
      </c>
      <c r="F21" s="14" t="str">
        <f>IF(Tabla1[[#This Row],[Código_Actividad]]="","",'[3]Formulario PPGR1'!#REF!)</f>
        <v/>
      </c>
      <c r="G21" s="286"/>
      <c r="H21" s="287"/>
      <c r="I21" s="287"/>
      <c r="J21" s="286"/>
      <c r="K21" s="288"/>
      <c r="L21" s="289">
        <f>+Tabla1[[#This Row],[Precio Unitario]]*Tabla1[[#This Row],[Cantidad de Insumos]]</f>
        <v>0</v>
      </c>
      <c r="M21" s="290"/>
      <c r="N21" s="287"/>
    </row>
    <row r="22" spans="2:14" ht="12.75" x14ac:dyDescent="0.2">
      <c r="B22" s="14" t="str">
        <f>IF(Tabla1[[#This Row],[Código_Actividad]]="","",CONCATENATE(Tabla1[[#This Row],[POA]],".",Tabla1[[#This Row],[SRS]],".",Tabla1[[#This Row],[AREA]],".",Tabla1[[#This Row],[TIPO]]))</f>
        <v/>
      </c>
      <c r="C22" s="14" t="str">
        <f>IF(Tabla1[[#This Row],[Código_Actividad]]="","",'[3]Formulario PPGR1'!#REF!)</f>
        <v/>
      </c>
      <c r="D22" s="14" t="str">
        <f>IF(Tabla1[[#This Row],[Código_Actividad]]="","",'[3]Formulario PPGR1'!#REF!)</f>
        <v/>
      </c>
      <c r="E22" s="14" t="str">
        <f>IF(Tabla1[[#This Row],[Código_Actividad]]="","",'[3]Formulario PPGR1'!#REF!)</f>
        <v/>
      </c>
      <c r="F22" s="14" t="str">
        <f>IF(Tabla1[[#This Row],[Código_Actividad]]="","",'[3]Formulario PPGR1'!#REF!)</f>
        <v/>
      </c>
      <c r="G22" s="286"/>
      <c r="H22" s="287"/>
      <c r="I22" s="287"/>
      <c r="J22" s="286"/>
      <c r="K22" s="288"/>
      <c r="L22" s="289">
        <f>+Tabla1[[#This Row],[Precio Unitario]]*Tabla1[[#This Row],[Cantidad de Insumos]]</f>
        <v>0</v>
      </c>
      <c r="M22" s="290"/>
      <c r="N22" s="287"/>
    </row>
    <row r="23" spans="2:14" ht="12.75" x14ac:dyDescent="0.2">
      <c r="B23" s="14" t="str">
        <f>IF(Tabla1[[#This Row],[Código_Actividad]]="","",CONCATENATE(Tabla1[[#This Row],[POA]],".",Tabla1[[#This Row],[SRS]],".",Tabla1[[#This Row],[AREA]],".",Tabla1[[#This Row],[TIPO]]))</f>
        <v/>
      </c>
      <c r="C23" s="14" t="str">
        <f>IF(Tabla1[[#This Row],[Código_Actividad]]="","",'[3]Formulario PPGR1'!#REF!)</f>
        <v/>
      </c>
      <c r="D23" s="14" t="str">
        <f>IF(Tabla1[[#This Row],[Código_Actividad]]="","",'[3]Formulario PPGR1'!#REF!)</f>
        <v/>
      </c>
      <c r="E23" s="14" t="str">
        <f>IF(Tabla1[[#This Row],[Código_Actividad]]="","",'[3]Formulario PPGR1'!#REF!)</f>
        <v/>
      </c>
      <c r="F23" s="14" t="str">
        <f>IF(Tabla1[[#This Row],[Código_Actividad]]="","",'[3]Formulario PPGR1'!#REF!)</f>
        <v/>
      </c>
      <c r="G23" s="286"/>
      <c r="H23" s="287"/>
      <c r="I23" s="287"/>
      <c r="J23" s="286"/>
      <c r="K23" s="288"/>
      <c r="L23" s="289">
        <f>+Tabla1[[#This Row],[Precio Unitario]]*Tabla1[[#This Row],[Cantidad de Insumos]]</f>
        <v>0</v>
      </c>
      <c r="M23" s="290"/>
      <c r="N23" s="287"/>
    </row>
    <row r="24" spans="2:14" ht="12.75" x14ac:dyDescent="0.2">
      <c r="B24" s="14" t="str">
        <f>IF(Tabla1[[#This Row],[Código_Actividad]]="","",CONCATENATE(Tabla1[[#This Row],[POA]],".",Tabla1[[#This Row],[SRS]],".",Tabla1[[#This Row],[AREA]],".",Tabla1[[#This Row],[TIPO]]))</f>
        <v/>
      </c>
      <c r="C24" s="14" t="str">
        <f>IF(Tabla1[[#This Row],[Código_Actividad]]="","",'[3]Formulario PPGR1'!#REF!)</f>
        <v/>
      </c>
      <c r="D24" s="14" t="str">
        <f>IF(Tabla1[[#This Row],[Código_Actividad]]="","",'[3]Formulario PPGR1'!#REF!)</f>
        <v/>
      </c>
      <c r="E24" s="14" t="str">
        <f>IF(Tabla1[[#This Row],[Código_Actividad]]="","",'[3]Formulario PPGR1'!#REF!)</f>
        <v/>
      </c>
      <c r="F24" s="14" t="str">
        <f>IF(Tabla1[[#This Row],[Código_Actividad]]="","",'[3]Formulario PPGR1'!#REF!)</f>
        <v/>
      </c>
      <c r="G24" s="286"/>
      <c r="H24" s="287"/>
      <c r="I24" s="287"/>
      <c r="J24" s="286"/>
      <c r="K24" s="288"/>
      <c r="L24" s="289">
        <f>+Tabla1[[#This Row],[Precio Unitario]]*Tabla1[[#This Row],[Cantidad de Insumos]]</f>
        <v>0</v>
      </c>
      <c r="M24" s="290"/>
      <c r="N24" s="287"/>
    </row>
    <row r="25" spans="2:14" ht="12.75" x14ac:dyDescent="0.2">
      <c r="B25" s="14" t="str">
        <f>IF(Tabla1[[#This Row],[Código_Actividad]]="","",CONCATENATE(Tabla1[[#This Row],[POA]],".",Tabla1[[#This Row],[SRS]],".",Tabla1[[#This Row],[AREA]],".",Tabla1[[#This Row],[TIPO]]))</f>
        <v/>
      </c>
      <c r="C25" s="14" t="str">
        <f>IF(Tabla1[[#This Row],[Código_Actividad]]="","",'[3]Formulario PPGR1'!#REF!)</f>
        <v/>
      </c>
      <c r="D25" s="14" t="str">
        <f>IF(Tabla1[[#This Row],[Código_Actividad]]="","",'[3]Formulario PPGR1'!#REF!)</f>
        <v/>
      </c>
      <c r="E25" s="14" t="str">
        <f>IF(Tabla1[[#This Row],[Código_Actividad]]="","",'[3]Formulario PPGR1'!#REF!)</f>
        <v/>
      </c>
      <c r="F25" s="14" t="str">
        <f>IF(Tabla1[[#This Row],[Código_Actividad]]="","",'[3]Formulario PPGR1'!#REF!)</f>
        <v/>
      </c>
      <c r="G25" s="286"/>
      <c r="H25" s="287"/>
      <c r="I25" s="287"/>
      <c r="J25" s="286"/>
      <c r="K25" s="288"/>
      <c r="L25" s="289">
        <f>+Tabla1[[#This Row],[Precio Unitario]]*Tabla1[[#This Row],[Cantidad de Insumos]]</f>
        <v>0</v>
      </c>
      <c r="M25" s="290"/>
      <c r="N25" s="287"/>
    </row>
    <row r="26" spans="2:14" ht="12.75" x14ac:dyDescent="0.2">
      <c r="B26" s="14" t="str">
        <f>IF(Tabla1[[#This Row],[Código_Actividad]]="","",CONCATENATE(Tabla1[[#This Row],[POA]],".",Tabla1[[#This Row],[SRS]],".",Tabla1[[#This Row],[AREA]],".",Tabla1[[#This Row],[TIPO]]))</f>
        <v/>
      </c>
      <c r="C26" s="14" t="str">
        <f>IF(Tabla1[[#This Row],[Código_Actividad]]="","",'[3]Formulario PPGR1'!#REF!)</f>
        <v/>
      </c>
      <c r="D26" s="14" t="str">
        <f>IF(Tabla1[[#This Row],[Código_Actividad]]="","",'[3]Formulario PPGR1'!#REF!)</f>
        <v/>
      </c>
      <c r="E26" s="14" t="str">
        <f>IF(Tabla1[[#This Row],[Código_Actividad]]="","",'[3]Formulario PPGR1'!#REF!)</f>
        <v/>
      </c>
      <c r="F26" s="14" t="str">
        <f>IF(Tabla1[[#This Row],[Código_Actividad]]="","",'[3]Formulario PPGR1'!#REF!)</f>
        <v/>
      </c>
      <c r="G26" s="286"/>
      <c r="H26" s="287"/>
      <c r="I26" s="287"/>
      <c r="J26" s="286"/>
      <c r="K26" s="288"/>
      <c r="L26" s="289">
        <f>+Tabla1[[#This Row],[Precio Unitario]]*Tabla1[[#This Row],[Cantidad de Insumos]]</f>
        <v>0</v>
      </c>
      <c r="M26" s="290"/>
      <c r="N26" s="287"/>
    </row>
    <row r="27" spans="2:14" ht="12.75" x14ac:dyDescent="0.2">
      <c r="B27" s="14" t="str">
        <f>IF(Tabla1[[#This Row],[Código_Actividad]]="","",CONCATENATE(Tabla1[[#This Row],[POA]],".",Tabla1[[#This Row],[SRS]],".",Tabla1[[#This Row],[AREA]],".",Tabla1[[#This Row],[TIPO]]))</f>
        <v/>
      </c>
      <c r="C27" s="14" t="str">
        <f>IF(Tabla1[[#This Row],[Código_Actividad]]="","",'[3]Formulario PPGR1'!#REF!)</f>
        <v/>
      </c>
      <c r="D27" s="14" t="str">
        <f>IF(Tabla1[[#This Row],[Código_Actividad]]="","",'[3]Formulario PPGR1'!#REF!)</f>
        <v/>
      </c>
      <c r="E27" s="14" t="str">
        <f>IF(Tabla1[[#This Row],[Código_Actividad]]="","",'[3]Formulario PPGR1'!#REF!)</f>
        <v/>
      </c>
      <c r="F27" s="14" t="str">
        <f>IF(Tabla1[[#This Row],[Código_Actividad]]="","",'[3]Formulario PPGR1'!#REF!)</f>
        <v/>
      </c>
      <c r="G27" s="286"/>
      <c r="H27" s="287"/>
      <c r="I27" s="287"/>
      <c r="J27" s="286"/>
      <c r="K27" s="288"/>
      <c r="L27" s="289">
        <f>+Tabla1[[#This Row],[Precio Unitario]]*Tabla1[[#This Row],[Cantidad de Insumos]]</f>
        <v>0</v>
      </c>
      <c r="M27" s="290"/>
      <c r="N27" s="287"/>
    </row>
    <row r="28" spans="2:14" ht="12.75" x14ac:dyDescent="0.2">
      <c r="B28" s="14" t="str">
        <f>IF(Tabla1[[#This Row],[Código_Actividad]]="","",CONCATENATE(Tabla1[[#This Row],[POA]],".",Tabla1[[#This Row],[SRS]],".",Tabla1[[#This Row],[AREA]],".",Tabla1[[#This Row],[TIPO]]))</f>
        <v/>
      </c>
      <c r="C28" s="14" t="str">
        <f>IF(Tabla1[[#This Row],[Código_Actividad]]="","",'[3]Formulario PPGR1'!#REF!)</f>
        <v/>
      </c>
      <c r="D28" s="14" t="str">
        <f>IF(Tabla1[[#This Row],[Código_Actividad]]="","",'[3]Formulario PPGR1'!#REF!)</f>
        <v/>
      </c>
      <c r="E28" s="14" t="str">
        <f>IF(Tabla1[[#This Row],[Código_Actividad]]="","",'[3]Formulario PPGR1'!#REF!)</f>
        <v/>
      </c>
      <c r="F28" s="14" t="str">
        <f>IF(Tabla1[[#This Row],[Código_Actividad]]="","",'[3]Formulario PPGR1'!#REF!)</f>
        <v/>
      </c>
      <c r="G28" s="286"/>
      <c r="H28" s="287"/>
      <c r="I28" s="287"/>
      <c r="J28" s="286"/>
      <c r="K28" s="288"/>
      <c r="L28" s="289">
        <f>+Tabla1[[#This Row],[Precio Unitario]]*Tabla1[[#This Row],[Cantidad de Insumos]]</f>
        <v>0</v>
      </c>
      <c r="M28" s="290"/>
      <c r="N28" s="287"/>
    </row>
    <row r="29" spans="2:14" ht="12.75" x14ac:dyDescent="0.2">
      <c r="B29" s="14" t="str">
        <f>IF(Tabla1[[#This Row],[Código_Actividad]]="","",CONCATENATE(Tabla1[[#This Row],[POA]],".",Tabla1[[#This Row],[SRS]],".",Tabla1[[#This Row],[AREA]],".",Tabla1[[#This Row],[TIPO]]))</f>
        <v/>
      </c>
      <c r="C29" s="14" t="str">
        <f>IF(Tabla1[[#This Row],[Código_Actividad]]="","",'[3]Formulario PPGR1'!#REF!)</f>
        <v/>
      </c>
      <c r="D29" s="14" t="str">
        <f>IF(Tabla1[[#This Row],[Código_Actividad]]="","",'[3]Formulario PPGR1'!#REF!)</f>
        <v/>
      </c>
      <c r="E29" s="14" t="str">
        <f>IF(Tabla1[[#This Row],[Código_Actividad]]="","",'[3]Formulario PPGR1'!#REF!)</f>
        <v/>
      </c>
      <c r="F29" s="14" t="str">
        <f>IF(Tabla1[[#This Row],[Código_Actividad]]="","",'[3]Formulario PPGR1'!#REF!)</f>
        <v/>
      </c>
      <c r="G29" s="286"/>
      <c r="H29" s="287"/>
      <c r="I29" s="287"/>
      <c r="J29" s="286"/>
      <c r="K29" s="288"/>
      <c r="L29" s="289">
        <f>+Tabla1[[#This Row],[Precio Unitario]]*Tabla1[[#This Row],[Cantidad de Insumos]]</f>
        <v>0</v>
      </c>
      <c r="M29" s="290"/>
      <c r="N29" s="287"/>
    </row>
    <row r="30" spans="2:14" ht="12.75" x14ac:dyDescent="0.2">
      <c r="B30" s="14" t="str">
        <f>IF(Tabla1[[#This Row],[Código_Actividad]]="","",CONCATENATE(Tabla1[[#This Row],[POA]],".",Tabla1[[#This Row],[SRS]],".",Tabla1[[#This Row],[AREA]],".",Tabla1[[#This Row],[TIPO]]))</f>
        <v/>
      </c>
      <c r="C30" s="14" t="str">
        <f>IF(Tabla1[[#This Row],[Código_Actividad]]="","",'[3]Formulario PPGR1'!#REF!)</f>
        <v/>
      </c>
      <c r="D30" s="14" t="str">
        <f>IF(Tabla1[[#This Row],[Código_Actividad]]="","",'[3]Formulario PPGR1'!#REF!)</f>
        <v/>
      </c>
      <c r="E30" s="14" t="str">
        <f>IF(Tabla1[[#This Row],[Código_Actividad]]="","",'[3]Formulario PPGR1'!#REF!)</f>
        <v/>
      </c>
      <c r="F30" s="14" t="str">
        <f>IF(Tabla1[[#This Row],[Código_Actividad]]="","",'[3]Formulario PPGR1'!#REF!)</f>
        <v/>
      </c>
      <c r="G30" s="286"/>
      <c r="H30" s="287"/>
      <c r="I30" s="287"/>
      <c r="J30" s="286"/>
      <c r="K30" s="288"/>
      <c r="L30" s="289">
        <f>+Tabla1[[#This Row],[Precio Unitario]]*Tabla1[[#This Row],[Cantidad de Insumos]]</f>
        <v>0</v>
      </c>
      <c r="M30" s="290"/>
      <c r="N30" s="287"/>
    </row>
    <row r="31" spans="2:14" ht="12.75" x14ac:dyDescent="0.2">
      <c r="B31" s="14" t="str">
        <f>IF(Tabla1[[#This Row],[Código_Actividad]]="","",CONCATENATE(Tabla1[[#This Row],[POA]],".",Tabla1[[#This Row],[SRS]],".",Tabla1[[#This Row],[AREA]],".",Tabla1[[#This Row],[TIPO]]))</f>
        <v/>
      </c>
      <c r="C31" s="14" t="str">
        <f>IF(Tabla1[[#This Row],[Código_Actividad]]="","",'[3]Formulario PPGR1'!#REF!)</f>
        <v/>
      </c>
      <c r="D31" s="14" t="str">
        <f>IF(Tabla1[[#This Row],[Código_Actividad]]="","",'[3]Formulario PPGR1'!#REF!)</f>
        <v/>
      </c>
      <c r="E31" s="14" t="str">
        <f>IF(Tabla1[[#This Row],[Código_Actividad]]="","",'[3]Formulario PPGR1'!#REF!)</f>
        <v/>
      </c>
      <c r="F31" s="14" t="str">
        <f>IF(Tabla1[[#This Row],[Código_Actividad]]="","",'[3]Formulario PPGR1'!#REF!)</f>
        <v/>
      </c>
      <c r="G31" s="286"/>
      <c r="H31" s="287"/>
      <c r="I31" s="287"/>
      <c r="J31" s="286"/>
      <c r="K31" s="288"/>
      <c r="L31" s="289">
        <f>+Tabla1[[#This Row],[Precio Unitario]]*Tabla1[[#This Row],[Cantidad de Insumos]]</f>
        <v>0</v>
      </c>
      <c r="M31" s="290"/>
      <c r="N31" s="287"/>
    </row>
    <row r="32" spans="2:14" ht="12.75" x14ac:dyDescent="0.2">
      <c r="B32" s="14" t="str">
        <f>IF(Tabla1[[#This Row],[Código_Actividad]]="","",CONCATENATE(Tabla1[[#This Row],[POA]],".",Tabla1[[#This Row],[SRS]],".",Tabla1[[#This Row],[AREA]],".",Tabla1[[#This Row],[TIPO]]))</f>
        <v/>
      </c>
      <c r="C32" s="14" t="str">
        <f>IF(Tabla1[[#This Row],[Código_Actividad]]="","",'[3]Formulario PPGR1'!#REF!)</f>
        <v/>
      </c>
      <c r="D32" s="14" t="str">
        <f>IF(Tabla1[[#This Row],[Código_Actividad]]="","",'[3]Formulario PPGR1'!#REF!)</f>
        <v/>
      </c>
      <c r="E32" s="14" t="str">
        <f>IF(Tabla1[[#This Row],[Código_Actividad]]="","",'[3]Formulario PPGR1'!#REF!)</f>
        <v/>
      </c>
      <c r="F32" s="14" t="str">
        <f>IF(Tabla1[[#This Row],[Código_Actividad]]="","",'[3]Formulario PPGR1'!#REF!)</f>
        <v/>
      </c>
      <c r="G32" s="286"/>
      <c r="H32" s="287"/>
      <c r="I32" s="287"/>
      <c r="J32" s="286"/>
      <c r="K32" s="288"/>
      <c r="L32" s="289">
        <f>+Tabla1[[#This Row],[Precio Unitario]]*Tabla1[[#This Row],[Cantidad de Insumos]]</f>
        <v>0</v>
      </c>
      <c r="M32" s="290"/>
      <c r="N32" s="287"/>
    </row>
    <row r="33" spans="2:14" ht="12.75" x14ac:dyDescent="0.2">
      <c r="B33" s="14" t="str">
        <f>IF(Tabla1[[#This Row],[Código_Actividad]]="","",CONCATENATE(Tabla1[[#This Row],[POA]],".",Tabla1[[#This Row],[SRS]],".",Tabla1[[#This Row],[AREA]],".",Tabla1[[#This Row],[TIPO]]))</f>
        <v/>
      </c>
      <c r="C33" s="14" t="str">
        <f>IF(Tabla1[[#This Row],[Código_Actividad]]="","",'[3]Formulario PPGR1'!#REF!)</f>
        <v/>
      </c>
      <c r="D33" s="14" t="str">
        <f>IF(Tabla1[[#This Row],[Código_Actividad]]="","",'[3]Formulario PPGR1'!#REF!)</f>
        <v/>
      </c>
      <c r="E33" s="14" t="str">
        <f>IF(Tabla1[[#This Row],[Código_Actividad]]="","",'[3]Formulario PPGR1'!#REF!)</f>
        <v/>
      </c>
      <c r="F33" s="14" t="str">
        <f>IF(Tabla1[[#This Row],[Código_Actividad]]="","",'[3]Formulario PPGR1'!#REF!)</f>
        <v/>
      </c>
      <c r="G33" s="286"/>
      <c r="H33" s="287"/>
      <c r="I33" s="287"/>
      <c r="J33" s="286"/>
      <c r="K33" s="288"/>
      <c r="L33" s="289">
        <f>+Tabla1[[#This Row],[Precio Unitario]]*Tabla1[[#This Row],[Cantidad de Insumos]]</f>
        <v>0</v>
      </c>
      <c r="M33" s="290"/>
      <c r="N33" s="287"/>
    </row>
    <row r="34" spans="2:14" ht="12.75" x14ac:dyDescent="0.2">
      <c r="B34" s="14" t="str">
        <f>IF(Tabla1[[#This Row],[Código_Actividad]]="","",CONCATENATE(Tabla1[[#This Row],[POA]],".",Tabla1[[#This Row],[SRS]],".",Tabla1[[#This Row],[AREA]],".",Tabla1[[#This Row],[TIPO]]))</f>
        <v/>
      </c>
      <c r="C34" s="14" t="str">
        <f>IF(Tabla1[[#This Row],[Código_Actividad]]="","",'[3]Formulario PPGR1'!#REF!)</f>
        <v/>
      </c>
      <c r="D34" s="14" t="str">
        <f>IF(Tabla1[[#This Row],[Código_Actividad]]="","",'[3]Formulario PPGR1'!#REF!)</f>
        <v/>
      </c>
      <c r="E34" s="14" t="str">
        <f>IF(Tabla1[[#This Row],[Código_Actividad]]="","",'[3]Formulario PPGR1'!#REF!)</f>
        <v/>
      </c>
      <c r="F34" s="14" t="str">
        <f>IF(Tabla1[[#This Row],[Código_Actividad]]="","",'[3]Formulario PPGR1'!#REF!)</f>
        <v/>
      </c>
      <c r="G34" s="286"/>
      <c r="H34" s="287"/>
      <c r="I34" s="287"/>
      <c r="J34" s="286"/>
      <c r="K34" s="288"/>
      <c r="L34" s="289">
        <f>+Tabla1[[#This Row],[Precio Unitario]]*Tabla1[[#This Row],[Cantidad de Insumos]]</f>
        <v>0</v>
      </c>
      <c r="M34" s="290"/>
      <c r="N34" s="287"/>
    </row>
    <row r="35" spans="2:14" ht="12.75" x14ac:dyDescent="0.2">
      <c r="B35" s="14" t="str">
        <f>IF(Tabla1[[#This Row],[Código_Actividad]]="","",CONCATENATE(Tabla1[[#This Row],[POA]],".",Tabla1[[#This Row],[SRS]],".",Tabla1[[#This Row],[AREA]],".",Tabla1[[#This Row],[TIPO]]))</f>
        <v/>
      </c>
      <c r="C35" s="14" t="str">
        <f>IF(Tabla1[[#This Row],[Código_Actividad]]="","",'[3]Formulario PPGR1'!#REF!)</f>
        <v/>
      </c>
      <c r="D35" s="14" t="str">
        <f>IF(Tabla1[[#This Row],[Código_Actividad]]="","",'[3]Formulario PPGR1'!#REF!)</f>
        <v/>
      </c>
      <c r="E35" s="14" t="str">
        <f>IF(Tabla1[[#This Row],[Código_Actividad]]="","",'[3]Formulario PPGR1'!#REF!)</f>
        <v/>
      </c>
      <c r="F35" s="14" t="str">
        <f>IF(Tabla1[[#This Row],[Código_Actividad]]="","",'[3]Formulario PPGR1'!#REF!)</f>
        <v/>
      </c>
      <c r="G35" s="286"/>
      <c r="H35" s="287"/>
      <c r="I35" s="287"/>
      <c r="J35" s="286"/>
      <c r="K35" s="288"/>
      <c r="L35" s="289">
        <f>+Tabla1[[#This Row],[Precio Unitario]]*Tabla1[[#This Row],[Cantidad de Insumos]]</f>
        <v>0</v>
      </c>
      <c r="M35" s="290"/>
      <c r="N35" s="287"/>
    </row>
    <row r="36" spans="2:14" ht="12.75" x14ac:dyDescent="0.2">
      <c r="B36" s="14" t="str">
        <f>IF(Tabla1[[#This Row],[Código_Actividad]]="","",CONCATENATE(Tabla1[[#This Row],[POA]],".",Tabla1[[#This Row],[SRS]],".",Tabla1[[#This Row],[AREA]],".",Tabla1[[#This Row],[TIPO]]))</f>
        <v/>
      </c>
      <c r="C36" s="14" t="str">
        <f>IF(Tabla1[[#This Row],[Código_Actividad]]="","",'[3]Formulario PPGR1'!#REF!)</f>
        <v/>
      </c>
      <c r="D36" s="14" t="str">
        <f>IF(Tabla1[[#This Row],[Código_Actividad]]="","",'[3]Formulario PPGR1'!#REF!)</f>
        <v/>
      </c>
      <c r="E36" s="14" t="str">
        <f>IF(Tabla1[[#This Row],[Código_Actividad]]="","",'[3]Formulario PPGR1'!#REF!)</f>
        <v/>
      </c>
      <c r="F36" s="14" t="str">
        <f>IF(Tabla1[[#This Row],[Código_Actividad]]="","",'[3]Formulario PPGR1'!#REF!)</f>
        <v/>
      </c>
      <c r="G36" s="286"/>
      <c r="H36" s="287"/>
      <c r="I36" s="287"/>
      <c r="J36" s="286"/>
      <c r="K36" s="288"/>
      <c r="L36" s="289">
        <f>+Tabla1[[#This Row],[Precio Unitario]]*Tabla1[[#This Row],[Cantidad de Insumos]]</f>
        <v>0</v>
      </c>
      <c r="M36" s="290"/>
      <c r="N36" s="287"/>
    </row>
    <row r="37" spans="2:14" ht="12.75" x14ac:dyDescent="0.2">
      <c r="B37" s="14" t="str">
        <f>IF(Tabla1[[#This Row],[Código_Actividad]]="","",CONCATENATE(Tabla1[[#This Row],[POA]],".",Tabla1[[#This Row],[SRS]],".",Tabla1[[#This Row],[AREA]],".",Tabla1[[#This Row],[TIPO]]))</f>
        <v/>
      </c>
      <c r="C37" s="14" t="str">
        <f>IF(Tabla1[[#This Row],[Código_Actividad]]="","",'[3]Formulario PPGR1'!#REF!)</f>
        <v/>
      </c>
      <c r="D37" s="14" t="str">
        <f>IF(Tabla1[[#This Row],[Código_Actividad]]="","",'[3]Formulario PPGR1'!#REF!)</f>
        <v/>
      </c>
      <c r="E37" s="14" t="str">
        <f>IF(Tabla1[[#This Row],[Código_Actividad]]="","",'[3]Formulario PPGR1'!#REF!)</f>
        <v/>
      </c>
      <c r="F37" s="14" t="str">
        <f>IF(Tabla1[[#This Row],[Código_Actividad]]="","",'[3]Formulario PPGR1'!#REF!)</f>
        <v/>
      </c>
      <c r="G37" s="286"/>
      <c r="H37" s="287"/>
      <c r="I37" s="287"/>
      <c r="J37" s="286"/>
      <c r="K37" s="288"/>
      <c r="L37" s="289">
        <f>+Tabla1[[#This Row],[Precio Unitario]]*Tabla1[[#This Row],[Cantidad de Insumos]]</f>
        <v>0</v>
      </c>
      <c r="M37" s="290"/>
      <c r="N37" s="287"/>
    </row>
    <row r="38" spans="2:14" ht="12.75" x14ac:dyDescent="0.2">
      <c r="B38" s="14" t="str">
        <f>IF(Tabla1[[#This Row],[Código_Actividad]]="","",CONCATENATE(Tabla1[[#This Row],[POA]],".",Tabla1[[#This Row],[SRS]],".",Tabla1[[#This Row],[AREA]],".",Tabla1[[#This Row],[TIPO]]))</f>
        <v/>
      </c>
      <c r="C38" s="14" t="str">
        <f>IF(Tabla1[[#This Row],[Código_Actividad]]="","",'[3]Formulario PPGR1'!#REF!)</f>
        <v/>
      </c>
      <c r="D38" s="14" t="str">
        <f>IF(Tabla1[[#This Row],[Código_Actividad]]="","",'[3]Formulario PPGR1'!#REF!)</f>
        <v/>
      </c>
      <c r="E38" s="14" t="str">
        <f>IF(Tabla1[[#This Row],[Código_Actividad]]="","",'[3]Formulario PPGR1'!#REF!)</f>
        <v/>
      </c>
      <c r="F38" s="14" t="str">
        <f>IF(Tabla1[[#This Row],[Código_Actividad]]="","",'[3]Formulario PPGR1'!#REF!)</f>
        <v/>
      </c>
      <c r="G38" s="286"/>
      <c r="H38" s="287"/>
      <c r="I38" s="287"/>
      <c r="J38" s="286"/>
      <c r="K38" s="288"/>
      <c r="L38" s="289">
        <f>+Tabla1[[#This Row],[Precio Unitario]]*Tabla1[[#This Row],[Cantidad de Insumos]]</f>
        <v>0</v>
      </c>
      <c r="M38" s="290"/>
      <c r="N38" s="287"/>
    </row>
    <row r="39" spans="2:14" ht="12.75" x14ac:dyDescent="0.2">
      <c r="B39" s="14" t="str">
        <f>IF(Tabla1[[#This Row],[Código_Actividad]]="","",CONCATENATE(Tabla1[[#This Row],[POA]],".",Tabla1[[#This Row],[SRS]],".",Tabla1[[#This Row],[AREA]],".",Tabla1[[#This Row],[TIPO]]))</f>
        <v/>
      </c>
      <c r="C39" s="14" t="str">
        <f>IF(Tabla1[[#This Row],[Código_Actividad]]="","",'[3]Formulario PPGR1'!#REF!)</f>
        <v/>
      </c>
      <c r="D39" s="14" t="str">
        <f>IF(Tabla1[[#This Row],[Código_Actividad]]="","",'[3]Formulario PPGR1'!#REF!)</f>
        <v/>
      </c>
      <c r="E39" s="14" t="str">
        <f>IF(Tabla1[[#This Row],[Código_Actividad]]="","",'[3]Formulario PPGR1'!#REF!)</f>
        <v/>
      </c>
      <c r="F39" s="14" t="str">
        <f>IF(Tabla1[[#This Row],[Código_Actividad]]="","",'[3]Formulario PPGR1'!#REF!)</f>
        <v/>
      </c>
      <c r="G39" s="286"/>
      <c r="H39" s="287"/>
      <c r="I39" s="287"/>
      <c r="J39" s="286"/>
      <c r="K39" s="288"/>
      <c r="L39" s="289">
        <f>+Tabla1[[#This Row],[Precio Unitario]]*Tabla1[[#This Row],[Cantidad de Insumos]]</f>
        <v>0</v>
      </c>
      <c r="M39" s="290"/>
      <c r="N39" s="287"/>
    </row>
    <row r="40" spans="2:14" ht="12.75" x14ac:dyDescent="0.2">
      <c r="B40" s="14" t="str">
        <f>IF(Tabla1[[#This Row],[Código_Actividad]]="","",CONCATENATE(Tabla1[[#This Row],[POA]],".",Tabla1[[#This Row],[SRS]],".",Tabla1[[#This Row],[AREA]],".",Tabla1[[#This Row],[TIPO]]))</f>
        <v/>
      </c>
      <c r="C40" s="14" t="str">
        <f>IF(Tabla1[[#This Row],[Código_Actividad]]="","",'[3]Formulario PPGR1'!#REF!)</f>
        <v/>
      </c>
      <c r="D40" s="14" t="str">
        <f>IF(Tabla1[[#This Row],[Código_Actividad]]="","",'[3]Formulario PPGR1'!#REF!)</f>
        <v/>
      </c>
      <c r="E40" s="14" t="str">
        <f>IF(Tabla1[[#This Row],[Código_Actividad]]="","",'[3]Formulario PPGR1'!#REF!)</f>
        <v/>
      </c>
      <c r="F40" s="14" t="str">
        <f>IF(Tabla1[[#This Row],[Código_Actividad]]="","",'[3]Formulario PPGR1'!#REF!)</f>
        <v/>
      </c>
      <c r="G40" s="286"/>
      <c r="H40" s="287"/>
      <c r="I40" s="287"/>
      <c r="J40" s="286"/>
      <c r="K40" s="288"/>
      <c r="L40" s="289">
        <f>+Tabla1[[#This Row],[Precio Unitario]]*Tabla1[[#This Row],[Cantidad de Insumos]]</f>
        <v>0</v>
      </c>
      <c r="M40" s="290"/>
      <c r="N40" s="287"/>
    </row>
    <row r="41" spans="2:14" ht="12.75" x14ac:dyDescent="0.2">
      <c r="B41" s="14" t="str">
        <f>IF(Tabla1[[#This Row],[Código_Actividad]]="","",CONCATENATE(Tabla1[[#This Row],[POA]],".",Tabla1[[#This Row],[SRS]],".",Tabla1[[#This Row],[AREA]],".",Tabla1[[#This Row],[TIPO]]))</f>
        <v/>
      </c>
      <c r="C41" s="14" t="str">
        <f>IF(Tabla1[[#This Row],[Código_Actividad]]="","",'[3]Formulario PPGR1'!#REF!)</f>
        <v/>
      </c>
      <c r="D41" s="14" t="str">
        <f>IF(Tabla1[[#This Row],[Código_Actividad]]="","",'[3]Formulario PPGR1'!#REF!)</f>
        <v/>
      </c>
      <c r="E41" s="14" t="str">
        <f>IF(Tabla1[[#This Row],[Código_Actividad]]="","",'[3]Formulario PPGR1'!#REF!)</f>
        <v/>
      </c>
      <c r="F41" s="14" t="str">
        <f>IF(Tabla1[[#This Row],[Código_Actividad]]="","",'[3]Formulario PPGR1'!#REF!)</f>
        <v/>
      </c>
      <c r="G41" s="286"/>
      <c r="H41" s="287"/>
      <c r="I41" s="287"/>
      <c r="J41" s="286"/>
      <c r="K41" s="288"/>
      <c r="L41" s="289">
        <f>+Tabla1[[#This Row],[Precio Unitario]]*Tabla1[[#This Row],[Cantidad de Insumos]]</f>
        <v>0</v>
      </c>
      <c r="M41" s="290"/>
      <c r="N41" s="287"/>
    </row>
    <row r="42" spans="2:14" ht="12.75" x14ac:dyDescent="0.2">
      <c r="B42" s="14" t="str">
        <f>IF(Tabla1[[#This Row],[Código_Actividad]]="","",CONCATENATE(Tabla1[[#This Row],[POA]],".",Tabla1[[#This Row],[SRS]],".",Tabla1[[#This Row],[AREA]],".",Tabla1[[#This Row],[TIPO]]))</f>
        <v/>
      </c>
      <c r="C42" s="14" t="str">
        <f>IF(Tabla1[[#This Row],[Código_Actividad]]="","",'[3]Formulario PPGR1'!#REF!)</f>
        <v/>
      </c>
      <c r="D42" s="14" t="str">
        <f>IF(Tabla1[[#This Row],[Código_Actividad]]="","",'[3]Formulario PPGR1'!#REF!)</f>
        <v/>
      </c>
      <c r="E42" s="14" t="str">
        <f>IF(Tabla1[[#This Row],[Código_Actividad]]="","",'[3]Formulario PPGR1'!#REF!)</f>
        <v/>
      </c>
      <c r="F42" s="14" t="str">
        <f>IF(Tabla1[[#This Row],[Código_Actividad]]="","",'[3]Formulario PPGR1'!#REF!)</f>
        <v/>
      </c>
      <c r="G42" s="286"/>
      <c r="H42" s="287"/>
      <c r="I42" s="287"/>
      <c r="J42" s="286"/>
      <c r="K42" s="288"/>
      <c r="L42" s="289">
        <f>+Tabla1[[#This Row],[Precio Unitario]]*Tabla1[[#This Row],[Cantidad de Insumos]]</f>
        <v>0</v>
      </c>
      <c r="M42" s="290"/>
      <c r="N42" s="287"/>
    </row>
    <row r="43" spans="2:14" ht="12.75" x14ac:dyDescent="0.2">
      <c r="B43" s="14" t="str">
        <f>IF(Tabla1[[#This Row],[Código_Actividad]]="","",CONCATENATE(Tabla1[[#This Row],[POA]],".",Tabla1[[#This Row],[SRS]],".",Tabla1[[#This Row],[AREA]],".",Tabla1[[#This Row],[TIPO]]))</f>
        <v/>
      </c>
      <c r="C43" s="14" t="str">
        <f>IF(Tabla1[[#This Row],[Código_Actividad]]="","",'[3]Formulario PPGR1'!#REF!)</f>
        <v/>
      </c>
      <c r="D43" s="14" t="str">
        <f>IF(Tabla1[[#This Row],[Código_Actividad]]="","",'[3]Formulario PPGR1'!#REF!)</f>
        <v/>
      </c>
      <c r="E43" s="14" t="str">
        <f>IF(Tabla1[[#This Row],[Código_Actividad]]="","",'[3]Formulario PPGR1'!#REF!)</f>
        <v/>
      </c>
      <c r="F43" s="14" t="str">
        <f>IF(Tabla1[[#This Row],[Código_Actividad]]="","",'[3]Formulario PPGR1'!#REF!)</f>
        <v/>
      </c>
      <c r="G43" s="286"/>
      <c r="H43" s="287"/>
      <c r="I43" s="287"/>
      <c r="J43" s="286"/>
      <c r="K43" s="288"/>
      <c r="L43" s="289">
        <f>+Tabla1[[#This Row],[Precio Unitario]]*Tabla1[[#This Row],[Cantidad de Insumos]]</f>
        <v>0</v>
      </c>
      <c r="M43" s="290"/>
      <c r="N43" s="287"/>
    </row>
    <row r="44" spans="2:14" ht="12.75" x14ac:dyDescent="0.2">
      <c r="B44" s="14" t="str">
        <f>IF(Tabla1[[#This Row],[Código_Actividad]]="","",CONCATENATE(Tabla1[[#This Row],[POA]],".",Tabla1[[#This Row],[SRS]],".",Tabla1[[#This Row],[AREA]],".",Tabla1[[#This Row],[TIPO]]))</f>
        <v/>
      </c>
      <c r="C44" s="14" t="str">
        <f>IF(Tabla1[[#This Row],[Código_Actividad]]="","",'[3]Formulario PPGR1'!#REF!)</f>
        <v/>
      </c>
      <c r="D44" s="14" t="str">
        <f>IF(Tabla1[[#This Row],[Código_Actividad]]="","",'[3]Formulario PPGR1'!#REF!)</f>
        <v/>
      </c>
      <c r="E44" s="14" t="str">
        <f>IF(Tabla1[[#This Row],[Código_Actividad]]="","",'[3]Formulario PPGR1'!#REF!)</f>
        <v/>
      </c>
      <c r="F44" s="14" t="str">
        <f>IF(Tabla1[[#This Row],[Código_Actividad]]="","",'[3]Formulario PPGR1'!#REF!)</f>
        <v/>
      </c>
      <c r="G44" s="286"/>
      <c r="H44" s="287"/>
      <c r="I44" s="287"/>
      <c r="J44" s="286"/>
      <c r="K44" s="288"/>
      <c r="L44" s="289">
        <f>+Tabla1[[#This Row],[Precio Unitario]]*Tabla1[[#This Row],[Cantidad de Insumos]]</f>
        <v>0</v>
      </c>
      <c r="M44" s="290"/>
      <c r="N44" s="287"/>
    </row>
    <row r="45" spans="2:14" ht="12.75" x14ac:dyDescent="0.2">
      <c r="B45" s="14" t="str">
        <f>IF(Tabla1[[#This Row],[Código_Actividad]]="","",CONCATENATE(Tabla1[[#This Row],[POA]],".",Tabla1[[#This Row],[SRS]],".",Tabla1[[#This Row],[AREA]],".",Tabla1[[#This Row],[TIPO]]))</f>
        <v/>
      </c>
      <c r="C45" s="14" t="str">
        <f>IF(Tabla1[[#This Row],[Código_Actividad]]="","",'[3]Formulario PPGR1'!#REF!)</f>
        <v/>
      </c>
      <c r="D45" s="14" t="str">
        <f>IF(Tabla1[[#This Row],[Código_Actividad]]="","",'[3]Formulario PPGR1'!#REF!)</f>
        <v/>
      </c>
      <c r="E45" s="14" t="str">
        <f>IF(Tabla1[[#This Row],[Código_Actividad]]="","",'[3]Formulario PPGR1'!#REF!)</f>
        <v/>
      </c>
      <c r="F45" s="14" t="str">
        <f>IF(Tabla1[[#This Row],[Código_Actividad]]="","",'[3]Formulario PPGR1'!#REF!)</f>
        <v/>
      </c>
      <c r="G45" s="286"/>
      <c r="H45" s="287"/>
      <c r="I45" s="287"/>
      <c r="J45" s="286"/>
      <c r="K45" s="288"/>
      <c r="L45" s="289">
        <f>+Tabla1[[#This Row],[Precio Unitario]]*Tabla1[[#This Row],[Cantidad de Insumos]]</f>
        <v>0</v>
      </c>
      <c r="M45" s="290"/>
      <c r="N45" s="287"/>
    </row>
    <row r="46" spans="2:14" ht="12.75" x14ac:dyDescent="0.2">
      <c r="B46" s="14" t="str">
        <f>IF(Tabla1[[#This Row],[Código_Actividad]]="","",CONCATENATE(Tabla1[[#This Row],[POA]],".",Tabla1[[#This Row],[SRS]],".",Tabla1[[#This Row],[AREA]],".",Tabla1[[#This Row],[TIPO]]))</f>
        <v/>
      </c>
      <c r="C46" s="14" t="str">
        <f>IF(Tabla1[[#This Row],[Código_Actividad]]="","",'[3]Formulario PPGR1'!#REF!)</f>
        <v/>
      </c>
      <c r="D46" s="14" t="str">
        <f>IF(Tabla1[[#This Row],[Código_Actividad]]="","",'[3]Formulario PPGR1'!#REF!)</f>
        <v/>
      </c>
      <c r="E46" s="14" t="str">
        <f>IF(Tabla1[[#This Row],[Código_Actividad]]="","",'[3]Formulario PPGR1'!#REF!)</f>
        <v/>
      </c>
      <c r="F46" s="14" t="str">
        <f>IF(Tabla1[[#This Row],[Código_Actividad]]="","",'[3]Formulario PPGR1'!#REF!)</f>
        <v/>
      </c>
      <c r="G46" s="286"/>
      <c r="H46" s="287"/>
      <c r="I46" s="287"/>
      <c r="J46" s="286"/>
      <c r="K46" s="288"/>
      <c r="L46" s="289">
        <f>+Tabla1[[#This Row],[Precio Unitario]]*Tabla1[[#This Row],[Cantidad de Insumos]]</f>
        <v>0</v>
      </c>
      <c r="M46" s="290"/>
      <c r="N46" s="287"/>
    </row>
    <row r="47" spans="2:14" ht="12.75" x14ac:dyDescent="0.2">
      <c r="B47" s="14" t="str">
        <f>IF(Tabla1[[#This Row],[Código_Actividad]]="","",CONCATENATE(Tabla1[[#This Row],[POA]],".",Tabla1[[#This Row],[SRS]],".",Tabla1[[#This Row],[AREA]],".",Tabla1[[#This Row],[TIPO]]))</f>
        <v/>
      </c>
      <c r="C47" s="14" t="str">
        <f>IF(Tabla1[[#This Row],[Código_Actividad]]="","",'[3]Formulario PPGR1'!#REF!)</f>
        <v/>
      </c>
      <c r="D47" s="14" t="str">
        <f>IF(Tabla1[[#This Row],[Código_Actividad]]="","",'[3]Formulario PPGR1'!#REF!)</f>
        <v/>
      </c>
      <c r="E47" s="14" t="str">
        <f>IF(Tabla1[[#This Row],[Código_Actividad]]="","",'[3]Formulario PPGR1'!#REF!)</f>
        <v/>
      </c>
      <c r="F47" s="14" t="str">
        <f>IF(Tabla1[[#This Row],[Código_Actividad]]="","",'[3]Formulario PPGR1'!#REF!)</f>
        <v/>
      </c>
      <c r="G47" s="286"/>
      <c r="H47" s="287"/>
      <c r="I47" s="287"/>
      <c r="J47" s="286"/>
      <c r="K47" s="288"/>
      <c r="L47" s="289">
        <f>+Tabla1[[#This Row],[Precio Unitario]]*Tabla1[[#This Row],[Cantidad de Insumos]]</f>
        <v>0</v>
      </c>
      <c r="M47" s="290"/>
      <c r="N47" s="287"/>
    </row>
    <row r="48" spans="2:14" ht="12.75" x14ac:dyDescent="0.2">
      <c r="B48" s="14" t="str">
        <f>IF(Tabla1[[#This Row],[Código_Actividad]]="","",CONCATENATE(Tabla1[[#This Row],[POA]],".",Tabla1[[#This Row],[SRS]],".",Tabla1[[#This Row],[AREA]],".",Tabla1[[#This Row],[TIPO]]))</f>
        <v/>
      </c>
      <c r="C48" s="14" t="str">
        <f>IF(Tabla1[[#This Row],[Código_Actividad]]="","",'[3]Formulario PPGR1'!#REF!)</f>
        <v/>
      </c>
      <c r="D48" s="14" t="str">
        <f>IF(Tabla1[[#This Row],[Código_Actividad]]="","",'[3]Formulario PPGR1'!#REF!)</f>
        <v/>
      </c>
      <c r="E48" s="14" t="str">
        <f>IF(Tabla1[[#This Row],[Código_Actividad]]="","",'[3]Formulario PPGR1'!#REF!)</f>
        <v/>
      </c>
      <c r="F48" s="14" t="str">
        <f>IF(Tabla1[[#This Row],[Código_Actividad]]="","",'[3]Formulario PPGR1'!#REF!)</f>
        <v/>
      </c>
      <c r="G48" s="286"/>
      <c r="H48" s="287"/>
      <c r="I48" s="287"/>
      <c r="J48" s="286"/>
      <c r="K48" s="288"/>
      <c r="L48" s="289">
        <f>+Tabla1[[#This Row],[Precio Unitario]]*Tabla1[[#This Row],[Cantidad de Insumos]]</f>
        <v>0</v>
      </c>
      <c r="M48" s="290"/>
      <c r="N48" s="287"/>
    </row>
    <row r="49" spans="2:14" ht="12.75" x14ac:dyDescent="0.2">
      <c r="B49" s="14" t="str">
        <f>IF(Tabla1[[#This Row],[Código_Actividad]]="","",CONCATENATE(Tabla1[[#This Row],[POA]],".",Tabla1[[#This Row],[SRS]],".",Tabla1[[#This Row],[AREA]],".",Tabla1[[#This Row],[TIPO]]))</f>
        <v/>
      </c>
      <c r="C49" s="14" t="str">
        <f>IF(Tabla1[[#This Row],[Código_Actividad]]="","",'[3]Formulario PPGR1'!#REF!)</f>
        <v/>
      </c>
      <c r="D49" s="14" t="str">
        <f>IF(Tabla1[[#This Row],[Código_Actividad]]="","",'[3]Formulario PPGR1'!#REF!)</f>
        <v/>
      </c>
      <c r="E49" s="14" t="str">
        <f>IF(Tabla1[[#This Row],[Código_Actividad]]="","",'[3]Formulario PPGR1'!#REF!)</f>
        <v/>
      </c>
      <c r="F49" s="14" t="str">
        <f>IF(Tabla1[[#This Row],[Código_Actividad]]="","",'[3]Formulario PPGR1'!#REF!)</f>
        <v/>
      </c>
      <c r="G49" s="286"/>
      <c r="H49" s="287"/>
      <c r="I49" s="287"/>
      <c r="J49" s="286"/>
      <c r="K49" s="288"/>
      <c r="L49" s="289">
        <f>+Tabla1[[#This Row],[Precio Unitario]]*Tabla1[[#This Row],[Cantidad de Insumos]]</f>
        <v>0</v>
      </c>
      <c r="M49" s="290"/>
      <c r="N49" s="287"/>
    </row>
    <row r="50" spans="2:14" ht="12.75" x14ac:dyDescent="0.2">
      <c r="B50" s="14" t="str">
        <f>IF(Tabla1[[#This Row],[Código_Actividad]]="","",CONCATENATE(Tabla1[[#This Row],[POA]],".",Tabla1[[#This Row],[SRS]],".",Tabla1[[#This Row],[AREA]],".",Tabla1[[#This Row],[TIPO]]))</f>
        <v/>
      </c>
      <c r="C50" s="14" t="str">
        <f>IF(Tabla1[[#This Row],[Código_Actividad]]="","",'[3]Formulario PPGR1'!#REF!)</f>
        <v/>
      </c>
      <c r="D50" s="14" t="str">
        <f>IF(Tabla1[[#This Row],[Código_Actividad]]="","",'[3]Formulario PPGR1'!#REF!)</f>
        <v/>
      </c>
      <c r="E50" s="14" t="str">
        <f>IF(Tabla1[[#This Row],[Código_Actividad]]="","",'[3]Formulario PPGR1'!#REF!)</f>
        <v/>
      </c>
      <c r="F50" s="14" t="str">
        <f>IF(Tabla1[[#This Row],[Código_Actividad]]="","",'[3]Formulario PPGR1'!#REF!)</f>
        <v/>
      </c>
      <c r="G50" s="286"/>
      <c r="H50" s="287"/>
      <c r="I50" s="287"/>
      <c r="J50" s="286"/>
      <c r="K50" s="288"/>
      <c r="L50" s="289">
        <f>+Tabla1[[#This Row],[Precio Unitario]]*Tabla1[[#This Row],[Cantidad de Insumos]]</f>
        <v>0</v>
      </c>
      <c r="M50" s="290"/>
      <c r="N50" s="287"/>
    </row>
    <row r="51" spans="2:14" ht="12.75" x14ac:dyDescent="0.2">
      <c r="B51" s="14" t="str">
        <f>IF(Tabla1[[#This Row],[Código_Actividad]]="","",CONCATENATE(Tabla1[[#This Row],[POA]],".",Tabla1[[#This Row],[SRS]],".",Tabla1[[#This Row],[AREA]],".",Tabla1[[#This Row],[TIPO]]))</f>
        <v/>
      </c>
      <c r="C51" s="14" t="str">
        <f>IF(Tabla1[[#This Row],[Código_Actividad]]="","",'[3]Formulario PPGR1'!#REF!)</f>
        <v/>
      </c>
      <c r="D51" s="14" t="str">
        <f>IF(Tabla1[[#This Row],[Código_Actividad]]="","",'[3]Formulario PPGR1'!#REF!)</f>
        <v/>
      </c>
      <c r="E51" s="14" t="str">
        <f>IF(Tabla1[[#This Row],[Código_Actividad]]="","",'[3]Formulario PPGR1'!#REF!)</f>
        <v/>
      </c>
      <c r="F51" s="14" t="str">
        <f>IF(Tabla1[[#This Row],[Código_Actividad]]="","",'[3]Formulario PPGR1'!#REF!)</f>
        <v/>
      </c>
      <c r="G51" s="286"/>
      <c r="H51" s="287"/>
      <c r="I51" s="287"/>
      <c r="J51" s="286"/>
      <c r="K51" s="288"/>
      <c r="L51" s="289">
        <f>+Tabla1[[#This Row],[Precio Unitario]]*Tabla1[[#This Row],[Cantidad de Insumos]]</f>
        <v>0</v>
      </c>
      <c r="M51" s="290"/>
      <c r="N51" s="287"/>
    </row>
    <row r="52" spans="2:14" ht="12.75" x14ac:dyDescent="0.2">
      <c r="B52" s="14" t="str">
        <f>IF(Tabla1[[#This Row],[Código_Actividad]]="","",CONCATENATE(Tabla1[[#This Row],[POA]],".",Tabla1[[#This Row],[SRS]],".",Tabla1[[#This Row],[AREA]],".",Tabla1[[#This Row],[TIPO]]))</f>
        <v/>
      </c>
      <c r="C52" s="14" t="str">
        <f>IF(Tabla1[[#This Row],[Código_Actividad]]="","",'[3]Formulario PPGR1'!#REF!)</f>
        <v/>
      </c>
      <c r="D52" s="14" t="str">
        <f>IF(Tabla1[[#This Row],[Código_Actividad]]="","",'[3]Formulario PPGR1'!#REF!)</f>
        <v/>
      </c>
      <c r="E52" s="14" t="str">
        <f>IF(Tabla1[[#This Row],[Código_Actividad]]="","",'[3]Formulario PPGR1'!#REF!)</f>
        <v/>
      </c>
      <c r="F52" s="14" t="str">
        <f>IF(Tabla1[[#This Row],[Código_Actividad]]="","",'[3]Formulario PPGR1'!#REF!)</f>
        <v/>
      </c>
      <c r="G52" s="286"/>
      <c r="H52" s="287"/>
      <c r="I52" s="287"/>
      <c r="J52" s="286"/>
      <c r="K52" s="288"/>
      <c r="L52" s="289">
        <f>+Tabla1[[#This Row],[Precio Unitario]]*Tabla1[[#This Row],[Cantidad de Insumos]]</f>
        <v>0</v>
      </c>
      <c r="M52" s="290"/>
      <c r="N52" s="287"/>
    </row>
    <row r="53" spans="2:14" ht="12.75" x14ac:dyDescent="0.2">
      <c r="B53" s="14" t="str">
        <f>IF(Tabla1[[#This Row],[Código_Actividad]]="","",CONCATENATE(Tabla1[[#This Row],[POA]],".",Tabla1[[#This Row],[SRS]],".",Tabla1[[#This Row],[AREA]],".",Tabla1[[#This Row],[TIPO]]))</f>
        <v/>
      </c>
      <c r="C53" s="14" t="str">
        <f>IF(Tabla1[[#This Row],[Código_Actividad]]="","",'[3]Formulario PPGR1'!#REF!)</f>
        <v/>
      </c>
      <c r="D53" s="14" t="str">
        <f>IF(Tabla1[[#This Row],[Código_Actividad]]="","",'[3]Formulario PPGR1'!#REF!)</f>
        <v/>
      </c>
      <c r="E53" s="14" t="str">
        <f>IF(Tabla1[[#This Row],[Código_Actividad]]="","",'[3]Formulario PPGR1'!#REF!)</f>
        <v/>
      </c>
      <c r="F53" s="14" t="str">
        <f>IF(Tabla1[[#This Row],[Código_Actividad]]="","",'[3]Formulario PPGR1'!#REF!)</f>
        <v/>
      </c>
      <c r="G53" s="286"/>
      <c r="H53" s="287"/>
      <c r="I53" s="287"/>
      <c r="J53" s="286"/>
      <c r="K53" s="288"/>
      <c r="L53" s="289">
        <f>+Tabla1[[#This Row],[Precio Unitario]]*Tabla1[[#This Row],[Cantidad de Insumos]]</f>
        <v>0</v>
      </c>
      <c r="M53" s="290"/>
      <c r="N53" s="287"/>
    </row>
    <row r="54" spans="2:14" ht="12.75" x14ac:dyDescent="0.2">
      <c r="B54" s="14" t="str">
        <f>IF(Tabla1[[#This Row],[Código_Actividad]]="","",CONCATENATE(Tabla1[[#This Row],[POA]],".",Tabla1[[#This Row],[SRS]],".",Tabla1[[#This Row],[AREA]],".",Tabla1[[#This Row],[TIPO]]))</f>
        <v/>
      </c>
      <c r="C54" s="14" t="str">
        <f>IF(Tabla1[[#This Row],[Código_Actividad]]="","",'[3]Formulario PPGR1'!#REF!)</f>
        <v/>
      </c>
      <c r="D54" s="14" t="str">
        <f>IF(Tabla1[[#This Row],[Código_Actividad]]="","",'[3]Formulario PPGR1'!#REF!)</f>
        <v/>
      </c>
      <c r="E54" s="14" t="str">
        <f>IF(Tabla1[[#This Row],[Código_Actividad]]="","",'[3]Formulario PPGR1'!#REF!)</f>
        <v/>
      </c>
      <c r="F54" s="14" t="str">
        <f>IF(Tabla1[[#This Row],[Código_Actividad]]="","",'[3]Formulario PPGR1'!#REF!)</f>
        <v/>
      </c>
      <c r="G54" s="286"/>
      <c r="H54" s="287"/>
      <c r="I54" s="287"/>
      <c r="J54" s="286"/>
      <c r="K54" s="288"/>
      <c r="L54" s="289">
        <f>+Tabla1[[#This Row],[Precio Unitario]]*Tabla1[[#This Row],[Cantidad de Insumos]]</f>
        <v>0</v>
      </c>
      <c r="M54" s="290"/>
      <c r="N54" s="287"/>
    </row>
    <row r="55" spans="2:14" ht="12.75" x14ac:dyDescent="0.2">
      <c r="B55" s="14" t="str">
        <f>IF(Tabla1[[#This Row],[Código_Actividad]]="","",CONCATENATE(Tabla1[[#This Row],[POA]],".",Tabla1[[#This Row],[SRS]],".",Tabla1[[#This Row],[AREA]],".",Tabla1[[#This Row],[TIPO]]))</f>
        <v/>
      </c>
      <c r="C55" s="14" t="str">
        <f>IF(Tabla1[[#This Row],[Código_Actividad]]="","",'[3]Formulario PPGR1'!#REF!)</f>
        <v/>
      </c>
      <c r="D55" s="14" t="str">
        <f>IF(Tabla1[[#This Row],[Código_Actividad]]="","",'[3]Formulario PPGR1'!#REF!)</f>
        <v/>
      </c>
      <c r="E55" s="14" t="str">
        <f>IF(Tabla1[[#This Row],[Código_Actividad]]="","",'[3]Formulario PPGR1'!#REF!)</f>
        <v/>
      </c>
      <c r="F55" s="14" t="str">
        <f>IF(Tabla1[[#This Row],[Código_Actividad]]="","",'[3]Formulario PPGR1'!#REF!)</f>
        <v/>
      </c>
      <c r="G55" s="286"/>
      <c r="H55" s="287"/>
      <c r="I55" s="287"/>
      <c r="J55" s="286"/>
      <c r="K55" s="288"/>
      <c r="L55" s="289">
        <f>+Tabla1[[#This Row],[Precio Unitario]]*Tabla1[[#This Row],[Cantidad de Insumos]]</f>
        <v>0</v>
      </c>
      <c r="M55" s="290"/>
      <c r="N55" s="287"/>
    </row>
    <row r="56" spans="2:14" ht="12.75" x14ac:dyDescent="0.2">
      <c r="B56" s="14" t="str">
        <f>IF(Tabla1[[#This Row],[Código_Actividad]]="","",CONCATENATE(Tabla1[[#This Row],[POA]],".",Tabla1[[#This Row],[SRS]],".",Tabla1[[#This Row],[AREA]],".",Tabla1[[#This Row],[TIPO]]))</f>
        <v/>
      </c>
      <c r="C56" s="14" t="str">
        <f>IF(Tabla1[[#This Row],[Código_Actividad]]="","",'[3]Formulario PPGR1'!#REF!)</f>
        <v/>
      </c>
      <c r="D56" s="14" t="str">
        <f>IF(Tabla1[[#This Row],[Código_Actividad]]="","",'[3]Formulario PPGR1'!#REF!)</f>
        <v/>
      </c>
      <c r="E56" s="14" t="str">
        <f>IF(Tabla1[[#This Row],[Código_Actividad]]="","",'[3]Formulario PPGR1'!#REF!)</f>
        <v/>
      </c>
      <c r="F56" s="14" t="str">
        <f>IF(Tabla1[[#This Row],[Código_Actividad]]="","",'[3]Formulario PPGR1'!#REF!)</f>
        <v/>
      </c>
      <c r="G56" s="286"/>
      <c r="H56" s="287"/>
      <c r="I56" s="287"/>
      <c r="J56" s="286"/>
      <c r="K56" s="288"/>
      <c r="L56" s="289">
        <f>+Tabla1[[#This Row],[Precio Unitario]]*Tabla1[[#This Row],[Cantidad de Insumos]]</f>
        <v>0</v>
      </c>
      <c r="M56" s="290"/>
      <c r="N56" s="287"/>
    </row>
    <row r="57" spans="2:14" ht="12.75" x14ac:dyDescent="0.2">
      <c r="B57" s="14" t="str">
        <f>IF(Tabla1[[#This Row],[Código_Actividad]]="","",CONCATENATE(Tabla1[[#This Row],[POA]],".",Tabla1[[#This Row],[SRS]],".",Tabla1[[#This Row],[AREA]],".",Tabla1[[#This Row],[TIPO]]))</f>
        <v/>
      </c>
      <c r="C57" s="14" t="str">
        <f>IF(Tabla1[[#This Row],[Código_Actividad]]="","",'[3]Formulario PPGR1'!#REF!)</f>
        <v/>
      </c>
      <c r="D57" s="14" t="str">
        <f>IF(Tabla1[[#This Row],[Código_Actividad]]="","",'[3]Formulario PPGR1'!#REF!)</f>
        <v/>
      </c>
      <c r="E57" s="14" t="str">
        <f>IF(Tabla1[[#This Row],[Código_Actividad]]="","",'[3]Formulario PPGR1'!#REF!)</f>
        <v/>
      </c>
      <c r="F57" s="14" t="str">
        <f>IF(Tabla1[[#This Row],[Código_Actividad]]="","",'[3]Formulario PPGR1'!#REF!)</f>
        <v/>
      </c>
      <c r="G57" s="286"/>
      <c r="H57" s="287"/>
      <c r="I57" s="287"/>
      <c r="J57" s="286"/>
      <c r="K57" s="288"/>
      <c r="L57" s="289">
        <f>+Tabla1[[#This Row],[Precio Unitario]]*Tabla1[[#This Row],[Cantidad de Insumos]]</f>
        <v>0</v>
      </c>
      <c r="M57" s="290"/>
      <c r="N57" s="287"/>
    </row>
    <row r="58" spans="2:14" ht="12.75" x14ac:dyDescent="0.2">
      <c r="B58" s="14" t="str">
        <f>IF(Tabla1[[#This Row],[Código_Actividad]]="","",CONCATENATE(Tabla1[[#This Row],[POA]],".",Tabla1[[#This Row],[SRS]],".",Tabla1[[#This Row],[AREA]],".",Tabla1[[#This Row],[TIPO]]))</f>
        <v/>
      </c>
      <c r="C58" s="14" t="str">
        <f>IF(Tabla1[[#This Row],[Código_Actividad]]="","",'[3]Formulario PPGR1'!#REF!)</f>
        <v/>
      </c>
      <c r="D58" s="14" t="str">
        <f>IF(Tabla1[[#This Row],[Código_Actividad]]="","",'[3]Formulario PPGR1'!#REF!)</f>
        <v/>
      </c>
      <c r="E58" s="14" t="str">
        <f>IF(Tabla1[[#This Row],[Código_Actividad]]="","",'[3]Formulario PPGR1'!#REF!)</f>
        <v/>
      </c>
      <c r="F58" s="14" t="str">
        <f>IF(Tabla1[[#This Row],[Código_Actividad]]="","",'[3]Formulario PPGR1'!#REF!)</f>
        <v/>
      </c>
      <c r="G58" s="286"/>
      <c r="H58" s="287"/>
      <c r="I58" s="287"/>
      <c r="J58" s="286"/>
      <c r="K58" s="288"/>
      <c r="L58" s="289">
        <f>+Tabla1[[#This Row],[Precio Unitario]]*Tabla1[[#This Row],[Cantidad de Insumos]]</f>
        <v>0</v>
      </c>
      <c r="M58" s="290"/>
      <c r="N58" s="287"/>
    </row>
    <row r="59" spans="2:14" ht="12.75" x14ac:dyDescent="0.2">
      <c r="B59" s="14" t="str">
        <f>IF(Tabla1[[#This Row],[Código_Actividad]]="","",CONCATENATE(Tabla1[[#This Row],[POA]],".",Tabla1[[#This Row],[SRS]],".",Tabla1[[#This Row],[AREA]],".",Tabla1[[#This Row],[TIPO]]))</f>
        <v/>
      </c>
      <c r="C59" s="14" t="str">
        <f>IF(Tabla1[[#This Row],[Código_Actividad]]="","",'[3]Formulario PPGR1'!#REF!)</f>
        <v/>
      </c>
      <c r="D59" s="14" t="str">
        <f>IF(Tabla1[[#This Row],[Código_Actividad]]="","",'[3]Formulario PPGR1'!#REF!)</f>
        <v/>
      </c>
      <c r="E59" s="14" t="str">
        <f>IF(Tabla1[[#This Row],[Código_Actividad]]="","",'[3]Formulario PPGR1'!#REF!)</f>
        <v/>
      </c>
      <c r="F59" s="14" t="str">
        <f>IF(Tabla1[[#This Row],[Código_Actividad]]="","",'[3]Formulario PPGR1'!#REF!)</f>
        <v/>
      </c>
      <c r="G59" s="286"/>
      <c r="H59" s="287"/>
      <c r="I59" s="287"/>
      <c r="J59" s="286"/>
      <c r="K59" s="288"/>
      <c r="L59" s="289">
        <f>+Tabla1[[#This Row],[Precio Unitario]]*Tabla1[[#This Row],[Cantidad de Insumos]]</f>
        <v>0</v>
      </c>
      <c r="M59" s="290"/>
      <c r="N59" s="287"/>
    </row>
    <row r="60" spans="2:14" ht="12.75" x14ac:dyDescent="0.2">
      <c r="B60" s="14" t="str">
        <f>IF(Tabla1[[#This Row],[Código_Actividad]]="","",CONCATENATE(Tabla1[[#This Row],[POA]],".",Tabla1[[#This Row],[SRS]],".",Tabla1[[#This Row],[AREA]],".",Tabla1[[#This Row],[TIPO]]))</f>
        <v/>
      </c>
      <c r="C60" s="14" t="str">
        <f>IF(Tabla1[[#This Row],[Código_Actividad]]="","",'[3]Formulario PPGR1'!#REF!)</f>
        <v/>
      </c>
      <c r="D60" s="14" t="str">
        <f>IF(Tabla1[[#This Row],[Código_Actividad]]="","",'[3]Formulario PPGR1'!#REF!)</f>
        <v/>
      </c>
      <c r="E60" s="14" t="str">
        <f>IF(Tabla1[[#This Row],[Código_Actividad]]="","",'[3]Formulario PPGR1'!#REF!)</f>
        <v/>
      </c>
      <c r="F60" s="14" t="str">
        <f>IF(Tabla1[[#This Row],[Código_Actividad]]="","",'[3]Formulario PPGR1'!#REF!)</f>
        <v/>
      </c>
      <c r="G60" s="286"/>
      <c r="H60" s="287"/>
      <c r="I60" s="287"/>
      <c r="J60" s="286"/>
      <c r="K60" s="288"/>
      <c r="L60" s="289">
        <f>+Tabla1[[#This Row],[Precio Unitario]]*Tabla1[[#This Row],[Cantidad de Insumos]]</f>
        <v>0</v>
      </c>
      <c r="M60" s="290"/>
      <c r="N60" s="287"/>
    </row>
    <row r="61" spans="2:14" ht="12.75" x14ac:dyDescent="0.2">
      <c r="B61" s="14" t="str">
        <f>IF(Tabla1[[#This Row],[Código_Actividad]]="","",CONCATENATE(Tabla1[[#This Row],[POA]],".",Tabla1[[#This Row],[SRS]],".",Tabla1[[#This Row],[AREA]],".",Tabla1[[#This Row],[TIPO]]))</f>
        <v/>
      </c>
      <c r="C61" s="14" t="str">
        <f>IF(Tabla1[[#This Row],[Código_Actividad]]="","",'[3]Formulario PPGR1'!#REF!)</f>
        <v/>
      </c>
      <c r="D61" s="14" t="str">
        <f>IF(Tabla1[[#This Row],[Código_Actividad]]="","",'[3]Formulario PPGR1'!#REF!)</f>
        <v/>
      </c>
      <c r="E61" s="14" t="str">
        <f>IF(Tabla1[[#This Row],[Código_Actividad]]="","",'[3]Formulario PPGR1'!#REF!)</f>
        <v/>
      </c>
      <c r="F61" s="14" t="str">
        <f>IF(Tabla1[[#This Row],[Código_Actividad]]="","",'[3]Formulario PPGR1'!#REF!)</f>
        <v/>
      </c>
      <c r="G61" s="286"/>
      <c r="H61" s="287"/>
      <c r="I61" s="287"/>
      <c r="J61" s="286"/>
      <c r="K61" s="288"/>
      <c r="L61" s="289">
        <f>+Tabla1[[#This Row],[Precio Unitario]]*Tabla1[[#This Row],[Cantidad de Insumos]]</f>
        <v>0</v>
      </c>
      <c r="M61" s="290"/>
      <c r="N61" s="287"/>
    </row>
    <row r="62" spans="2:14" ht="12.75" x14ac:dyDescent="0.2">
      <c r="B62" s="14" t="str">
        <f>IF(Tabla1[[#This Row],[Código_Actividad]]="","",CONCATENATE(Tabla1[[#This Row],[POA]],".",Tabla1[[#This Row],[SRS]],".",Tabla1[[#This Row],[AREA]],".",Tabla1[[#This Row],[TIPO]]))</f>
        <v/>
      </c>
      <c r="C62" s="14" t="str">
        <f>IF(Tabla1[[#This Row],[Código_Actividad]]="","",'[3]Formulario PPGR1'!#REF!)</f>
        <v/>
      </c>
      <c r="D62" s="14" t="str">
        <f>IF(Tabla1[[#This Row],[Código_Actividad]]="","",'[3]Formulario PPGR1'!#REF!)</f>
        <v/>
      </c>
      <c r="E62" s="14" t="str">
        <f>IF(Tabla1[[#This Row],[Código_Actividad]]="","",'[3]Formulario PPGR1'!#REF!)</f>
        <v/>
      </c>
      <c r="F62" s="14" t="str">
        <f>IF(Tabla1[[#This Row],[Código_Actividad]]="","",'[3]Formulario PPGR1'!#REF!)</f>
        <v/>
      </c>
      <c r="G62" s="286"/>
      <c r="H62" s="287"/>
      <c r="I62" s="287"/>
      <c r="J62" s="286"/>
      <c r="K62" s="288"/>
      <c r="L62" s="289">
        <f>+Tabla1[[#This Row],[Precio Unitario]]*Tabla1[[#This Row],[Cantidad de Insumos]]</f>
        <v>0</v>
      </c>
      <c r="M62" s="290"/>
      <c r="N62" s="287"/>
    </row>
    <row r="63" spans="2:14" ht="12.75" x14ac:dyDescent="0.2">
      <c r="B63" s="14" t="str">
        <f>IF(Tabla1[[#This Row],[Código_Actividad]]="","",CONCATENATE(Tabla1[[#This Row],[POA]],".",Tabla1[[#This Row],[SRS]],".",Tabla1[[#This Row],[AREA]],".",Tabla1[[#This Row],[TIPO]]))</f>
        <v/>
      </c>
      <c r="C63" s="14" t="str">
        <f>IF(Tabla1[[#This Row],[Código_Actividad]]="","",'[3]Formulario PPGR1'!#REF!)</f>
        <v/>
      </c>
      <c r="D63" s="14" t="str">
        <f>IF(Tabla1[[#This Row],[Código_Actividad]]="","",'[3]Formulario PPGR1'!#REF!)</f>
        <v/>
      </c>
      <c r="E63" s="14" t="str">
        <f>IF(Tabla1[[#This Row],[Código_Actividad]]="","",'[3]Formulario PPGR1'!#REF!)</f>
        <v/>
      </c>
      <c r="F63" s="14" t="str">
        <f>IF(Tabla1[[#This Row],[Código_Actividad]]="","",'[3]Formulario PPGR1'!#REF!)</f>
        <v/>
      </c>
      <c r="G63" s="286"/>
      <c r="H63" s="287"/>
      <c r="I63" s="287"/>
      <c r="J63" s="286"/>
      <c r="K63" s="288"/>
      <c r="L63" s="289">
        <f>+Tabla1[[#This Row],[Precio Unitario]]*Tabla1[[#This Row],[Cantidad de Insumos]]</f>
        <v>0</v>
      </c>
      <c r="M63" s="290"/>
      <c r="N63" s="287"/>
    </row>
    <row r="64" spans="2:14" ht="12.75" x14ac:dyDescent="0.2">
      <c r="B64" s="14" t="str">
        <f>IF(Tabla1[[#This Row],[Código_Actividad]]="","",CONCATENATE(Tabla1[[#This Row],[POA]],".",Tabla1[[#This Row],[SRS]],".",Tabla1[[#This Row],[AREA]],".",Tabla1[[#This Row],[TIPO]]))</f>
        <v/>
      </c>
      <c r="C64" s="14" t="str">
        <f>IF(Tabla1[[#This Row],[Código_Actividad]]="","",'[3]Formulario PPGR1'!#REF!)</f>
        <v/>
      </c>
      <c r="D64" s="14" t="str">
        <f>IF(Tabla1[[#This Row],[Código_Actividad]]="","",'[3]Formulario PPGR1'!#REF!)</f>
        <v/>
      </c>
      <c r="E64" s="14" t="str">
        <f>IF(Tabla1[[#This Row],[Código_Actividad]]="","",'[3]Formulario PPGR1'!#REF!)</f>
        <v/>
      </c>
      <c r="F64" s="14" t="str">
        <f>IF(Tabla1[[#This Row],[Código_Actividad]]="","",'[3]Formulario PPGR1'!#REF!)</f>
        <v/>
      </c>
      <c r="G64" s="286"/>
      <c r="H64" s="287"/>
      <c r="I64" s="287"/>
      <c r="J64" s="286"/>
      <c r="K64" s="288"/>
      <c r="L64" s="289">
        <f>+Tabla1[[#This Row],[Precio Unitario]]*Tabla1[[#This Row],[Cantidad de Insumos]]</f>
        <v>0</v>
      </c>
      <c r="M64" s="290"/>
      <c r="N64" s="287"/>
    </row>
    <row r="65" spans="2:14" ht="12.75" x14ac:dyDescent="0.2">
      <c r="B65" s="14" t="str">
        <f>IF(Tabla1[[#This Row],[Código_Actividad]]="","",CONCATENATE(Tabla1[[#This Row],[POA]],".",Tabla1[[#This Row],[SRS]],".",Tabla1[[#This Row],[AREA]],".",Tabla1[[#This Row],[TIPO]]))</f>
        <v/>
      </c>
      <c r="C65" s="14" t="str">
        <f>IF(Tabla1[[#This Row],[Código_Actividad]]="","",'[3]Formulario PPGR1'!#REF!)</f>
        <v/>
      </c>
      <c r="D65" s="14" t="str">
        <f>IF(Tabla1[[#This Row],[Código_Actividad]]="","",'[3]Formulario PPGR1'!#REF!)</f>
        <v/>
      </c>
      <c r="E65" s="14" t="str">
        <f>IF(Tabla1[[#This Row],[Código_Actividad]]="","",'[3]Formulario PPGR1'!#REF!)</f>
        <v/>
      </c>
      <c r="F65" s="14" t="str">
        <f>IF(Tabla1[[#This Row],[Código_Actividad]]="","",'[3]Formulario PPGR1'!#REF!)</f>
        <v/>
      </c>
      <c r="G65" s="286"/>
      <c r="H65" s="287"/>
      <c r="I65" s="287"/>
      <c r="J65" s="286"/>
      <c r="K65" s="288"/>
      <c r="L65" s="289">
        <f>+Tabla1[[#This Row],[Precio Unitario]]*Tabla1[[#This Row],[Cantidad de Insumos]]</f>
        <v>0</v>
      </c>
      <c r="M65" s="290"/>
      <c r="N65" s="287"/>
    </row>
    <row r="66" spans="2:14" ht="12.75" x14ac:dyDescent="0.2">
      <c r="B66" s="14" t="str">
        <f>IF(Tabla1[[#This Row],[Código_Actividad]]="","",CONCATENATE(Tabla1[[#This Row],[POA]],".",Tabla1[[#This Row],[SRS]],".",Tabla1[[#This Row],[AREA]],".",Tabla1[[#This Row],[TIPO]]))</f>
        <v/>
      </c>
      <c r="C66" s="14" t="str">
        <f>IF(Tabla1[[#This Row],[Código_Actividad]]="","",'[3]Formulario PPGR1'!#REF!)</f>
        <v/>
      </c>
      <c r="D66" s="14" t="str">
        <f>IF(Tabla1[[#This Row],[Código_Actividad]]="","",'[3]Formulario PPGR1'!#REF!)</f>
        <v/>
      </c>
      <c r="E66" s="14" t="str">
        <f>IF(Tabla1[[#This Row],[Código_Actividad]]="","",'[3]Formulario PPGR1'!#REF!)</f>
        <v/>
      </c>
      <c r="F66" s="14" t="str">
        <f>IF(Tabla1[[#This Row],[Código_Actividad]]="","",'[3]Formulario PPGR1'!#REF!)</f>
        <v/>
      </c>
      <c r="G66" s="286"/>
      <c r="H66" s="287"/>
      <c r="I66" s="287"/>
      <c r="J66" s="286"/>
      <c r="K66" s="288"/>
      <c r="L66" s="289">
        <f>+Tabla1[[#This Row],[Precio Unitario]]*Tabla1[[#This Row],[Cantidad de Insumos]]</f>
        <v>0</v>
      </c>
      <c r="M66" s="290"/>
      <c r="N66" s="287"/>
    </row>
    <row r="67" spans="2:14" ht="12.75" x14ac:dyDescent="0.2">
      <c r="B67" s="14" t="str">
        <f>IF(Tabla1[[#This Row],[Código_Actividad]]="","",CONCATENATE(Tabla1[[#This Row],[POA]],".",Tabla1[[#This Row],[SRS]],".",Tabla1[[#This Row],[AREA]],".",Tabla1[[#This Row],[TIPO]]))</f>
        <v/>
      </c>
      <c r="C67" s="14" t="str">
        <f>IF(Tabla1[[#This Row],[Código_Actividad]]="","",'[3]Formulario PPGR1'!#REF!)</f>
        <v/>
      </c>
      <c r="D67" s="14" t="str">
        <f>IF(Tabla1[[#This Row],[Código_Actividad]]="","",'[3]Formulario PPGR1'!#REF!)</f>
        <v/>
      </c>
      <c r="E67" s="14" t="str">
        <f>IF(Tabla1[[#This Row],[Código_Actividad]]="","",'[3]Formulario PPGR1'!#REF!)</f>
        <v/>
      </c>
      <c r="F67" s="14" t="str">
        <f>IF(Tabla1[[#This Row],[Código_Actividad]]="","",'[3]Formulario PPGR1'!#REF!)</f>
        <v/>
      </c>
      <c r="G67" s="286"/>
      <c r="H67" s="287"/>
      <c r="I67" s="287"/>
      <c r="J67" s="286"/>
      <c r="K67" s="288"/>
      <c r="L67" s="289">
        <f>+Tabla1[[#This Row],[Precio Unitario]]*Tabla1[[#This Row],[Cantidad de Insumos]]</f>
        <v>0</v>
      </c>
      <c r="M67" s="290"/>
      <c r="N67" s="287"/>
    </row>
    <row r="68" spans="2:14" ht="12.75" x14ac:dyDescent="0.2">
      <c r="B68" s="14" t="str">
        <f>IF(Tabla1[[#This Row],[Código_Actividad]]="","",CONCATENATE(Tabla1[[#This Row],[POA]],".",Tabla1[[#This Row],[SRS]],".",Tabla1[[#This Row],[AREA]],".",Tabla1[[#This Row],[TIPO]]))</f>
        <v/>
      </c>
      <c r="C68" s="14" t="str">
        <f>IF(Tabla1[[#This Row],[Código_Actividad]]="","",'[3]Formulario PPGR1'!#REF!)</f>
        <v/>
      </c>
      <c r="D68" s="14" t="str">
        <f>IF(Tabla1[[#This Row],[Código_Actividad]]="","",'[3]Formulario PPGR1'!#REF!)</f>
        <v/>
      </c>
      <c r="E68" s="14" t="str">
        <f>IF(Tabla1[[#This Row],[Código_Actividad]]="","",'[3]Formulario PPGR1'!#REF!)</f>
        <v/>
      </c>
      <c r="F68" s="14" t="str">
        <f>IF(Tabla1[[#This Row],[Código_Actividad]]="","",'[3]Formulario PPGR1'!#REF!)</f>
        <v/>
      </c>
      <c r="G68" s="286"/>
      <c r="H68" s="287"/>
      <c r="I68" s="287"/>
      <c r="J68" s="286"/>
      <c r="K68" s="288"/>
      <c r="L68" s="289">
        <f>+Tabla1[[#This Row],[Precio Unitario]]*Tabla1[[#This Row],[Cantidad de Insumos]]</f>
        <v>0</v>
      </c>
      <c r="M68" s="290"/>
      <c r="N68" s="287"/>
    </row>
    <row r="69" spans="2:14" ht="12.75" x14ac:dyDescent="0.2">
      <c r="B69" s="14" t="str">
        <f>IF(Tabla1[[#This Row],[Código_Actividad]]="","",CONCATENATE(Tabla1[[#This Row],[POA]],".",Tabla1[[#This Row],[SRS]],".",Tabla1[[#This Row],[AREA]],".",Tabla1[[#This Row],[TIPO]]))</f>
        <v/>
      </c>
      <c r="C69" s="14" t="str">
        <f>IF(Tabla1[[#This Row],[Código_Actividad]]="","",'[3]Formulario PPGR1'!#REF!)</f>
        <v/>
      </c>
      <c r="D69" s="14" t="str">
        <f>IF(Tabla1[[#This Row],[Código_Actividad]]="","",'[3]Formulario PPGR1'!#REF!)</f>
        <v/>
      </c>
      <c r="E69" s="14" t="str">
        <f>IF(Tabla1[[#This Row],[Código_Actividad]]="","",'[3]Formulario PPGR1'!#REF!)</f>
        <v/>
      </c>
      <c r="F69" s="14" t="str">
        <f>IF(Tabla1[[#This Row],[Código_Actividad]]="","",'[3]Formulario PPGR1'!#REF!)</f>
        <v/>
      </c>
      <c r="G69" s="286"/>
      <c r="H69" s="287"/>
      <c r="I69" s="287"/>
      <c r="J69" s="286"/>
      <c r="K69" s="288"/>
      <c r="L69" s="289">
        <f>+Tabla1[[#This Row],[Precio Unitario]]*Tabla1[[#This Row],[Cantidad de Insumos]]</f>
        <v>0</v>
      </c>
      <c r="M69" s="290"/>
      <c r="N69" s="287"/>
    </row>
    <row r="70" spans="2:14" ht="12.75" x14ac:dyDescent="0.2">
      <c r="B70" s="14" t="str">
        <f>IF(Tabla1[[#This Row],[Código_Actividad]]="","",CONCATENATE(Tabla1[[#This Row],[POA]],".",Tabla1[[#This Row],[SRS]],".",Tabla1[[#This Row],[AREA]],".",Tabla1[[#This Row],[TIPO]]))</f>
        <v/>
      </c>
      <c r="C70" s="14" t="str">
        <f>IF(Tabla1[[#This Row],[Código_Actividad]]="","",'[3]Formulario PPGR1'!#REF!)</f>
        <v/>
      </c>
      <c r="D70" s="14" t="str">
        <f>IF(Tabla1[[#This Row],[Código_Actividad]]="","",'[3]Formulario PPGR1'!#REF!)</f>
        <v/>
      </c>
      <c r="E70" s="14" t="str">
        <f>IF(Tabla1[[#This Row],[Código_Actividad]]="","",'[3]Formulario PPGR1'!#REF!)</f>
        <v/>
      </c>
      <c r="F70" s="14" t="str">
        <f>IF(Tabla1[[#This Row],[Código_Actividad]]="","",'[3]Formulario PPGR1'!#REF!)</f>
        <v/>
      </c>
      <c r="G70" s="286"/>
      <c r="H70" s="287"/>
      <c r="I70" s="287"/>
      <c r="J70" s="286"/>
      <c r="K70" s="288"/>
      <c r="L70" s="289">
        <f>+Tabla1[[#This Row],[Precio Unitario]]*Tabla1[[#This Row],[Cantidad de Insumos]]</f>
        <v>0</v>
      </c>
      <c r="M70" s="290"/>
      <c r="N70" s="287"/>
    </row>
    <row r="71" spans="2:14" ht="12.75" x14ac:dyDescent="0.2">
      <c r="B71" s="14" t="str">
        <f>IF(Tabla1[[#This Row],[Código_Actividad]]="","",CONCATENATE(Tabla1[[#This Row],[POA]],".",Tabla1[[#This Row],[SRS]],".",Tabla1[[#This Row],[AREA]],".",Tabla1[[#This Row],[TIPO]]))</f>
        <v/>
      </c>
      <c r="C71" s="14" t="str">
        <f>IF(Tabla1[[#This Row],[Código_Actividad]]="","",'[3]Formulario PPGR1'!#REF!)</f>
        <v/>
      </c>
      <c r="D71" s="14" t="str">
        <f>IF(Tabla1[[#This Row],[Código_Actividad]]="","",'[3]Formulario PPGR1'!#REF!)</f>
        <v/>
      </c>
      <c r="E71" s="14" t="str">
        <f>IF(Tabla1[[#This Row],[Código_Actividad]]="","",'[3]Formulario PPGR1'!#REF!)</f>
        <v/>
      </c>
      <c r="F71" s="14" t="str">
        <f>IF(Tabla1[[#This Row],[Código_Actividad]]="","",'[3]Formulario PPGR1'!#REF!)</f>
        <v/>
      </c>
      <c r="G71" s="286"/>
      <c r="H71" s="287"/>
      <c r="I71" s="287"/>
      <c r="J71" s="286"/>
      <c r="K71" s="288"/>
      <c r="L71" s="289">
        <f>+Tabla1[[#This Row],[Precio Unitario]]*Tabla1[[#This Row],[Cantidad de Insumos]]</f>
        <v>0</v>
      </c>
      <c r="M71" s="290"/>
      <c r="N71" s="287"/>
    </row>
    <row r="72" spans="2:14" ht="12.75" x14ac:dyDescent="0.2">
      <c r="B72" s="14" t="str">
        <f>IF(Tabla1[[#This Row],[Código_Actividad]]="","",CONCATENATE(Tabla1[[#This Row],[POA]],".",Tabla1[[#This Row],[SRS]],".",Tabla1[[#This Row],[AREA]],".",Tabla1[[#This Row],[TIPO]]))</f>
        <v/>
      </c>
      <c r="C72" s="14" t="str">
        <f>IF(Tabla1[[#This Row],[Código_Actividad]]="","",'[3]Formulario PPGR1'!#REF!)</f>
        <v/>
      </c>
      <c r="D72" s="14" t="str">
        <f>IF(Tabla1[[#This Row],[Código_Actividad]]="","",'[3]Formulario PPGR1'!#REF!)</f>
        <v/>
      </c>
      <c r="E72" s="14" t="str">
        <f>IF(Tabla1[[#This Row],[Código_Actividad]]="","",'[3]Formulario PPGR1'!#REF!)</f>
        <v/>
      </c>
      <c r="F72" s="14" t="str">
        <f>IF(Tabla1[[#This Row],[Código_Actividad]]="","",'[3]Formulario PPGR1'!#REF!)</f>
        <v/>
      </c>
      <c r="G72" s="286"/>
      <c r="H72" s="287"/>
      <c r="I72" s="287"/>
      <c r="J72" s="286"/>
      <c r="K72" s="288"/>
      <c r="L72" s="289">
        <f>+Tabla1[[#This Row],[Precio Unitario]]*Tabla1[[#This Row],[Cantidad de Insumos]]</f>
        <v>0</v>
      </c>
      <c r="M72" s="290"/>
      <c r="N72" s="287"/>
    </row>
    <row r="73" spans="2:14" ht="12.75" x14ac:dyDescent="0.2">
      <c r="B73" s="14" t="str">
        <f>IF(Tabla1[[#This Row],[Código_Actividad]]="","",CONCATENATE(Tabla1[[#This Row],[POA]],".",Tabla1[[#This Row],[SRS]],".",Tabla1[[#This Row],[AREA]],".",Tabla1[[#This Row],[TIPO]]))</f>
        <v/>
      </c>
      <c r="C73" s="14" t="str">
        <f>IF(Tabla1[[#This Row],[Código_Actividad]]="","",'[3]Formulario PPGR1'!#REF!)</f>
        <v/>
      </c>
      <c r="D73" s="14" t="str">
        <f>IF(Tabla1[[#This Row],[Código_Actividad]]="","",'[3]Formulario PPGR1'!#REF!)</f>
        <v/>
      </c>
      <c r="E73" s="14" t="str">
        <f>IF(Tabla1[[#This Row],[Código_Actividad]]="","",'[3]Formulario PPGR1'!#REF!)</f>
        <v/>
      </c>
      <c r="F73" s="14" t="str">
        <f>IF(Tabla1[[#This Row],[Código_Actividad]]="","",'[3]Formulario PPGR1'!#REF!)</f>
        <v/>
      </c>
      <c r="G73" s="286"/>
      <c r="H73" s="287"/>
      <c r="I73" s="287"/>
      <c r="J73" s="286"/>
      <c r="K73" s="288"/>
      <c r="L73" s="289">
        <f>+Tabla1[[#This Row],[Precio Unitario]]*Tabla1[[#This Row],[Cantidad de Insumos]]</f>
        <v>0</v>
      </c>
      <c r="M73" s="290"/>
      <c r="N73" s="287"/>
    </row>
    <row r="74" spans="2:14" ht="12.75" x14ac:dyDescent="0.2">
      <c r="B74" s="14" t="str">
        <f>IF(Tabla1[[#This Row],[Código_Actividad]]="","",CONCATENATE(Tabla1[[#This Row],[POA]],".",Tabla1[[#This Row],[SRS]],".",Tabla1[[#This Row],[AREA]],".",Tabla1[[#This Row],[TIPO]]))</f>
        <v/>
      </c>
      <c r="C74" s="14" t="str">
        <f>IF(Tabla1[[#This Row],[Código_Actividad]]="","",'[3]Formulario PPGR1'!#REF!)</f>
        <v/>
      </c>
      <c r="D74" s="14" t="str">
        <f>IF(Tabla1[[#This Row],[Código_Actividad]]="","",'[3]Formulario PPGR1'!#REF!)</f>
        <v/>
      </c>
      <c r="E74" s="14" t="str">
        <f>IF(Tabla1[[#This Row],[Código_Actividad]]="","",'[3]Formulario PPGR1'!#REF!)</f>
        <v/>
      </c>
      <c r="F74" s="14" t="str">
        <f>IF(Tabla1[[#This Row],[Código_Actividad]]="","",'[3]Formulario PPGR1'!#REF!)</f>
        <v/>
      </c>
      <c r="G74" s="286"/>
      <c r="H74" s="287"/>
      <c r="I74" s="287"/>
      <c r="J74" s="286"/>
      <c r="K74" s="288"/>
      <c r="L74" s="289">
        <f>+Tabla1[[#This Row],[Precio Unitario]]*Tabla1[[#This Row],[Cantidad de Insumos]]</f>
        <v>0</v>
      </c>
      <c r="M74" s="290"/>
      <c r="N74" s="287"/>
    </row>
    <row r="75" spans="2:14" ht="12.75" x14ac:dyDescent="0.2">
      <c r="B75" s="14" t="str">
        <f>IF(Tabla1[[#This Row],[Código_Actividad]]="","",CONCATENATE(Tabla1[[#This Row],[POA]],".",Tabla1[[#This Row],[SRS]],".",Tabla1[[#This Row],[AREA]],".",Tabla1[[#This Row],[TIPO]]))</f>
        <v/>
      </c>
      <c r="C75" s="14" t="str">
        <f>IF(Tabla1[[#This Row],[Código_Actividad]]="","",'[3]Formulario PPGR1'!#REF!)</f>
        <v/>
      </c>
      <c r="D75" s="14" t="str">
        <f>IF(Tabla1[[#This Row],[Código_Actividad]]="","",'[3]Formulario PPGR1'!#REF!)</f>
        <v/>
      </c>
      <c r="E75" s="14" t="str">
        <f>IF(Tabla1[[#This Row],[Código_Actividad]]="","",'[3]Formulario PPGR1'!#REF!)</f>
        <v/>
      </c>
      <c r="F75" s="14" t="str">
        <f>IF(Tabla1[[#This Row],[Código_Actividad]]="","",'[3]Formulario PPGR1'!#REF!)</f>
        <v/>
      </c>
      <c r="G75" s="286"/>
      <c r="H75" s="287"/>
      <c r="I75" s="287"/>
      <c r="J75" s="286"/>
      <c r="K75" s="288"/>
      <c r="L75" s="289">
        <f>+Tabla1[[#This Row],[Precio Unitario]]*Tabla1[[#This Row],[Cantidad de Insumos]]</f>
        <v>0</v>
      </c>
      <c r="M75" s="290"/>
      <c r="N75" s="287"/>
    </row>
    <row r="76" spans="2:14" ht="12.75" x14ac:dyDescent="0.2">
      <c r="B76" s="14" t="str">
        <f>IF(Tabla1[[#This Row],[Código_Actividad]]="","",CONCATENATE(Tabla1[[#This Row],[POA]],".",Tabla1[[#This Row],[SRS]],".",Tabla1[[#This Row],[AREA]],".",Tabla1[[#This Row],[TIPO]]))</f>
        <v/>
      </c>
      <c r="C76" s="14" t="str">
        <f>IF(Tabla1[[#This Row],[Código_Actividad]]="","",'[3]Formulario PPGR1'!#REF!)</f>
        <v/>
      </c>
      <c r="D76" s="14" t="str">
        <f>IF(Tabla1[[#This Row],[Código_Actividad]]="","",'[3]Formulario PPGR1'!#REF!)</f>
        <v/>
      </c>
      <c r="E76" s="14" t="str">
        <f>IF(Tabla1[[#This Row],[Código_Actividad]]="","",'[3]Formulario PPGR1'!#REF!)</f>
        <v/>
      </c>
      <c r="F76" s="14" t="str">
        <f>IF(Tabla1[[#This Row],[Código_Actividad]]="","",'[3]Formulario PPGR1'!#REF!)</f>
        <v/>
      </c>
      <c r="G76" s="286"/>
      <c r="H76" s="287"/>
      <c r="I76" s="287"/>
      <c r="J76" s="286"/>
      <c r="K76" s="288"/>
      <c r="L76" s="289">
        <f>+Tabla1[[#This Row],[Precio Unitario]]*Tabla1[[#This Row],[Cantidad de Insumos]]</f>
        <v>0</v>
      </c>
      <c r="M76" s="290"/>
      <c r="N76" s="287"/>
    </row>
    <row r="77" spans="2:14" ht="12.75" x14ac:dyDescent="0.2">
      <c r="B77" s="14" t="str">
        <f>IF(Tabla1[[#This Row],[Código_Actividad]]="","",CONCATENATE(Tabla1[[#This Row],[POA]],".",Tabla1[[#This Row],[SRS]],".",Tabla1[[#This Row],[AREA]],".",Tabla1[[#This Row],[TIPO]]))</f>
        <v/>
      </c>
      <c r="C77" s="14" t="str">
        <f>IF(Tabla1[[#This Row],[Código_Actividad]]="","",'[3]Formulario PPGR1'!#REF!)</f>
        <v/>
      </c>
      <c r="D77" s="14" t="str">
        <f>IF(Tabla1[[#This Row],[Código_Actividad]]="","",'[3]Formulario PPGR1'!#REF!)</f>
        <v/>
      </c>
      <c r="E77" s="14" t="str">
        <f>IF(Tabla1[[#This Row],[Código_Actividad]]="","",'[3]Formulario PPGR1'!#REF!)</f>
        <v/>
      </c>
      <c r="F77" s="14" t="str">
        <f>IF(Tabla1[[#This Row],[Código_Actividad]]="","",'[3]Formulario PPGR1'!#REF!)</f>
        <v/>
      </c>
      <c r="G77" s="286"/>
      <c r="H77" s="287"/>
      <c r="I77" s="287"/>
      <c r="J77" s="286"/>
      <c r="K77" s="288"/>
      <c r="L77" s="289">
        <f>+Tabla1[[#This Row],[Precio Unitario]]*Tabla1[[#This Row],[Cantidad de Insumos]]</f>
        <v>0</v>
      </c>
      <c r="M77" s="290"/>
      <c r="N77" s="287"/>
    </row>
    <row r="78" spans="2:14" ht="12.75" x14ac:dyDescent="0.2">
      <c r="B78" s="14" t="str">
        <f>IF(Tabla1[[#This Row],[Código_Actividad]]="","",CONCATENATE(Tabla1[[#This Row],[POA]],".",Tabla1[[#This Row],[SRS]],".",Tabla1[[#This Row],[AREA]],".",Tabla1[[#This Row],[TIPO]]))</f>
        <v/>
      </c>
      <c r="C78" s="14" t="str">
        <f>IF(Tabla1[[#This Row],[Código_Actividad]]="","",'[3]Formulario PPGR1'!#REF!)</f>
        <v/>
      </c>
      <c r="D78" s="14" t="str">
        <f>IF(Tabla1[[#This Row],[Código_Actividad]]="","",'[3]Formulario PPGR1'!#REF!)</f>
        <v/>
      </c>
      <c r="E78" s="14" t="str">
        <f>IF(Tabla1[[#This Row],[Código_Actividad]]="","",'[3]Formulario PPGR1'!#REF!)</f>
        <v/>
      </c>
      <c r="F78" s="14" t="str">
        <f>IF(Tabla1[[#This Row],[Código_Actividad]]="","",'[3]Formulario PPGR1'!#REF!)</f>
        <v/>
      </c>
      <c r="G78" s="286"/>
      <c r="H78" s="287"/>
      <c r="I78" s="287"/>
      <c r="J78" s="286"/>
      <c r="K78" s="288"/>
      <c r="L78" s="289">
        <f>+Tabla1[[#This Row],[Precio Unitario]]*Tabla1[[#This Row],[Cantidad de Insumos]]</f>
        <v>0</v>
      </c>
      <c r="M78" s="290"/>
      <c r="N78" s="287"/>
    </row>
    <row r="79" spans="2:14" ht="12.75" x14ac:dyDescent="0.2">
      <c r="B79" s="14" t="str">
        <f>IF(Tabla1[[#This Row],[Código_Actividad]]="","",CONCATENATE(Tabla1[[#This Row],[POA]],".",Tabla1[[#This Row],[SRS]],".",Tabla1[[#This Row],[AREA]],".",Tabla1[[#This Row],[TIPO]]))</f>
        <v/>
      </c>
      <c r="C79" s="14" t="str">
        <f>IF(Tabla1[[#This Row],[Código_Actividad]]="","",'[3]Formulario PPGR1'!#REF!)</f>
        <v/>
      </c>
      <c r="D79" s="14" t="str">
        <f>IF(Tabla1[[#This Row],[Código_Actividad]]="","",'[3]Formulario PPGR1'!#REF!)</f>
        <v/>
      </c>
      <c r="E79" s="14" t="str">
        <f>IF(Tabla1[[#This Row],[Código_Actividad]]="","",'[3]Formulario PPGR1'!#REF!)</f>
        <v/>
      </c>
      <c r="F79" s="14" t="str">
        <f>IF(Tabla1[[#This Row],[Código_Actividad]]="","",'[3]Formulario PPGR1'!#REF!)</f>
        <v/>
      </c>
      <c r="G79" s="286"/>
      <c r="H79" s="287"/>
      <c r="I79" s="287"/>
      <c r="J79" s="286"/>
      <c r="K79" s="288"/>
      <c r="L79" s="289">
        <f>+Tabla1[[#This Row],[Precio Unitario]]*Tabla1[[#This Row],[Cantidad de Insumos]]</f>
        <v>0</v>
      </c>
      <c r="M79" s="290"/>
      <c r="N79" s="287"/>
    </row>
    <row r="80" spans="2:14" ht="12.75" x14ac:dyDescent="0.2">
      <c r="B80" s="14" t="str">
        <f>IF(Tabla1[[#This Row],[Código_Actividad]]="","",CONCATENATE(Tabla1[[#This Row],[POA]],".",Tabla1[[#This Row],[SRS]],".",Tabla1[[#This Row],[AREA]],".",Tabla1[[#This Row],[TIPO]]))</f>
        <v/>
      </c>
      <c r="C80" s="14" t="str">
        <f>IF(Tabla1[[#This Row],[Código_Actividad]]="","",'[3]Formulario PPGR1'!#REF!)</f>
        <v/>
      </c>
      <c r="D80" s="14" t="str">
        <f>IF(Tabla1[[#This Row],[Código_Actividad]]="","",'[3]Formulario PPGR1'!#REF!)</f>
        <v/>
      </c>
      <c r="E80" s="14" t="str">
        <f>IF(Tabla1[[#This Row],[Código_Actividad]]="","",'[3]Formulario PPGR1'!#REF!)</f>
        <v/>
      </c>
      <c r="F80" s="14" t="str">
        <f>IF(Tabla1[[#This Row],[Código_Actividad]]="","",'[3]Formulario PPGR1'!#REF!)</f>
        <v/>
      </c>
      <c r="G80" s="286"/>
      <c r="H80" s="287"/>
      <c r="I80" s="287"/>
      <c r="J80" s="286"/>
      <c r="K80" s="288"/>
      <c r="L80" s="289">
        <f>+Tabla1[[#This Row],[Precio Unitario]]*Tabla1[[#This Row],[Cantidad de Insumos]]</f>
        <v>0</v>
      </c>
      <c r="M80" s="290"/>
      <c r="N80" s="287"/>
    </row>
    <row r="81" spans="2:14" ht="12.75" x14ac:dyDescent="0.2">
      <c r="B81" s="14" t="str">
        <f>IF(Tabla1[[#This Row],[Código_Actividad]]="","",CONCATENATE(Tabla1[[#This Row],[POA]],".",Tabla1[[#This Row],[SRS]],".",Tabla1[[#This Row],[AREA]],".",Tabla1[[#This Row],[TIPO]]))</f>
        <v/>
      </c>
      <c r="C81" s="14" t="str">
        <f>IF(Tabla1[[#This Row],[Código_Actividad]]="","",'[3]Formulario PPGR1'!#REF!)</f>
        <v/>
      </c>
      <c r="D81" s="14" t="str">
        <f>IF(Tabla1[[#This Row],[Código_Actividad]]="","",'[3]Formulario PPGR1'!#REF!)</f>
        <v/>
      </c>
      <c r="E81" s="14" t="str">
        <f>IF(Tabla1[[#This Row],[Código_Actividad]]="","",'[3]Formulario PPGR1'!#REF!)</f>
        <v/>
      </c>
      <c r="F81" s="14" t="str">
        <f>IF(Tabla1[[#This Row],[Código_Actividad]]="","",'[3]Formulario PPGR1'!#REF!)</f>
        <v/>
      </c>
      <c r="G81" s="286"/>
      <c r="H81" s="287"/>
      <c r="I81" s="287"/>
      <c r="J81" s="286"/>
      <c r="K81" s="288"/>
      <c r="L81" s="289">
        <f>+Tabla1[[#This Row],[Precio Unitario]]*Tabla1[[#This Row],[Cantidad de Insumos]]</f>
        <v>0</v>
      </c>
      <c r="M81" s="290"/>
      <c r="N81" s="287"/>
    </row>
    <row r="82" spans="2:14" ht="12.75" x14ac:dyDescent="0.2">
      <c r="B82" s="14" t="str">
        <f>IF(Tabla1[[#This Row],[Código_Actividad]]="","",CONCATENATE(Tabla1[[#This Row],[POA]],".",Tabla1[[#This Row],[SRS]],".",Tabla1[[#This Row],[AREA]],".",Tabla1[[#This Row],[TIPO]]))</f>
        <v/>
      </c>
      <c r="C82" s="14" t="str">
        <f>IF(Tabla1[[#This Row],[Código_Actividad]]="","",'[3]Formulario PPGR1'!#REF!)</f>
        <v/>
      </c>
      <c r="D82" s="14" t="str">
        <f>IF(Tabla1[[#This Row],[Código_Actividad]]="","",'[3]Formulario PPGR1'!#REF!)</f>
        <v/>
      </c>
      <c r="E82" s="14" t="str">
        <f>IF(Tabla1[[#This Row],[Código_Actividad]]="","",'[3]Formulario PPGR1'!#REF!)</f>
        <v/>
      </c>
      <c r="F82" s="14" t="str">
        <f>IF(Tabla1[[#This Row],[Código_Actividad]]="","",'[3]Formulario PPGR1'!#REF!)</f>
        <v/>
      </c>
      <c r="G82" s="286"/>
      <c r="H82" s="287"/>
      <c r="I82" s="287"/>
      <c r="J82" s="286"/>
      <c r="K82" s="288"/>
      <c r="L82" s="289">
        <f>+Tabla1[[#This Row],[Precio Unitario]]*Tabla1[[#This Row],[Cantidad de Insumos]]</f>
        <v>0</v>
      </c>
      <c r="M82" s="290"/>
      <c r="N82" s="287"/>
    </row>
    <row r="83" spans="2:14" ht="12.75" x14ac:dyDescent="0.2">
      <c r="B83" s="14" t="str">
        <f>IF(Tabla1[[#This Row],[Código_Actividad]]="","",CONCATENATE(Tabla1[[#This Row],[POA]],".",Tabla1[[#This Row],[SRS]],".",Tabla1[[#This Row],[AREA]],".",Tabla1[[#This Row],[TIPO]]))</f>
        <v/>
      </c>
      <c r="C83" s="14" t="str">
        <f>IF(Tabla1[[#This Row],[Código_Actividad]]="","",'[3]Formulario PPGR1'!#REF!)</f>
        <v/>
      </c>
      <c r="D83" s="14" t="str">
        <f>IF(Tabla1[[#This Row],[Código_Actividad]]="","",'[3]Formulario PPGR1'!#REF!)</f>
        <v/>
      </c>
      <c r="E83" s="14" t="str">
        <f>IF(Tabla1[[#This Row],[Código_Actividad]]="","",'[3]Formulario PPGR1'!#REF!)</f>
        <v/>
      </c>
      <c r="F83" s="14" t="str">
        <f>IF(Tabla1[[#This Row],[Código_Actividad]]="","",'[3]Formulario PPGR1'!#REF!)</f>
        <v/>
      </c>
      <c r="G83" s="286"/>
      <c r="H83" s="287"/>
      <c r="I83" s="287"/>
      <c r="J83" s="286"/>
      <c r="K83" s="288"/>
      <c r="L83" s="289">
        <f>+Tabla1[[#This Row],[Precio Unitario]]*Tabla1[[#This Row],[Cantidad de Insumos]]</f>
        <v>0</v>
      </c>
      <c r="M83" s="290"/>
      <c r="N83" s="287"/>
    </row>
    <row r="84" spans="2:14" ht="12.75" x14ac:dyDescent="0.2">
      <c r="B84" s="14" t="str">
        <f>IF(Tabla1[[#This Row],[Código_Actividad]]="","",CONCATENATE(Tabla1[[#This Row],[POA]],".",Tabla1[[#This Row],[SRS]],".",Tabla1[[#This Row],[AREA]],".",Tabla1[[#This Row],[TIPO]]))</f>
        <v/>
      </c>
      <c r="C84" s="14" t="str">
        <f>IF(Tabla1[[#This Row],[Código_Actividad]]="","",'[3]Formulario PPGR1'!#REF!)</f>
        <v/>
      </c>
      <c r="D84" s="14" t="str">
        <f>IF(Tabla1[[#This Row],[Código_Actividad]]="","",'[3]Formulario PPGR1'!#REF!)</f>
        <v/>
      </c>
      <c r="E84" s="14" t="str">
        <f>IF(Tabla1[[#This Row],[Código_Actividad]]="","",'[3]Formulario PPGR1'!#REF!)</f>
        <v/>
      </c>
      <c r="F84" s="14" t="str">
        <f>IF(Tabla1[[#This Row],[Código_Actividad]]="","",'[3]Formulario PPGR1'!#REF!)</f>
        <v/>
      </c>
      <c r="G84" s="286"/>
      <c r="H84" s="287"/>
      <c r="I84" s="287"/>
      <c r="J84" s="286"/>
      <c r="K84" s="288"/>
      <c r="L84" s="289">
        <f>+Tabla1[[#This Row],[Precio Unitario]]*Tabla1[[#This Row],[Cantidad de Insumos]]</f>
        <v>0</v>
      </c>
      <c r="M84" s="290"/>
      <c r="N84" s="287"/>
    </row>
    <row r="85" spans="2:14" ht="12.75" x14ac:dyDescent="0.2">
      <c r="B85" s="14" t="str">
        <f>IF(Tabla1[[#This Row],[Código_Actividad]]="","",CONCATENATE(Tabla1[[#This Row],[POA]],".",Tabla1[[#This Row],[SRS]],".",Tabla1[[#This Row],[AREA]],".",Tabla1[[#This Row],[TIPO]]))</f>
        <v/>
      </c>
      <c r="C85" s="14" t="str">
        <f>IF(Tabla1[[#This Row],[Código_Actividad]]="","",'[3]Formulario PPGR1'!#REF!)</f>
        <v/>
      </c>
      <c r="D85" s="14" t="str">
        <f>IF(Tabla1[[#This Row],[Código_Actividad]]="","",'[3]Formulario PPGR1'!#REF!)</f>
        <v/>
      </c>
      <c r="E85" s="14" t="str">
        <f>IF(Tabla1[[#This Row],[Código_Actividad]]="","",'[3]Formulario PPGR1'!#REF!)</f>
        <v/>
      </c>
      <c r="F85" s="14" t="str">
        <f>IF(Tabla1[[#This Row],[Código_Actividad]]="","",'[3]Formulario PPGR1'!#REF!)</f>
        <v/>
      </c>
      <c r="G85" s="286"/>
      <c r="H85" s="287"/>
      <c r="I85" s="287"/>
      <c r="J85" s="286"/>
      <c r="K85" s="288"/>
      <c r="L85" s="289">
        <f>+Tabla1[[#This Row],[Precio Unitario]]*Tabla1[[#This Row],[Cantidad de Insumos]]</f>
        <v>0</v>
      </c>
      <c r="M85" s="290"/>
      <c r="N85" s="287"/>
    </row>
    <row r="86" spans="2:14" ht="12.75" x14ac:dyDescent="0.2">
      <c r="B86" s="14" t="str">
        <f>IF(Tabla1[[#This Row],[Código_Actividad]]="","",CONCATENATE(Tabla1[[#This Row],[POA]],".",Tabla1[[#This Row],[SRS]],".",Tabla1[[#This Row],[AREA]],".",Tabla1[[#This Row],[TIPO]]))</f>
        <v/>
      </c>
      <c r="C86" s="14" t="str">
        <f>IF(Tabla1[[#This Row],[Código_Actividad]]="","",'[3]Formulario PPGR1'!#REF!)</f>
        <v/>
      </c>
      <c r="D86" s="14" t="str">
        <f>IF(Tabla1[[#This Row],[Código_Actividad]]="","",'[3]Formulario PPGR1'!#REF!)</f>
        <v/>
      </c>
      <c r="E86" s="14" t="str">
        <f>IF(Tabla1[[#This Row],[Código_Actividad]]="","",'[3]Formulario PPGR1'!#REF!)</f>
        <v/>
      </c>
      <c r="F86" s="14" t="str">
        <f>IF(Tabla1[[#This Row],[Código_Actividad]]="","",'[3]Formulario PPGR1'!#REF!)</f>
        <v/>
      </c>
      <c r="G86" s="286"/>
      <c r="H86" s="287"/>
      <c r="I86" s="287"/>
      <c r="J86" s="286"/>
      <c r="K86" s="288"/>
      <c r="L86" s="289">
        <f>+Tabla1[[#This Row],[Precio Unitario]]*Tabla1[[#This Row],[Cantidad de Insumos]]</f>
        <v>0</v>
      </c>
      <c r="M86" s="290"/>
      <c r="N86" s="287"/>
    </row>
    <row r="87" spans="2:14" ht="12.75" x14ac:dyDescent="0.2">
      <c r="B87" s="14" t="str">
        <f>IF(Tabla1[[#This Row],[Código_Actividad]]="","",CONCATENATE(Tabla1[[#This Row],[POA]],".",Tabla1[[#This Row],[SRS]],".",Tabla1[[#This Row],[AREA]],".",Tabla1[[#This Row],[TIPO]]))</f>
        <v/>
      </c>
      <c r="C87" s="14" t="str">
        <f>IF(Tabla1[[#This Row],[Código_Actividad]]="","",'[3]Formulario PPGR1'!#REF!)</f>
        <v/>
      </c>
      <c r="D87" s="14" t="str">
        <f>IF(Tabla1[[#This Row],[Código_Actividad]]="","",'[3]Formulario PPGR1'!#REF!)</f>
        <v/>
      </c>
      <c r="E87" s="14" t="str">
        <f>IF(Tabla1[[#This Row],[Código_Actividad]]="","",'[3]Formulario PPGR1'!#REF!)</f>
        <v/>
      </c>
      <c r="F87" s="14" t="str">
        <f>IF(Tabla1[[#This Row],[Código_Actividad]]="","",'[3]Formulario PPGR1'!#REF!)</f>
        <v/>
      </c>
      <c r="G87" s="286"/>
      <c r="H87" s="287"/>
      <c r="I87" s="287"/>
      <c r="J87" s="286"/>
      <c r="K87" s="288"/>
      <c r="L87" s="289">
        <f>+Tabla1[[#This Row],[Precio Unitario]]*Tabla1[[#This Row],[Cantidad de Insumos]]</f>
        <v>0</v>
      </c>
      <c r="M87" s="290"/>
      <c r="N87" s="287"/>
    </row>
    <row r="88" spans="2:14" ht="12.75" x14ac:dyDescent="0.2">
      <c r="B88" s="14" t="str">
        <f>IF(Tabla1[[#This Row],[Código_Actividad]]="","",CONCATENATE(Tabla1[[#This Row],[POA]],".",Tabla1[[#This Row],[SRS]],".",Tabla1[[#This Row],[AREA]],".",Tabla1[[#This Row],[TIPO]]))</f>
        <v/>
      </c>
      <c r="C88" s="14" t="str">
        <f>IF(Tabla1[[#This Row],[Código_Actividad]]="","",'[3]Formulario PPGR1'!#REF!)</f>
        <v/>
      </c>
      <c r="D88" s="14" t="str">
        <f>IF(Tabla1[[#This Row],[Código_Actividad]]="","",'[3]Formulario PPGR1'!#REF!)</f>
        <v/>
      </c>
      <c r="E88" s="14" t="str">
        <f>IF(Tabla1[[#This Row],[Código_Actividad]]="","",'[3]Formulario PPGR1'!#REF!)</f>
        <v/>
      </c>
      <c r="F88" s="14" t="str">
        <f>IF(Tabla1[[#This Row],[Código_Actividad]]="","",'[3]Formulario PPGR1'!#REF!)</f>
        <v/>
      </c>
      <c r="G88" s="286"/>
      <c r="H88" s="287"/>
      <c r="I88" s="287"/>
      <c r="J88" s="286"/>
      <c r="K88" s="288"/>
      <c r="L88" s="289">
        <f>+Tabla1[[#This Row],[Precio Unitario]]*Tabla1[[#This Row],[Cantidad de Insumos]]</f>
        <v>0</v>
      </c>
      <c r="M88" s="290"/>
      <c r="N88" s="287"/>
    </row>
    <row r="89" spans="2:14" ht="12.75" x14ac:dyDescent="0.2">
      <c r="B89" s="14" t="str">
        <f>IF(Tabla1[[#This Row],[Código_Actividad]]="","",CONCATENATE(Tabla1[[#This Row],[POA]],".",Tabla1[[#This Row],[SRS]],".",Tabla1[[#This Row],[AREA]],".",Tabla1[[#This Row],[TIPO]]))</f>
        <v/>
      </c>
      <c r="C89" s="14" t="str">
        <f>IF(Tabla1[[#This Row],[Código_Actividad]]="","",'[3]Formulario PPGR1'!#REF!)</f>
        <v/>
      </c>
      <c r="D89" s="14" t="str">
        <f>IF(Tabla1[[#This Row],[Código_Actividad]]="","",'[3]Formulario PPGR1'!#REF!)</f>
        <v/>
      </c>
      <c r="E89" s="14" t="str">
        <f>IF(Tabla1[[#This Row],[Código_Actividad]]="","",'[3]Formulario PPGR1'!#REF!)</f>
        <v/>
      </c>
      <c r="F89" s="14" t="str">
        <f>IF(Tabla1[[#This Row],[Código_Actividad]]="","",'[3]Formulario PPGR1'!#REF!)</f>
        <v/>
      </c>
      <c r="G89" s="286"/>
      <c r="H89" s="287"/>
      <c r="I89" s="287"/>
      <c r="J89" s="286"/>
      <c r="K89" s="288"/>
      <c r="L89" s="289">
        <f>+Tabla1[[#This Row],[Precio Unitario]]*Tabla1[[#This Row],[Cantidad de Insumos]]</f>
        <v>0</v>
      </c>
      <c r="M89" s="290"/>
      <c r="N89" s="287"/>
    </row>
    <row r="90" spans="2:14" ht="12.75" x14ac:dyDescent="0.2">
      <c r="B90" s="14" t="str">
        <f>IF(Tabla1[[#This Row],[Código_Actividad]]="","",CONCATENATE(Tabla1[[#This Row],[POA]],".",Tabla1[[#This Row],[SRS]],".",Tabla1[[#This Row],[AREA]],".",Tabla1[[#This Row],[TIPO]]))</f>
        <v/>
      </c>
      <c r="C90" s="14" t="str">
        <f>IF(Tabla1[[#This Row],[Código_Actividad]]="","",'[3]Formulario PPGR1'!#REF!)</f>
        <v/>
      </c>
      <c r="D90" s="14" t="str">
        <f>IF(Tabla1[[#This Row],[Código_Actividad]]="","",'[3]Formulario PPGR1'!#REF!)</f>
        <v/>
      </c>
      <c r="E90" s="14" t="str">
        <f>IF(Tabla1[[#This Row],[Código_Actividad]]="","",'[3]Formulario PPGR1'!#REF!)</f>
        <v/>
      </c>
      <c r="F90" s="14" t="str">
        <f>IF(Tabla1[[#This Row],[Código_Actividad]]="","",'[3]Formulario PPGR1'!#REF!)</f>
        <v/>
      </c>
      <c r="G90" s="286"/>
      <c r="H90" s="287"/>
      <c r="I90" s="287"/>
      <c r="J90" s="286"/>
      <c r="K90" s="288"/>
      <c r="L90" s="289">
        <f>+Tabla1[[#This Row],[Precio Unitario]]*Tabla1[[#This Row],[Cantidad de Insumos]]</f>
        <v>0</v>
      </c>
      <c r="M90" s="290"/>
      <c r="N90" s="287"/>
    </row>
    <row r="91" spans="2:14" ht="12.75" x14ac:dyDescent="0.2">
      <c r="B91" s="14" t="str">
        <f>IF(Tabla1[[#This Row],[Código_Actividad]]="","",CONCATENATE(Tabla1[[#This Row],[POA]],".",Tabla1[[#This Row],[SRS]],".",Tabla1[[#This Row],[AREA]],".",Tabla1[[#This Row],[TIPO]]))</f>
        <v/>
      </c>
      <c r="C91" s="14" t="str">
        <f>IF(Tabla1[[#This Row],[Código_Actividad]]="","",'[3]Formulario PPGR1'!#REF!)</f>
        <v/>
      </c>
      <c r="D91" s="14" t="str">
        <f>IF(Tabla1[[#This Row],[Código_Actividad]]="","",'[3]Formulario PPGR1'!#REF!)</f>
        <v/>
      </c>
      <c r="E91" s="14" t="str">
        <f>IF(Tabla1[[#This Row],[Código_Actividad]]="","",'[3]Formulario PPGR1'!#REF!)</f>
        <v/>
      </c>
      <c r="F91" s="14" t="str">
        <f>IF(Tabla1[[#This Row],[Código_Actividad]]="","",'[3]Formulario PPGR1'!#REF!)</f>
        <v/>
      </c>
      <c r="G91" s="286"/>
      <c r="H91" s="287"/>
      <c r="I91" s="287"/>
      <c r="J91" s="286"/>
      <c r="K91" s="288"/>
      <c r="L91" s="289">
        <f>+Tabla1[[#This Row],[Precio Unitario]]*Tabla1[[#This Row],[Cantidad de Insumos]]</f>
        <v>0</v>
      </c>
      <c r="M91" s="290"/>
      <c r="N91" s="287"/>
    </row>
    <row r="92" spans="2:14" ht="12.75" x14ac:dyDescent="0.2">
      <c r="B92" s="14" t="str">
        <f>IF(Tabla1[[#This Row],[Código_Actividad]]="","",CONCATENATE(Tabla1[[#This Row],[POA]],".",Tabla1[[#This Row],[SRS]],".",Tabla1[[#This Row],[AREA]],".",Tabla1[[#This Row],[TIPO]]))</f>
        <v/>
      </c>
      <c r="C92" s="14" t="str">
        <f>IF(Tabla1[[#This Row],[Código_Actividad]]="","",'[3]Formulario PPGR1'!#REF!)</f>
        <v/>
      </c>
      <c r="D92" s="14" t="str">
        <f>IF(Tabla1[[#This Row],[Código_Actividad]]="","",'[3]Formulario PPGR1'!#REF!)</f>
        <v/>
      </c>
      <c r="E92" s="14" t="str">
        <f>IF(Tabla1[[#This Row],[Código_Actividad]]="","",'[3]Formulario PPGR1'!#REF!)</f>
        <v/>
      </c>
      <c r="F92" s="14" t="str">
        <f>IF(Tabla1[[#This Row],[Código_Actividad]]="","",'[3]Formulario PPGR1'!#REF!)</f>
        <v/>
      </c>
      <c r="G92" s="286"/>
      <c r="H92" s="287"/>
      <c r="I92" s="287"/>
      <c r="J92" s="286"/>
      <c r="K92" s="288"/>
      <c r="L92" s="289">
        <f>+Tabla1[[#This Row],[Precio Unitario]]*Tabla1[[#This Row],[Cantidad de Insumos]]</f>
        <v>0</v>
      </c>
      <c r="M92" s="290"/>
      <c r="N92" s="287"/>
    </row>
    <row r="93" spans="2:14" ht="12.75" x14ac:dyDescent="0.2">
      <c r="B93" s="14" t="str">
        <f>IF(Tabla1[[#This Row],[Código_Actividad]]="","",CONCATENATE(Tabla1[[#This Row],[POA]],".",Tabla1[[#This Row],[SRS]],".",Tabla1[[#This Row],[AREA]],".",Tabla1[[#This Row],[TIPO]]))</f>
        <v/>
      </c>
      <c r="C93" s="14" t="str">
        <f>IF(Tabla1[[#This Row],[Código_Actividad]]="","",'[3]Formulario PPGR1'!#REF!)</f>
        <v/>
      </c>
      <c r="D93" s="14" t="str">
        <f>IF(Tabla1[[#This Row],[Código_Actividad]]="","",'[3]Formulario PPGR1'!#REF!)</f>
        <v/>
      </c>
      <c r="E93" s="14" t="str">
        <f>IF(Tabla1[[#This Row],[Código_Actividad]]="","",'[3]Formulario PPGR1'!#REF!)</f>
        <v/>
      </c>
      <c r="F93" s="14" t="str">
        <f>IF(Tabla1[[#This Row],[Código_Actividad]]="","",'[3]Formulario PPGR1'!#REF!)</f>
        <v/>
      </c>
      <c r="G93" s="286"/>
      <c r="H93" s="287"/>
      <c r="I93" s="287"/>
      <c r="J93" s="286"/>
      <c r="K93" s="288"/>
      <c r="L93" s="289">
        <f>+Tabla1[[#This Row],[Precio Unitario]]*Tabla1[[#This Row],[Cantidad de Insumos]]</f>
        <v>0</v>
      </c>
      <c r="M93" s="290"/>
      <c r="N93" s="287"/>
    </row>
    <row r="94" spans="2:14" ht="12.75" x14ac:dyDescent="0.2">
      <c r="B94" s="14" t="str">
        <f>IF(Tabla1[[#This Row],[Código_Actividad]]="","",CONCATENATE(Tabla1[[#This Row],[POA]],".",Tabla1[[#This Row],[SRS]],".",Tabla1[[#This Row],[AREA]],".",Tabla1[[#This Row],[TIPO]]))</f>
        <v/>
      </c>
      <c r="C94" s="14" t="str">
        <f>IF(Tabla1[[#This Row],[Código_Actividad]]="","",'[3]Formulario PPGR1'!#REF!)</f>
        <v/>
      </c>
      <c r="D94" s="14" t="str">
        <f>IF(Tabla1[[#This Row],[Código_Actividad]]="","",'[3]Formulario PPGR1'!#REF!)</f>
        <v/>
      </c>
      <c r="E94" s="14" t="str">
        <f>IF(Tabla1[[#This Row],[Código_Actividad]]="","",'[3]Formulario PPGR1'!#REF!)</f>
        <v/>
      </c>
      <c r="F94" s="14" t="str">
        <f>IF(Tabla1[[#This Row],[Código_Actividad]]="","",'[3]Formulario PPGR1'!#REF!)</f>
        <v/>
      </c>
      <c r="G94" s="286"/>
      <c r="H94" s="287"/>
      <c r="I94" s="287"/>
      <c r="J94" s="286"/>
      <c r="K94" s="288"/>
      <c r="L94" s="289">
        <f>+Tabla1[[#This Row],[Precio Unitario]]*Tabla1[[#This Row],[Cantidad de Insumos]]</f>
        <v>0</v>
      </c>
      <c r="M94" s="290"/>
      <c r="N94" s="287"/>
    </row>
    <row r="95" spans="2:14" ht="12.75" x14ac:dyDescent="0.2">
      <c r="B95" s="14" t="str">
        <f>IF(Tabla1[[#This Row],[Código_Actividad]]="","",CONCATENATE(Tabla1[[#This Row],[POA]],".",Tabla1[[#This Row],[SRS]],".",Tabla1[[#This Row],[AREA]],".",Tabla1[[#This Row],[TIPO]]))</f>
        <v/>
      </c>
      <c r="C95" s="14" t="str">
        <f>IF(Tabla1[[#This Row],[Código_Actividad]]="","",'[3]Formulario PPGR1'!#REF!)</f>
        <v/>
      </c>
      <c r="D95" s="14" t="str">
        <f>IF(Tabla1[[#This Row],[Código_Actividad]]="","",'[3]Formulario PPGR1'!#REF!)</f>
        <v/>
      </c>
      <c r="E95" s="14" t="str">
        <f>IF(Tabla1[[#This Row],[Código_Actividad]]="","",'[3]Formulario PPGR1'!#REF!)</f>
        <v/>
      </c>
      <c r="F95" s="14" t="str">
        <f>IF(Tabla1[[#This Row],[Código_Actividad]]="","",'[3]Formulario PPGR1'!#REF!)</f>
        <v/>
      </c>
      <c r="G95" s="286"/>
      <c r="H95" s="287"/>
      <c r="I95" s="287"/>
      <c r="J95" s="286"/>
      <c r="K95" s="288"/>
      <c r="L95" s="289">
        <f>+Tabla1[[#This Row],[Precio Unitario]]*Tabla1[[#This Row],[Cantidad de Insumos]]</f>
        <v>0</v>
      </c>
      <c r="M95" s="290"/>
      <c r="N95" s="287"/>
    </row>
    <row r="96" spans="2:14" ht="12.75" x14ac:dyDescent="0.2">
      <c r="B96" s="14" t="str">
        <f>IF(Tabla1[[#This Row],[Código_Actividad]]="","",CONCATENATE(Tabla1[[#This Row],[POA]],".",Tabla1[[#This Row],[SRS]],".",Tabla1[[#This Row],[AREA]],".",Tabla1[[#This Row],[TIPO]]))</f>
        <v/>
      </c>
      <c r="C96" s="14" t="str">
        <f>IF(Tabla1[[#This Row],[Código_Actividad]]="","",'[3]Formulario PPGR1'!#REF!)</f>
        <v/>
      </c>
      <c r="D96" s="14" t="str">
        <f>IF(Tabla1[[#This Row],[Código_Actividad]]="","",'[3]Formulario PPGR1'!#REF!)</f>
        <v/>
      </c>
      <c r="E96" s="14" t="str">
        <f>IF(Tabla1[[#This Row],[Código_Actividad]]="","",'[3]Formulario PPGR1'!#REF!)</f>
        <v/>
      </c>
      <c r="F96" s="14" t="str">
        <f>IF(Tabla1[[#This Row],[Código_Actividad]]="","",'[3]Formulario PPGR1'!#REF!)</f>
        <v/>
      </c>
      <c r="G96" s="286"/>
      <c r="H96" s="287"/>
      <c r="I96" s="287"/>
      <c r="J96" s="286"/>
      <c r="K96" s="288"/>
      <c r="L96" s="289">
        <f>+Tabla1[[#This Row],[Precio Unitario]]*Tabla1[[#This Row],[Cantidad de Insumos]]</f>
        <v>0</v>
      </c>
      <c r="M96" s="290"/>
      <c r="N96" s="287"/>
    </row>
    <row r="97" spans="2:14" ht="12.75" x14ac:dyDescent="0.2">
      <c r="B97" s="14" t="str">
        <f>IF(Tabla1[[#This Row],[Código_Actividad]]="","",CONCATENATE(Tabla1[[#This Row],[POA]],".",Tabla1[[#This Row],[SRS]],".",Tabla1[[#This Row],[AREA]],".",Tabla1[[#This Row],[TIPO]]))</f>
        <v/>
      </c>
      <c r="C97" s="14" t="str">
        <f>IF(Tabla1[[#This Row],[Código_Actividad]]="","",'[3]Formulario PPGR1'!#REF!)</f>
        <v/>
      </c>
      <c r="D97" s="14" t="str">
        <f>IF(Tabla1[[#This Row],[Código_Actividad]]="","",'[3]Formulario PPGR1'!#REF!)</f>
        <v/>
      </c>
      <c r="E97" s="14" t="str">
        <f>IF(Tabla1[[#This Row],[Código_Actividad]]="","",'[3]Formulario PPGR1'!#REF!)</f>
        <v/>
      </c>
      <c r="F97" s="14" t="str">
        <f>IF(Tabla1[[#This Row],[Código_Actividad]]="","",'[3]Formulario PPGR1'!#REF!)</f>
        <v/>
      </c>
      <c r="G97" s="286"/>
      <c r="H97" s="287"/>
      <c r="I97" s="287"/>
      <c r="J97" s="286"/>
      <c r="K97" s="288"/>
      <c r="L97" s="289">
        <f>+Tabla1[[#This Row],[Precio Unitario]]*Tabla1[[#This Row],[Cantidad de Insumos]]</f>
        <v>0</v>
      </c>
      <c r="M97" s="290"/>
      <c r="N97" s="287"/>
    </row>
    <row r="98" spans="2:14" ht="12.75" x14ac:dyDescent="0.2">
      <c r="B98" s="14" t="str">
        <f>IF(Tabla1[[#This Row],[Código_Actividad]]="","",CONCATENATE(Tabla1[[#This Row],[POA]],".",Tabla1[[#This Row],[SRS]],".",Tabla1[[#This Row],[AREA]],".",Tabla1[[#This Row],[TIPO]]))</f>
        <v/>
      </c>
      <c r="C98" s="14" t="str">
        <f>IF(Tabla1[[#This Row],[Código_Actividad]]="","",'[3]Formulario PPGR1'!#REF!)</f>
        <v/>
      </c>
      <c r="D98" s="14" t="str">
        <f>IF(Tabla1[[#This Row],[Código_Actividad]]="","",'[3]Formulario PPGR1'!#REF!)</f>
        <v/>
      </c>
      <c r="E98" s="14" t="str">
        <f>IF(Tabla1[[#This Row],[Código_Actividad]]="","",'[3]Formulario PPGR1'!#REF!)</f>
        <v/>
      </c>
      <c r="F98" s="14" t="str">
        <f>IF(Tabla1[[#This Row],[Código_Actividad]]="","",'[3]Formulario PPGR1'!#REF!)</f>
        <v/>
      </c>
      <c r="G98" s="286"/>
      <c r="H98" s="287"/>
      <c r="I98" s="287"/>
      <c r="J98" s="286"/>
      <c r="K98" s="288"/>
      <c r="L98" s="289">
        <f>+Tabla1[[#This Row],[Precio Unitario]]*Tabla1[[#This Row],[Cantidad de Insumos]]</f>
        <v>0</v>
      </c>
      <c r="M98" s="290"/>
      <c r="N98" s="287"/>
    </row>
    <row r="99" spans="2:14" ht="12.75" x14ac:dyDescent="0.2">
      <c r="B99" s="14" t="str">
        <f>IF(Tabla1[[#This Row],[Código_Actividad]]="","",CONCATENATE(Tabla1[[#This Row],[POA]],".",Tabla1[[#This Row],[SRS]],".",Tabla1[[#This Row],[AREA]],".",Tabla1[[#This Row],[TIPO]]))</f>
        <v/>
      </c>
      <c r="C99" s="14" t="str">
        <f>IF(Tabla1[[#This Row],[Código_Actividad]]="","",'[3]Formulario PPGR1'!#REF!)</f>
        <v/>
      </c>
      <c r="D99" s="14" t="str">
        <f>IF(Tabla1[[#This Row],[Código_Actividad]]="","",'[3]Formulario PPGR1'!#REF!)</f>
        <v/>
      </c>
      <c r="E99" s="14" t="str">
        <f>IF(Tabla1[[#This Row],[Código_Actividad]]="","",'[3]Formulario PPGR1'!#REF!)</f>
        <v/>
      </c>
      <c r="F99" s="14" t="str">
        <f>IF(Tabla1[[#This Row],[Código_Actividad]]="","",'[3]Formulario PPGR1'!#REF!)</f>
        <v/>
      </c>
      <c r="G99" s="286"/>
      <c r="H99" s="287"/>
      <c r="I99" s="287"/>
      <c r="J99" s="286"/>
      <c r="K99" s="288"/>
      <c r="L99" s="289">
        <f>+Tabla1[[#This Row],[Precio Unitario]]*Tabla1[[#This Row],[Cantidad de Insumos]]</f>
        <v>0</v>
      </c>
      <c r="M99" s="290"/>
      <c r="N99" s="287"/>
    </row>
    <row r="100" spans="2:14" ht="12.75" x14ac:dyDescent="0.2">
      <c r="B100" s="14" t="str">
        <f>IF(Tabla1[[#This Row],[Código_Actividad]]="","",CONCATENATE(Tabla1[[#This Row],[POA]],".",Tabla1[[#This Row],[SRS]],".",Tabla1[[#This Row],[AREA]],".",Tabla1[[#This Row],[TIPO]]))</f>
        <v/>
      </c>
      <c r="C100" s="14" t="str">
        <f>IF(Tabla1[[#This Row],[Código_Actividad]]="","",'[3]Formulario PPGR1'!#REF!)</f>
        <v/>
      </c>
      <c r="D100" s="14" t="str">
        <f>IF(Tabla1[[#This Row],[Código_Actividad]]="","",'[3]Formulario PPGR1'!#REF!)</f>
        <v/>
      </c>
      <c r="E100" s="14" t="str">
        <f>IF(Tabla1[[#This Row],[Código_Actividad]]="","",'[3]Formulario PPGR1'!#REF!)</f>
        <v/>
      </c>
      <c r="F100" s="14" t="str">
        <f>IF(Tabla1[[#This Row],[Código_Actividad]]="","",'[3]Formulario PPGR1'!#REF!)</f>
        <v/>
      </c>
      <c r="G100" s="286"/>
      <c r="H100" s="287"/>
      <c r="I100" s="287"/>
      <c r="J100" s="286"/>
      <c r="K100" s="288"/>
      <c r="L100" s="289">
        <f>+Tabla1[[#This Row],[Precio Unitario]]*Tabla1[[#This Row],[Cantidad de Insumos]]</f>
        <v>0</v>
      </c>
      <c r="M100" s="290"/>
      <c r="N100" s="287"/>
    </row>
    <row r="101" spans="2:14" ht="12.75" x14ac:dyDescent="0.2">
      <c r="B101" s="14" t="str">
        <f>IF(Tabla1[[#This Row],[Código_Actividad]]="","",CONCATENATE(Tabla1[[#This Row],[POA]],".",Tabla1[[#This Row],[SRS]],".",Tabla1[[#This Row],[AREA]],".",Tabla1[[#This Row],[TIPO]]))</f>
        <v/>
      </c>
      <c r="C101" s="14" t="str">
        <f>IF(Tabla1[[#This Row],[Código_Actividad]]="","",'[3]Formulario PPGR1'!#REF!)</f>
        <v/>
      </c>
      <c r="D101" s="14" t="str">
        <f>IF(Tabla1[[#This Row],[Código_Actividad]]="","",'[3]Formulario PPGR1'!#REF!)</f>
        <v/>
      </c>
      <c r="E101" s="14" t="str">
        <f>IF(Tabla1[[#This Row],[Código_Actividad]]="","",'[3]Formulario PPGR1'!#REF!)</f>
        <v/>
      </c>
      <c r="F101" s="14" t="str">
        <f>IF(Tabla1[[#This Row],[Código_Actividad]]="","",'[3]Formulario PPGR1'!#REF!)</f>
        <v/>
      </c>
      <c r="G101" s="286"/>
      <c r="H101" s="287"/>
      <c r="I101" s="287"/>
      <c r="J101" s="286"/>
      <c r="K101" s="288"/>
      <c r="L101" s="289">
        <f>+Tabla1[[#This Row],[Precio Unitario]]*Tabla1[[#This Row],[Cantidad de Insumos]]</f>
        <v>0</v>
      </c>
      <c r="M101" s="290"/>
      <c r="N101" s="287"/>
    </row>
    <row r="102" spans="2:14" ht="12.75" x14ac:dyDescent="0.2">
      <c r="B102" s="14" t="str">
        <f>IF(Tabla1[[#This Row],[Código_Actividad]]="","",CONCATENATE(Tabla1[[#This Row],[POA]],".",Tabla1[[#This Row],[SRS]],".",Tabla1[[#This Row],[AREA]],".",Tabla1[[#This Row],[TIPO]]))</f>
        <v/>
      </c>
      <c r="C102" s="14" t="str">
        <f>IF(Tabla1[[#This Row],[Código_Actividad]]="","",'[3]Formulario PPGR1'!#REF!)</f>
        <v/>
      </c>
      <c r="D102" s="14" t="str">
        <f>IF(Tabla1[[#This Row],[Código_Actividad]]="","",'[3]Formulario PPGR1'!#REF!)</f>
        <v/>
      </c>
      <c r="E102" s="14" t="str">
        <f>IF(Tabla1[[#This Row],[Código_Actividad]]="","",'[3]Formulario PPGR1'!#REF!)</f>
        <v/>
      </c>
      <c r="F102" s="14" t="str">
        <f>IF(Tabla1[[#This Row],[Código_Actividad]]="","",'[3]Formulario PPGR1'!#REF!)</f>
        <v/>
      </c>
      <c r="G102" s="286"/>
      <c r="H102" s="287"/>
      <c r="I102" s="287"/>
      <c r="J102" s="286"/>
      <c r="K102" s="288"/>
      <c r="L102" s="289">
        <f>+Tabla1[[#This Row],[Precio Unitario]]*Tabla1[[#This Row],[Cantidad de Insumos]]</f>
        <v>0</v>
      </c>
      <c r="M102" s="290"/>
      <c r="N102" s="287"/>
    </row>
    <row r="103" spans="2:14" ht="12.75" x14ac:dyDescent="0.2">
      <c r="B103" s="14" t="str">
        <f>IF(Tabla1[[#This Row],[Código_Actividad]]="","",CONCATENATE(Tabla1[[#This Row],[POA]],".",Tabla1[[#This Row],[SRS]],".",Tabla1[[#This Row],[AREA]],".",Tabla1[[#This Row],[TIPO]]))</f>
        <v/>
      </c>
      <c r="C103" s="14" t="str">
        <f>IF(Tabla1[[#This Row],[Código_Actividad]]="","",'[3]Formulario PPGR1'!#REF!)</f>
        <v/>
      </c>
      <c r="D103" s="14" t="str">
        <f>IF(Tabla1[[#This Row],[Código_Actividad]]="","",'[3]Formulario PPGR1'!#REF!)</f>
        <v/>
      </c>
      <c r="E103" s="14" t="str">
        <f>IF(Tabla1[[#This Row],[Código_Actividad]]="","",'[3]Formulario PPGR1'!#REF!)</f>
        <v/>
      </c>
      <c r="F103" s="14" t="str">
        <f>IF(Tabla1[[#This Row],[Código_Actividad]]="","",'[3]Formulario PPGR1'!#REF!)</f>
        <v/>
      </c>
      <c r="G103" s="286"/>
      <c r="H103" s="287"/>
      <c r="I103" s="287"/>
      <c r="J103" s="286"/>
      <c r="K103" s="288"/>
      <c r="L103" s="289">
        <f>+Tabla1[[#This Row],[Precio Unitario]]*Tabla1[[#This Row],[Cantidad de Insumos]]</f>
        <v>0</v>
      </c>
      <c r="M103" s="290"/>
      <c r="N103" s="287"/>
    </row>
    <row r="104" spans="2:14" ht="12.75" x14ac:dyDescent="0.2">
      <c r="B104" s="14" t="str">
        <f>IF(Tabla1[[#This Row],[Código_Actividad]]="","",CONCATENATE(Tabla1[[#This Row],[POA]],".",Tabla1[[#This Row],[SRS]],".",Tabla1[[#This Row],[AREA]],".",Tabla1[[#This Row],[TIPO]]))</f>
        <v/>
      </c>
      <c r="C104" s="14" t="str">
        <f>IF(Tabla1[[#This Row],[Código_Actividad]]="","",'[3]Formulario PPGR1'!#REF!)</f>
        <v/>
      </c>
      <c r="D104" s="14" t="str">
        <f>IF(Tabla1[[#This Row],[Código_Actividad]]="","",'[3]Formulario PPGR1'!#REF!)</f>
        <v/>
      </c>
      <c r="E104" s="14" t="str">
        <f>IF(Tabla1[[#This Row],[Código_Actividad]]="","",'[3]Formulario PPGR1'!#REF!)</f>
        <v/>
      </c>
      <c r="F104" s="14" t="str">
        <f>IF(Tabla1[[#This Row],[Código_Actividad]]="","",'[3]Formulario PPGR1'!#REF!)</f>
        <v/>
      </c>
      <c r="G104" s="286"/>
      <c r="H104" s="287"/>
      <c r="I104" s="287"/>
      <c r="J104" s="286"/>
      <c r="K104" s="288"/>
      <c r="L104" s="289">
        <f>+Tabla1[[#This Row],[Precio Unitario]]*Tabla1[[#This Row],[Cantidad de Insumos]]</f>
        <v>0</v>
      </c>
      <c r="M104" s="290"/>
      <c r="N104" s="287"/>
    </row>
    <row r="105" spans="2:14" ht="12.75" x14ac:dyDescent="0.2">
      <c r="B105" s="14" t="str">
        <f>IF(Tabla1[[#This Row],[Código_Actividad]]="","",CONCATENATE(Tabla1[[#This Row],[POA]],".",Tabla1[[#This Row],[SRS]],".",Tabla1[[#This Row],[AREA]],".",Tabla1[[#This Row],[TIPO]]))</f>
        <v/>
      </c>
      <c r="C105" s="14" t="str">
        <f>IF(Tabla1[[#This Row],[Código_Actividad]]="","",'[3]Formulario PPGR1'!#REF!)</f>
        <v/>
      </c>
      <c r="D105" s="14" t="str">
        <f>IF(Tabla1[[#This Row],[Código_Actividad]]="","",'[3]Formulario PPGR1'!#REF!)</f>
        <v/>
      </c>
      <c r="E105" s="14" t="str">
        <f>IF(Tabla1[[#This Row],[Código_Actividad]]="","",'[3]Formulario PPGR1'!#REF!)</f>
        <v/>
      </c>
      <c r="F105" s="14" t="str">
        <f>IF(Tabla1[[#This Row],[Código_Actividad]]="","",'[3]Formulario PPGR1'!#REF!)</f>
        <v/>
      </c>
      <c r="G105" s="286"/>
      <c r="H105" s="287"/>
      <c r="I105" s="287"/>
      <c r="J105" s="286"/>
      <c r="K105" s="288"/>
      <c r="L105" s="289">
        <f>+Tabla1[[#This Row],[Precio Unitario]]*Tabla1[[#This Row],[Cantidad de Insumos]]</f>
        <v>0</v>
      </c>
      <c r="M105" s="290"/>
      <c r="N105" s="287"/>
    </row>
    <row r="106" spans="2:14" ht="12.75" x14ac:dyDescent="0.2">
      <c r="B106" s="14" t="str">
        <f>IF(Tabla1[[#This Row],[Código_Actividad]]="","",CONCATENATE(Tabla1[[#This Row],[POA]],".",Tabla1[[#This Row],[SRS]],".",Tabla1[[#This Row],[AREA]],".",Tabla1[[#This Row],[TIPO]]))</f>
        <v/>
      </c>
      <c r="C106" s="14" t="str">
        <f>IF(Tabla1[[#This Row],[Código_Actividad]]="","",'[3]Formulario PPGR1'!#REF!)</f>
        <v/>
      </c>
      <c r="D106" s="14" t="str">
        <f>IF(Tabla1[[#This Row],[Código_Actividad]]="","",'[3]Formulario PPGR1'!#REF!)</f>
        <v/>
      </c>
      <c r="E106" s="14" t="str">
        <f>IF(Tabla1[[#This Row],[Código_Actividad]]="","",'[3]Formulario PPGR1'!#REF!)</f>
        <v/>
      </c>
      <c r="F106" s="14" t="str">
        <f>IF(Tabla1[[#This Row],[Código_Actividad]]="","",'[3]Formulario PPGR1'!#REF!)</f>
        <v/>
      </c>
      <c r="G106" s="286"/>
      <c r="H106" s="287"/>
      <c r="I106" s="287"/>
      <c r="J106" s="286"/>
      <c r="K106" s="288"/>
      <c r="L106" s="289">
        <f>+Tabla1[[#This Row],[Precio Unitario]]*Tabla1[[#This Row],[Cantidad de Insumos]]</f>
        <v>0</v>
      </c>
      <c r="M106" s="290"/>
      <c r="N106" s="287"/>
    </row>
    <row r="107" spans="2:14" ht="12.75" x14ac:dyDescent="0.2">
      <c r="B107" s="14" t="str">
        <f>IF(Tabla1[[#This Row],[Código_Actividad]]="","",CONCATENATE(Tabla1[[#This Row],[POA]],".",Tabla1[[#This Row],[SRS]],".",Tabla1[[#This Row],[AREA]],".",Tabla1[[#This Row],[TIPO]]))</f>
        <v/>
      </c>
      <c r="C107" s="14" t="str">
        <f>IF(Tabla1[[#This Row],[Código_Actividad]]="","",'[3]Formulario PPGR1'!#REF!)</f>
        <v/>
      </c>
      <c r="D107" s="14" t="str">
        <f>IF(Tabla1[[#This Row],[Código_Actividad]]="","",'[3]Formulario PPGR1'!#REF!)</f>
        <v/>
      </c>
      <c r="E107" s="14" t="str">
        <f>IF(Tabla1[[#This Row],[Código_Actividad]]="","",'[3]Formulario PPGR1'!#REF!)</f>
        <v/>
      </c>
      <c r="F107" s="14" t="str">
        <f>IF(Tabla1[[#This Row],[Código_Actividad]]="","",'[3]Formulario PPGR1'!#REF!)</f>
        <v/>
      </c>
      <c r="G107" s="286"/>
      <c r="H107" s="287"/>
      <c r="I107" s="287"/>
      <c r="J107" s="286"/>
      <c r="K107" s="288"/>
      <c r="L107" s="289">
        <f>+Tabla1[[#This Row],[Precio Unitario]]*Tabla1[[#This Row],[Cantidad de Insumos]]</f>
        <v>0</v>
      </c>
      <c r="M107" s="290"/>
      <c r="N107" s="287"/>
    </row>
    <row r="108" spans="2:14" ht="12.75" x14ac:dyDescent="0.2">
      <c r="B108" s="14" t="str">
        <f>IF(Tabla1[[#This Row],[Código_Actividad]]="","",CONCATENATE(Tabla1[[#This Row],[POA]],".",Tabla1[[#This Row],[SRS]],".",Tabla1[[#This Row],[AREA]],".",Tabla1[[#This Row],[TIPO]]))</f>
        <v/>
      </c>
      <c r="C108" s="14" t="str">
        <f>IF(Tabla1[[#This Row],[Código_Actividad]]="","",'[3]Formulario PPGR1'!#REF!)</f>
        <v/>
      </c>
      <c r="D108" s="14" t="str">
        <f>IF(Tabla1[[#This Row],[Código_Actividad]]="","",'[3]Formulario PPGR1'!#REF!)</f>
        <v/>
      </c>
      <c r="E108" s="14" t="str">
        <f>IF(Tabla1[[#This Row],[Código_Actividad]]="","",'[3]Formulario PPGR1'!#REF!)</f>
        <v/>
      </c>
      <c r="F108" s="14" t="str">
        <f>IF(Tabla1[[#This Row],[Código_Actividad]]="","",'[3]Formulario PPGR1'!#REF!)</f>
        <v/>
      </c>
      <c r="G108" s="286"/>
      <c r="H108" s="287"/>
      <c r="I108" s="287"/>
      <c r="J108" s="286"/>
      <c r="K108" s="288"/>
      <c r="L108" s="289">
        <f>+Tabla1[[#This Row],[Precio Unitario]]*Tabla1[[#This Row],[Cantidad de Insumos]]</f>
        <v>0</v>
      </c>
      <c r="M108" s="290"/>
      <c r="N108" s="287"/>
    </row>
    <row r="109" spans="2:14" ht="12.75" x14ac:dyDescent="0.2">
      <c r="B109" s="14" t="str">
        <f>IF(Tabla1[[#This Row],[Código_Actividad]]="","",CONCATENATE(Tabla1[[#This Row],[POA]],".",Tabla1[[#This Row],[SRS]],".",Tabla1[[#This Row],[AREA]],".",Tabla1[[#This Row],[TIPO]]))</f>
        <v/>
      </c>
      <c r="C109" s="14" t="str">
        <f>IF(Tabla1[[#This Row],[Código_Actividad]]="","",'[3]Formulario PPGR1'!#REF!)</f>
        <v/>
      </c>
      <c r="D109" s="14" t="str">
        <f>IF(Tabla1[[#This Row],[Código_Actividad]]="","",'[3]Formulario PPGR1'!#REF!)</f>
        <v/>
      </c>
      <c r="E109" s="14" t="str">
        <f>IF(Tabla1[[#This Row],[Código_Actividad]]="","",'[3]Formulario PPGR1'!#REF!)</f>
        <v/>
      </c>
      <c r="F109" s="14" t="str">
        <f>IF(Tabla1[[#This Row],[Código_Actividad]]="","",'[3]Formulario PPGR1'!#REF!)</f>
        <v/>
      </c>
      <c r="G109" s="286"/>
      <c r="H109" s="287"/>
      <c r="I109" s="287"/>
      <c r="J109" s="286"/>
      <c r="K109" s="288"/>
      <c r="L109" s="289">
        <f>+Tabla1[[#This Row],[Precio Unitario]]*Tabla1[[#This Row],[Cantidad de Insumos]]</f>
        <v>0</v>
      </c>
      <c r="M109" s="290"/>
      <c r="N109" s="287"/>
    </row>
    <row r="110" spans="2:14" ht="12.75" x14ac:dyDescent="0.2">
      <c r="B110" s="14" t="str">
        <f>IF(Tabla1[[#This Row],[Código_Actividad]]="","",CONCATENATE(Tabla1[[#This Row],[POA]],".",Tabla1[[#This Row],[SRS]],".",Tabla1[[#This Row],[AREA]],".",Tabla1[[#This Row],[TIPO]]))</f>
        <v/>
      </c>
      <c r="C110" s="14" t="str">
        <f>IF(Tabla1[[#This Row],[Código_Actividad]]="","",'[3]Formulario PPGR1'!#REF!)</f>
        <v/>
      </c>
      <c r="D110" s="14" t="str">
        <f>IF(Tabla1[[#This Row],[Código_Actividad]]="","",'[3]Formulario PPGR1'!#REF!)</f>
        <v/>
      </c>
      <c r="E110" s="14" t="str">
        <f>IF(Tabla1[[#This Row],[Código_Actividad]]="","",'[3]Formulario PPGR1'!#REF!)</f>
        <v/>
      </c>
      <c r="F110" s="14" t="str">
        <f>IF(Tabla1[[#This Row],[Código_Actividad]]="","",'[3]Formulario PPGR1'!#REF!)</f>
        <v/>
      </c>
      <c r="G110" s="286"/>
      <c r="H110" s="287"/>
      <c r="I110" s="287"/>
      <c r="J110" s="286"/>
      <c r="K110" s="288"/>
      <c r="L110" s="289">
        <f>+Tabla1[[#This Row],[Precio Unitario]]*Tabla1[[#This Row],[Cantidad de Insumos]]</f>
        <v>0</v>
      </c>
      <c r="M110" s="290"/>
      <c r="N110" s="287"/>
    </row>
    <row r="111" spans="2:14" ht="12.75" x14ac:dyDescent="0.2">
      <c r="B111" s="14" t="str">
        <f>IF(Tabla1[[#This Row],[Código_Actividad]]="","",CONCATENATE(Tabla1[[#This Row],[POA]],".",Tabla1[[#This Row],[SRS]],".",Tabla1[[#This Row],[AREA]],".",Tabla1[[#This Row],[TIPO]]))</f>
        <v/>
      </c>
      <c r="C111" s="14" t="str">
        <f>IF(Tabla1[[#This Row],[Código_Actividad]]="","",'[3]Formulario PPGR1'!#REF!)</f>
        <v/>
      </c>
      <c r="D111" s="14" t="str">
        <f>IF(Tabla1[[#This Row],[Código_Actividad]]="","",'[3]Formulario PPGR1'!#REF!)</f>
        <v/>
      </c>
      <c r="E111" s="14" t="str">
        <f>IF(Tabla1[[#This Row],[Código_Actividad]]="","",'[3]Formulario PPGR1'!#REF!)</f>
        <v/>
      </c>
      <c r="F111" s="14" t="str">
        <f>IF(Tabla1[[#This Row],[Código_Actividad]]="","",'[3]Formulario PPGR1'!#REF!)</f>
        <v/>
      </c>
      <c r="G111" s="286"/>
      <c r="H111" s="287"/>
      <c r="I111" s="287"/>
      <c r="J111" s="286"/>
      <c r="K111" s="288"/>
      <c r="L111" s="289">
        <f>+Tabla1[[#This Row],[Precio Unitario]]*Tabla1[[#This Row],[Cantidad de Insumos]]</f>
        <v>0</v>
      </c>
      <c r="M111" s="290"/>
      <c r="N111" s="287"/>
    </row>
    <row r="112" spans="2:14" ht="12.75" x14ac:dyDescent="0.2">
      <c r="B112" s="14" t="str">
        <f>IF(Tabla1[[#This Row],[Código_Actividad]]="","",CONCATENATE(Tabla1[[#This Row],[POA]],".",Tabla1[[#This Row],[SRS]],".",Tabla1[[#This Row],[AREA]],".",Tabla1[[#This Row],[TIPO]]))</f>
        <v/>
      </c>
      <c r="C112" s="14" t="str">
        <f>IF(Tabla1[[#This Row],[Código_Actividad]]="","",'[3]Formulario PPGR1'!#REF!)</f>
        <v/>
      </c>
      <c r="D112" s="14" t="str">
        <f>IF(Tabla1[[#This Row],[Código_Actividad]]="","",'[3]Formulario PPGR1'!#REF!)</f>
        <v/>
      </c>
      <c r="E112" s="14" t="str">
        <f>IF(Tabla1[[#This Row],[Código_Actividad]]="","",'[3]Formulario PPGR1'!#REF!)</f>
        <v/>
      </c>
      <c r="F112" s="14" t="str">
        <f>IF(Tabla1[[#This Row],[Código_Actividad]]="","",'[3]Formulario PPGR1'!#REF!)</f>
        <v/>
      </c>
      <c r="G112" s="286"/>
      <c r="H112" s="287"/>
      <c r="I112" s="287"/>
      <c r="J112" s="286"/>
      <c r="K112" s="288"/>
      <c r="L112" s="289">
        <f>+Tabla1[[#This Row],[Precio Unitario]]*Tabla1[[#This Row],[Cantidad de Insumos]]</f>
        <v>0</v>
      </c>
      <c r="M112" s="290"/>
      <c r="N112" s="287"/>
    </row>
    <row r="113" spans="2:14" ht="12.75" x14ac:dyDescent="0.2">
      <c r="B113" s="14" t="str">
        <f>IF(Tabla1[[#This Row],[Código_Actividad]]="","",CONCATENATE(Tabla1[[#This Row],[POA]],".",Tabla1[[#This Row],[SRS]],".",Tabla1[[#This Row],[AREA]],".",Tabla1[[#This Row],[TIPO]]))</f>
        <v/>
      </c>
      <c r="C113" s="14" t="str">
        <f>IF(Tabla1[[#This Row],[Código_Actividad]]="","",'[3]Formulario PPGR1'!#REF!)</f>
        <v/>
      </c>
      <c r="D113" s="14" t="str">
        <f>IF(Tabla1[[#This Row],[Código_Actividad]]="","",'[3]Formulario PPGR1'!#REF!)</f>
        <v/>
      </c>
      <c r="E113" s="14" t="str">
        <f>IF(Tabla1[[#This Row],[Código_Actividad]]="","",'[3]Formulario PPGR1'!#REF!)</f>
        <v/>
      </c>
      <c r="F113" s="14" t="str">
        <f>IF(Tabla1[[#This Row],[Código_Actividad]]="","",'[3]Formulario PPGR1'!#REF!)</f>
        <v/>
      </c>
      <c r="G113" s="286"/>
      <c r="H113" s="287"/>
      <c r="I113" s="287"/>
      <c r="J113" s="286"/>
      <c r="K113" s="288"/>
      <c r="L113" s="289">
        <f>+Tabla1[[#This Row],[Precio Unitario]]*Tabla1[[#This Row],[Cantidad de Insumos]]</f>
        <v>0</v>
      </c>
      <c r="M113" s="290"/>
      <c r="N113" s="287"/>
    </row>
    <row r="114" spans="2:14" ht="12.75" x14ac:dyDescent="0.2">
      <c r="B114" s="14" t="str">
        <f>IF(Tabla1[[#This Row],[Código_Actividad]]="","",CONCATENATE(Tabla1[[#This Row],[POA]],".",Tabla1[[#This Row],[SRS]],".",Tabla1[[#This Row],[AREA]],".",Tabla1[[#This Row],[TIPO]]))</f>
        <v/>
      </c>
      <c r="C114" s="14" t="str">
        <f>IF(Tabla1[[#This Row],[Código_Actividad]]="","",'[3]Formulario PPGR1'!#REF!)</f>
        <v/>
      </c>
      <c r="D114" s="14" t="str">
        <f>IF(Tabla1[[#This Row],[Código_Actividad]]="","",'[3]Formulario PPGR1'!#REF!)</f>
        <v/>
      </c>
      <c r="E114" s="14" t="str">
        <f>IF(Tabla1[[#This Row],[Código_Actividad]]="","",'[3]Formulario PPGR1'!#REF!)</f>
        <v/>
      </c>
      <c r="F114" s="14" t="str">
        <f>IF(Tabla1[[#This Row],[Código_Actividad]]="","",'[3]Formulario PPGR1'!#REF!)</f>
        <v/>
      </c>
      <c r="G114" s="286"/>
      <c r="H114" s="287"/>
      <c r="I114" s="287"/>
      <c r="J114" s="286"/>
      <c r="K114" s="288"/>
      <c r="L114" s="289">
        <f>+Tabla1[[#This Row],[Precio Unitario]]*Tabla1[[#This Row],[Cantidad de Insumos]]</f>
        <v>0</v>
      </c>
      <c r="M114" s="290"/>
      <c r="N114" s="287"/>
    </row>
    <row r="115" spans="2:14" ht="12.75" x14ac:dyDescent="0.2">
      <c r="B115" s="14" t="str">
        <f>IF(Tabla1[[#This Row],[Código_Actividad]]="","",CONCATENATE(Tabla1[[#This Row],[POA]],".",Tabla1[[#This Row],[SRS]],".",Tabla1[[#This Row],[AREA]],".",Tabla1[[#This Row],[TIPO]]))</f>
        <v/>
      </c>
      <c r="C115" s="14" t="str">
        <f>IF(Tabla1[[#This Row],[Código_Actividad]]="","",'[3]Formulario PPGR1'!#REF!)</f>
        <v/>
      </c>
      <c r="D115" s="14" t="str">
        <f>IF(Tabla1[[#This Row],[Código_Actividad]]="","",'[3]Formulario PPGR1'!#REF!)</f>
        <v/>
      </c>
      <c r="E115" s="14" t="str">
        <f>IF(Tabla1[[#This Row],[Código_Actividad]]="","",'[3]Formulario PPGR1'!#REF!)</f>
        <v/>
      </c>
      <c r="F115" s="14" t="str">
        <f>IF(Tabla1[[#This Row],[Código_Actividad]]="","",'[3]Formulario PPGR1'!#REF!)</f>
        <v/>
      </c>
      <c r="G115" s="286"/>
      <c r="H115" s="287"/>
      <c r="I115" s="287"/>
      <c r="J115" s="286"/>
      <c r="K115" s="288"/>
      <c r="L115" s="289">
        <f>+Tabla1[[#This Row],[Precio Unitario]]*Tabla1[[#This Row],[Cantidad de Insumos]]</f>
        <v>0</v>
      </c>
      <c r="M115" s="290"/>
      <c r="N115" s="287"/>
    </row>
    <row r="116" spans="2:14" ht="12.75" x14ac:dyDescent="0.2">
      <c r="B116" s="14" t="str">
        <f>IF(Tabla1[[#This Row],[Código_Actividad]]="","",CONCATENATE(Tabla1[[#This Row],[POA]],".",Tabla1[[#This Row],[SRS]],".",Tabla1[[#This Row],[AREA]],".",Tabla1[[#This Row],[TIPO]]))</f>
        <v/>
      </c>
      <c r="C116" s="14" t="str">
        <f>IF(Tabla1[[#This Row],[Código_Actividad]]="","",'[3]Formulario PPGR1'!#REF!)</f>
        <v/>
      </c>
      <c r="D116" s="14" t="str">
        <f>IF(Tabla1[[#This Row],[Código_Actividad]]="","",'[3]Formulario PPGR1'!#REF!)</f>
        <v/>
      </c>
      <c r="E116" s="14" t="str">
        <f>IF(Tabla1[[#This Row],[Código_Actividad]]="","",'[3]Formulario PPGR1'!#REF!)</f>
        <v/>
      </c>
      <c r="F116" s="14" t="str">
        <f>IF(Tabla1[[#This Row],[Código_Actividad]]="","",'[3]Formulario PPGR1'!#REF!)</f>
        <v/>
      </c>
      <c r="G116" s="286"/>
      <c r="H116" s="287"/>
      <c r="I116" s="287"/>
      <c r="J116" s="286"/>
      <c r="K116" s="288"/>
      <c r="L116" s="289">
        <f>+Tabla1[[#This Row],[Precio Unitario]]*Tabla1[[#This Row],[Cantidad de Insumos]]</f>
        <v>0</v>
      </c>
      <c r="M116" s="290"/>
      <c r="N116" s="287"/>
    </row>
    <row r="117" spans="2:14" ht="12.75" x14ac:dyDescent="0.2">
      <c r="B117" s="14" t="str">
        <f>IF(Tabla1[[#This Row],[Código_Actividad]]="","",CONCATENATE(Tabla1[[#This Row],[POA]],".",Tabla1[[#This Row],[SRS]],".",Tabla1[[#This Row],[AREA]],".",Tabla1[[#This Row],[TIPO]]))</f>
        <v/>
      </c>
      <c r="C117" s="14" t="str">
        <f>IF(Tabla1[[#This Row],[Código_Actividad]]="","",'[3]Formulario PPGR1'!#REF!)</f>
        <v/>
      </c>
      <c r="D117" s="14" t="str">
        <f>IF(Tabla1[[#This Row],[Código_Actividad]]="","",'[3]Formulario PPGR1'!#REF!)</f>
        <v/>
      </c>
      <c r="E117" s="14" t="str">
        <f>IF(Tabla1[[#This Row],[Código_Actividad]]="","",'[3]Formulario PPGR1'!#REF!)</f>
        <v/>
      </c>
      <c r="F117" s="14" t="str">
        <f>IF(Tabla1[[#This Row],[Código_Actividad]]="","",'[3]Formulario PPGR1'!#REF!)</f>
        <v/>
      </c>
      <c r="G117" s="286"/>
      <c r="H117" s="287"/>
      <c r="I117" s="287"/>
      <c r="J117" s="286"/>
      <c r="K117" s="288"/>
      <c r="L117" s="289">
        <f>+Tabla1[[#This Row],[Precio Unitario]]*Tabla1[[#This Row],[Cantidad de Insumos]]</f>
        <v>0</v>
      </c>
      <c r="M117" s="290"/>
      <c r="N117" s="287"/>
    </row>
    <row r="118" spans="2:14" ht="12.75" x14ac:dyDescent="0.2">
      <c r="B118" s="14" t="str">
        <f>IF(Tabla1[[#This Row],[Código_Actividad]]="","",CONCATENATE(Tabla1[[#This Row],[POA]],".",Tabla1[[#This Row],[SRS]],".",Tabla1[[#This Row],[AREA]],".",Tabla1[[#This Row],[TIPO]]))</f>
        <v/>
      </c>
      <c r="C118" s="14" t="str">
        <f>IF(Tabla1[[#This Row],[Código_Actividad]]="","",'[3]Formulario PPGR1'!#REF!)</f>
        <v/>
      </c>
      <c r="D118" s="14" t="str">
        <f>IF(Tabla1[[#This Row],[Código_Actividad]]="","",'[3]Formulario PPGR1'!#REF!)</f>
        <v/>
      </c>
      <c r="E118" s="14" t="str">
        <f>IF(Tabla1[[#This Row],[Código_Actividad]]="","",'[3]Formulario PPGR1'!#REF!)</f>
        <v/>
      </c>
      <c r="F118" s="14" t="str">
        <f>IF(Tabla1[[#This Row],[Código_Actividad]]="","",'[3]Formulario PPGR1'!#REF!)</f>
        <v/>
      </c>
      <c r="G118" s="286"/>
      <c r="H118" s="287"/>
      <c r="I118" s="287"/>
      <c r="J118" s="286"/>
      <c r="K118" s="288"/>
      <c r="L118" s="289">
        <f>+Tabla1[[#This Row],[Precio Unitario]]*Tabla1[[#This Row],[Cantidad de Insumos]]</f>
        <v>0</v>
      </c>
      <c r="M118" s="290"/>
      <c r="N118" s="287"/>
    </row>
    <row r="119" spans="2:14" ht="12.75" x14ac:dyDescent="0.2">
      <c r="B119" s="14" t="str">
        <f>IF(Tabla1[[#This Row],[Código_Actividad]]="","",CONCATENATE(Tabla1[[#This Row],[POA]],".",Tabla1[[#This Row],[SRS]],".",Tabla1[[#This Row],[AREA]],".",Tabla1[[#This Row],[TIPO]]))</f>
        <v/>
      </c>
      <c r="C119" s="14" t="str">
        <f>IF(Tabla1[[#This Row],[Código_Actividad]]="","",'[3]Formulario PPGR1'!#REF!)</f>
        <v/>
      </c>
      <c r="D119" s="14" t="str">
        <f>IF(Tabla1[[#This Row],[Código_Actividad]]="","",'[3]Formulario PPGR1'!#REF!)</f>
        <v/>
      </c>
      <c r="E119" s="14" t="str">
        <f>IF(Tabla1[[#This Row],[Código_Actividad]]="","",'[3]Formulario PPGR1'!#REF!)</f>
        <v/>
      </c>
      <c r="F119" s="14" t="str">
        <f>IF(Tabla1[[#This Row],[Código_Actividad]]="","",'[3]Formulario PPGR1'!#REF!)</f>
        <v/>
      </c>
      <c r="G119" s="286"/>
      <c r="H119" s="287"/>
      <c r="I119" s="287"/>
      <c r="J119" s="286"/>
      <c r="K119" s="288"/>
      <c r="L119" s="289">
        <f>+Tabla1[[#This Row],[Precio Unitario]]*Tabla1[[#This Row],[Cantidad de Insumos]]</f>
        <v>0</v>
      </c>
      <c r="M119" s="290"/>
      <c r="N119" s="287"/>
    </row>
    <row r="120" spans="2:14" ht="12.75" x14ac:dyDescent="0.2">
      <c r="B120" s="14" t="str">
        <f>IF(Tabla1[[#This Row],[Código_Actividad]]="","",CONCATENATE(Tabla1[[#This Row],[POA]],".",Tabla1[[#This Row],[SRS]],".",Tabla1[[#This Row],[AREA]],".",Tabla1[[#This Row],[TIPO]]))</f>
        <v/>
      </c>
      <c r="C120" s="14" t="str">
        <f>IF(Tabla1[[#This Row],[Código_Actividad]]="","",'[3]Formulario PPGR1'!#REF!)</f>
        <v/>
      </c>
      <c r="D120" s="14" t="str">
        <f>IF(Tabla1[[#This Row],[Código_Actividad]]="","",'[3]Formulario PPGR1'!#REF!)</f>
        <v/>
      </c>
      <c r="E120" s="14" t="str">
        <f>IF(Tabla1[[#This Row],[Código_Actividad]]="","",'[3]Formulario PPGR1'!#REF!)</f>
        <v/>
      </c>
      <c r="F120" s="14" t="str">
        <f>IF(Tabla1[[#This Row],[Código_Actividad]]="","",'[3]Formulario PPGR1'!#REF!)</f>
        <v/>
      </c>
      <c r="G120" s="286"/>
      <c r="H120" s="287"/>
      <c r="I120" s="287"/>
      <c r="J120" s="286"/>
      <c r="K120" s="288"/>
      <c r="L120" s="289">
        <f>+Tabla1[[#This Row],[Precio Unitario]]*Tabla1[[#This Row],[Cantidad de Insumos]]</f>
        <v>0</v>
      </c>
      <c r="M120" s="290"/>
      <c r="N120" s="287"/>
    </row>
    <row r="121" spans="2:14" ht="12.75" x14ac:dyDescent="0.2">
      <c r="B121" s="14" t="str">
        <f>IF(Tabla1[[#This Row],[Código_Actividad]]="","",CONCATENATE(Tabla1[[#This Row],[POA]],".",Tabla1[[#This Row],[SRS]],".",Tabla1[[#This Row],[AREA]],".",Tabla1[[#This Row],[TIPO]]))</f>
        <v/>
      </c>
      <c r="C121" s="14" t="str">
        <f>IF(Tabla1[[#This Row],[Código_Actividad]]="","",'[3]Formulario PPGR1'!#REF!)</f>
        <v/>
      </c>
      <c r="D121" s="14" t="str">
        <f>IF(Tabla1[[#This Row],[Código_Actividad]]="","",'[3]Formulario PPGR1'!#REF!)</f>
        <v/>
      </c>
      <c r="E121" s="14" t="str">
        <f>IF(Tabla1[[#This Row],[Código_Actividad]]="","",'[3]Formulario PPGR1'!#REF!)</f>
        <v/>
      </c>
      <c r="F121" s="14" t="str">
        <f>IF(Tabla1[[#This Row],[Código_Actividad]]="","",'[3]Formulario PPGR1'!#REF!)</f>
        <v/>
      </c>
      <c r="G121" s="286"/>
      <c r="H121" s="287"/>
      <c r="I121" s="287"/>
      <c r="J121" s="286"/>
      <c r="K121" s="288"/>
      <c r="L121" s="289">
        <f>+Tabla1[[#This Row],[Precio Unitario]]*Tabla1[[#This Row],[Cantidad de Insumos]]</f>
        <v>0</v>
      </c>
      <c r="M121" s="290"/>
      <c r="N121" s="287"/>
    </row>
    <row r="122" spans="2:14" ht="12.75" x14ac:dyDescent="0.2">
      <c r="B122" s="14" t="str">
        <f>IF(Tabla1[[#This Row],[Código_Actividad]]="","",CONCATENATE(Tabla1[[#This Row],[POA]],".",Tabla1[[#This Row],[SRS]],".",Tabla1[[#This Row],[AREA]],".",Tabla1[[#This Row],[TIPO]]))</f>
        <v/>
      </c>
      <c r="C122" s="14" t="str">
        <f>IF(Tabla1[[#This Row],[Código_Actividad]]="","",'[3]Formulario PPGR1'!#REF!)</f>
        <v/>
      </c>
      <c r="D122" s="14" t="str">
        <f>IF(Tabla1[[#This Row],[Código_Actividad]]="","",'[3]Formulario PPGR1'!#REF!)</f>
        <v/>
      </c>
      <c r="E122" s="14" t="str">
        <f>IF(Tabla1[[#This Row],[Código_Actividad]]="","",'[3]Formulario PPGR1'!#REF!)</f>
        <v/>
      </c>
      <c r="F122" s="14" t="str">
        <f>IF(Tabla1[[#This Row],[Código_Actividad]]="","",'[3]Formulario PPGR1'!#REF!)</f>
        <v/>
      </c>
      <c r="G122" s="286"/>
      <c r="H122" s="287"/>
      <c r="I122" s="287"/>
      <c r="J122" s="286"/>
      <c r="K122" s="288"/>
      <c r="L122" s="289">
        <f>+Tabla1[[#This Row],[Precio Unitario]]*Tabla1[[#This Row],[Cantidad de Insumos]]</f>
        <v>0</v>
      </c>
      <c r="M122" s="290"/>
      <c r="N122" s="287"/>
    </row>
    <row r="123" spans="2:14" ht="12.75" x14ac:dyDescent="0.2">
      <c r="B123" s="14" t="str">
        <f>IF(Tabla1[[#This Row],[Código_Actividad]]="","",CONCATENATE(Tabla1[[#This Row],[POA]],".",Tabla1[[#This Row],[SRS]],".",Tabla1[[#This Row],[AREA]],".",Tabla1[[#This Row],[TIPO]]))</f>
        <v/>
      </c>
      <c r="C123" s="14" t="str">
        <f>IF(Tabla1[[#This Row],[Código_Actividad]]="","",'[3]Formulario PPGR1'!#REF!)</f>
        <v/>
      </c>
      <c r="D123" s="14" t="str">
        <f>IF(Tabla1[[#This Row],[Código_Actividad]]="","",'[3]Formulario PPGR1'!#REF!)</f>
        <v/>
      </c>
      <c r="E123" s="14" t="str">
        <f>IF(Tabla1[[#This Row],[Código_Actividad]]="","",'[3]Formulario PPGR1'!#REF!)</f>
        <v/>
      </c>
      <c r="F123" s="14" t="str">
        <f>IF(Tabla1[[#This Row],[Código_Actividad]]="","",'[3]Formulario PPGR1'!#REF!)</f>
        <v/>
      </c>
      <c r="G123" s="286"/>
      <c r="H123" s="287"/>
      <c r="I123" s="287"/>
      <c r="J123" s="286"/>
      <c r="K123" s="288"/>
      <c r="L123" s="289">
        <f>+Tabla1[[#This Row],[Precio Unitario]]*Tabla1[[#This Row],[Cantidad de Insumos]]</f>
        <v>0</v>
      </c>
      <c r="M123" s="290"/>
      <c r="N123" s="287"/>
    </row>
    <row r="124" spans="2:14" ht="12.75" x14ac:dyDescent="0.2">
      <c r="B124" s="14" t="str">
        <f>IF(Tabla1[[#This Row],[Código_Actividad]]="","",CONCATENATE(Tabla1[[#This Row],[POA]],".",Tabla1[[#This Row],[SRS]],".",Tabla1[[#This Row],[AREA]],".",Tabla1[[#This Row],[TIPO]]))</f>
        <v/>
      </c>
      <c r="C124" s="14" t="str">
        <f>IF(Tabla1[[#This Row],[Código_Actividad]]="","",'[3]Formulario PPGR1'!#REF!)</f>
        <v/>
      </c>
      <c r="D124" s="14" t="str">
        <f>IF(Tabla1[[#This Row],[Código_Actividad]]="","",'[3]Formulario PPGR1'!#REF!)</f>
        <v/>
      </c>
      <c r="E124" s="14" t="str">
        <f>IF(Tabla1[[#This Row],[Código_Actividad]]="","",'[3]Formulario PPGR1'!#REF!)</f>
        <v/>
      </c>
      <c r="F124" s="14" t="str">
        <f>IF(Tabla1[[#This Row],[Código_Actividad]]="","",'[3]Formulario PPGR1'!#REF!)</f>
        <v/>
      </c>
      <c r="G124" s="286"/>
      <c r="H124" s="287"/>
      <c r="I124" s="287"/>
      <c r="J124" s="286"/>
      <c r="K124" s="288"/>
      <c r="L124" s="289">
        <f>+Tabla1[[#This Row],[Precio Unitario]]*Tabla1[[#This Row],[Cantidad de Insumos]]</f>
        <v>0</v>
      </c>
      <c r="M124" s="290"/>
      <c r="N124" s="287"/>
    </row>
    <row r="125" spans="2:14" ht="12.75" x14ac:dyDescent="0.2">
      <c r="B125" s="14" t="str">
        <f>IF(Tabla1[[#This Row],[Código_Actividad]]="","",CONCATENATE(Tabla1[[#This Row],[POA]],".",Tabla1[[#This Row],[SRS]],".",Tabla1[[#This Row],[AREA]],".",Tabla1[[#This Row],[TIPO]]))</f>
        <v/>
      </c>
      <c r="C125" s="14" t="str">
        <f>IF(Tabla1[[#This Row],[Código_Actividad]]="","",'[3]Formulario PPGR1'!#REF!)</f>
        <v/>
      </c>
      <c r="D125" s="14" t="str">
        <f>IF(Tabla1[[#This Row],[Código_Actividad]]="","",'[3]Formulario PPGR1'!#REF!)</f>
        <v/>
      </c>
      <c r="E125" s="14" t="str">
        <f>IF(Tabla1[[#This Row],[Código_Actividad]]="","",'[3]Formulario PPGR1'!#REF!)</f>
        <v/>
      </c>
      <c r="F125" s="14" t="str">
        <f>IF(Tabla1[[#This Row],[Código_Actividad]]="","",'[3]Formulario PPGR1'!#REF!)</f>
        <v/>
      </c>
      <c r="G125" s="286"/>
      <c r="H125" s="287"/>
      <c r="I125" s="287"/>
      <c r="J125" s="286"/>
      <c r="K125" s="288"/>
      <c r="L125" s="289">
        <f>+Tabla1[[#This Row],[Precio Unitario]]*Tabla1[[#This Row],[Cantidad de Insumos]]</f>
        <v>0</v>
      </c>
      <c r="M125" s="290"/>
      <c r="N125" s="287"/>
    </row>
    <row r="126" spans="2:14" ht="12.75" x14ac:dyDescent="0.2">
      <c r="B126" s="14" t="str">
        <f>IF(Tabla1[[#This Row],[Código_Actividad]]="","",CONCATENATE(Tabla1[[#This Row],[POA]],".",Tabla1[[#This Row],[SRS]],".",Tabla1[[#This Row],[AREA]],".",Tabla1[[#This Row],[TIPO]]))</f>
        <v/>
      </c>
      <c r="C126" s="14" t="str">
        <f>IF(Tabla1[[#This Row],[Código_Actividad]]="","",'[3]Formulario PPGR1'!#REF!)</f>
        <v/>
      </c>
      <c r="D126" s="14" t="str">
        <f>IF(Tabla1[[#This Row],[Código_Actividad]]="","",'[3]Formulario PPGR1'!#REF!)</f>
        <v/>
      </c>
      <c r="E126" s="14" t="str">
        <f>IF(Tabla1[[#This Row],[Código_Actividad]]="","",'[3]Formulario PPGR1'!#REF!)</f>
        <v/>
      </c>
      <c r="F126" s="14" t="str">
        <f>IF(Tabla1[[#This Row],[Código_Actividad]]="","",'[3]Formulario PPGR1'!#REF!)</f>
        <v/>
      </c>
      <c r="G126" s="286"/>
      <c r="H126" s="287"/>
      <c r="I126" s="287"/>
      <c r="J126" s="286"/>
      <c r="K126" s="288"/>
      <c r="L126" s="289">
        <f>+Tabla1[[#This Row],[Precio Unitario]]*Tabla1[[#This Row],[Cantidad de Insumos]]</f>
        <v>0</v>
      </c>
      <c r="M126" s="290"/>
      <c r="N126" s="287"/>
    </row>
    <row r="127" spans="2:14" ht="12.75" x14ac:dyDescent="0.2">
      <c r="B127" s="14" t="str">
        <f>IF(Tabla1[[#This Row],[Código_Actividad]]="","",CONCATENATE(Tabla1[[#This Row],[POA]],".",Tabla1[[#This Row],[SRS]],".",Tabla1[[#This Row],[AREA]],".",Tabla1[[#This Row],[TIPO]]))</f>
        <v/>
      </c>
      <c r="C127" s="14" t="str">
        <f>IF(Tabla1[[#This Row],[Código_Actividad]]="","",'[3]Formulario PPGR1'!#REF!)</f>
        <v/>
      </c>
      <c r="D127" s="14" t="str">
        <f>IF(Tabla1[[#This Row],[Código_Actividad]]="","",'[3]Formulario PPGR1'!#REF!)</f>
        <v/>
      </c>
      <c r="E127" s="14" t="str">
        <f>IF(Tabla1[[#This Row],[Código_Actividad]]="","",'[3]Formulario PPGR1'!#REF!)</f>
        <v/>
      </c>
      <c r="F127" s="14" t="str">
        <f>IF(Tabla1[[#This Row],[Código_Actividad]]="","",'[3]Formulario PPGR1'!#REF!)</f>
        <v/>
      </c>
      <c r="G127" s="286"/>
      <c r="H127" s="287"/>
      <c r="I127" s="287"/>
      <c r="J127" s="286"/>
      <c r="K127" s="288"/>
      <c r="L127" s="289">
        <f>+Tabla1[[#This Row],[Precio Unitario]]*Tabla1[[#This Row],[Cantidad de Insumos]]</f>
        <v>0</v>
      </c>
      <c r="M127" s="290"/>
      <c r="N127" s="287"/>
    </row>
    <row r="128" spans="2:14" ht="12.75" x14ac:dyDescent="0.2">
      <c r="B128" s="14" t="str">
        <f>IF(Tabla1[[#This Row],[Código_Actividad]]="","",CONCATENATE(Tabla1[[#This Row],[POA]],".",Tabla1[[#This Row],[SRS]],".",Tabla1[[#This Row],[AREA]],".",Tabla1[[#This Row],[TIPO]]))</f>
        <v/>
      </c>
      <c r="C128" s="14" t="str">
        <f>IF(Tabla1[[#This Row],[Código_Actividad]]="","",'[3]Formulario PPGR1'!#REF!)</f>
        <v/>
      </c>
      <c r="D128" s="14" t="str">
        <f>IF(Tabla1[[#This Row],[Código_Actividad]]="","",'[3]Formulario PPGR1'!#REF!)</f>
        <v/>
      </c>
      <c r="E128" s="14" t="str">
        <f>IF(Tabla1[[#This Row],[Código_Actividad]]="","",'[3]Formulario PPGR1'!#REF!)</f>
        <v/>
      </c>
      <c r="F128" s="14" t="str">
        <f>IF(Tabla1[[#This Row],[Código_Actividad]]="","",'[3]Formulario PPGR1'!#REF!)</f>
        <v/>
      </c>
      <c r="G128" s="286"/>
      <c r="H128" s="287"/>
      <c r="I128" s="287"/>
      <c r="J128" s="286"/>
      <c r="K128" s="288"/>
      <c r="L128" s="289">
        <f>+Tabla1[[#This Row],[Precio Unitario]]*Tabla1[[#This Row],[Cantidad de Insumos]]</f>
        <v>0</v>
      </c>
      <c r="M128" s="290"/>
      <c r="N128" s="287"/>
    </row>
    <row r="129" spans="2:14" ht="12.75" x14ac:dyDescent="0.2">
      <c r="B129" s="14" t="str">
        <f>IF(Tabla1[[#This Row],[Código_Actividad]]="","",CONCATENATE(Tabla1[[#This Row],[POA]],".",Tabla1[[#This Row],[SRS]],".",Tabla1[[#This Row],[AREA]],".",Tabla1[[#This Row],[TIPO]]))</f>
        <v/>
      </c>
      <c r="C129" s="14" t="str">
        <f>IF(Tabla1[[#This Row],[Código_Actividad]]="","",'[3]Formulario PPGR1'!#REF!)</f>
        <v/>
      </c>
      <c r="D129" s="14" t="str">
        <f>IF(Tabla1[[#This Row],[Código_Actividad]]="","",'[3]Formulario PPGR1'!#REF!)</f>
        <v/>
      </c>
      <c r="E129" s="14" t="str">
        <f>IF(Tabla1[[#This Row],[Código_Actividad]]="","",'[3]Formulario PPGR1'!#REF!)</f>
        <v/>
      </c>
      <c r="F129" s="14" t="str">
        <f>IF(Tabla1[[#This Row],[Código_Actividad]]="","",'[3]Formulario PPGR1'!#REF!)</f>
        <v/>
      </c>
      <c r="G129" s="286"/>
      <c r="H129" s="287"/>
      <c r="I129" s="287"/>
      <c r="J129" s="286"/>
      <c r="K129" s="288"/>
      <c r="L129" s="289">
        <f>+Tabla1[[#This Row],[Precio Unitario]]*Tabla1[[#This Row],[Cantidad de Insumos]]</f>
        <v>0</v>
      </c>
      <c r="M129" s="290"/>
      <c r="N129" s="287"/>
    </row>
    <row r="130" spans="2:14" ht="12.75" x14ac:dyDescent="0.2">
      <c r="B130" s="14" t="str">
        <f>IF(Tabla1[[#This Row],[Código_Actividad]]="","",CONCATENATE(Tabla1[[#This Row],[POA]],".",Tabla1[[#This Row],[SRS]],".",Tabla1[[#This Row],[AREA]],".",Tabla1[[#This Row],[TIPO]]))</f>
        <v/>
      </c>
      <c r="C130" s="14" t="str">
        <f>IF(Tabla1[[#This Row],[Código_Actividad]]="","",'[3]Formulario PPGR1'!#REF!)</f>
        <v/>
      </c>
      <c r="D130" s="14" t="str">
        <f>IF(Tabla1[[#This Row],[Código_Actividad]]="","",'[3]Formulario PPGR1'!#REF!)</f>
        <v/>
      </c>
      <c r="E130" s="14" t="str">
        <f>IF(Tabla1[[#This Row],[Código_Actividad]]="","",'[3]Formulario PPGR1'!#REF!)</f>
        <v/>
      </c>
      <c r="F130" s="14" t="str">
        <f>IF(Tabla1[[#This Row],[Código_Actividad]]="","",'[3]Formulario PPGR1'!#REF!)</f>
        <v/>
      </c>
      <c r="G130" s="286"/>
      <c r="H130" s="287"/>
      <c r="I130" s="287"/>
      <c r="J130" s="286"/>
      <c r="K130" s="288"/>
      <c r="L130" s="289">
        <f>+Tabla1[[#This Row],[Precio Unitario]]*Tabla1[[#This Row],[Cantidad de Insumos]]</f>
        <v>0</v>
      </c>
      <c r="M130" s="290"/>
      <c r="N130" s="287"/>
    </row>
    <row r="131" spans="2:14" ht="12.75" x14ac:dyDescent="0.2">
      <c r="B131" s="14" t="str">
        <f>IF(Tabla1[[#This Row],[Código_Actividad]]="","",CONCATENATE(Tabla1[[#This Row],[POA]],".",Tabla1[[#This Row],[SRS]],".",Tabla1[[#This Row],[AREA]],".",Tabla1[[#This Row],[TIPO]]))</f>
        <v/>
      </c>
      <c r="C131" s="14" t="str">
        <f>IF(Tabla1[[#This Row],[Código_Actividad]]="","",'[3]Formulario PPGR1'!#REF!)</f>
        <v/>
      </c>
      <c r="D131" s="14" t="str">
        <f>IF(Tabla1[[#This Row],[Código_Actividad]]="","",'[3]Formulario PPGR1'!#REF!)</f>
        <v/>
      </c>
      <c r="E131" s="14" t="str">
        <f>IF(Tabla1[[#This Row],[Código_Actividad]]="","",'[3]Formulario PPGR1'!#REF!)</f>
        <v/>
      </c>
      <c r="F131" s="14" t="str">
        <f>IF(Tabla1[[#This Row],[Código_Actividad]]="","",'[3]Formulario PPGR1'!#REF!)</f>
        <v/>
      </c>
      <c r="G131" s="286"/>
      <c r="H131" s="287"/>
      <c r="I131" s="287"/>
      <c r="J131" s="286"/>
      <c r="K131" s="288"/>
      <c r="L131" s="289">
        <f>+Tabla1[[#This Row],[Precio Unitario]]*Tabla1[[#This Row],[Cantidad de Insumos]]</f>
        <v>0</v>
      </c>
      <c r="M131" s="290"/>
      <c r="N131" s="287"/>
    </row>
    <row r="132" spans="2:14" ht="12.75" x14ac:dyDescent="0.2">
      <c r="B132" s="14" t="str">
        <f>IF(Tabla1[[#This Row],[Código_Actividad]]="","",CONCATENATE(Tabla1[[#This Row],[POA]],".",Tabla1[[#This Row],[SRS]],".",Tabla1[[#This Row],[AREA]],".",Tabla1[[#This Row],[TIPO]]))</f>
        <v/>
      </c>
      <c r="C132" s="14" t="str">
        <f>IF(Tabla1[[#This Row],[Código_Actividad]]="","",'[3]Formulario PPGR1'!#REF!)</f>
        <v/>
      </c>
      <c r="D132" s="14" t="str">
        <f>IF(Tabla1[[#This Row],[Código_Actividad]]="","",'[3]Formulario PPGR1'!#REF!)</f>
        <v/>
      </c>
      <c r="E132" s="14" t="str">
        <f>IF(Tabla1[[#This Row],[Código_Actividad]]="","",'[3]Formulario PPGR1'!#REF!)</f>
        <v/>
      </c>
      <c r="F132" s="14" t="str">
        <f>IF(Tabla1[[#This Row],[Código_Actividad]]="","",'[3]Formulario PPGR1'!#REF!)</f>
        <v/>
      </c>
      <c r="G132" s="286"/>
      <c r="H132" s="287"/>
      <c r="I132" s="287"/>
      <c r="J132" s="286"/>
      <c r="K132" s="288"/>
      <c r="L132" s="289">
        <f>+Tabla1[[#This Row],[Precio Unitario]]*Tabla1[[#This Row],[Cantidad de Insumos]]</f>
        <v>0</v>
      </c>
      <c r="M132" s="290"/>
      <c r="N132" s="287"/>
    </row>
    <row r="133" spans="2:14" ht="12.75" x14ac:dyDescent="0.2">
      <c r="B133" s="14" t="str">
        <f>IF(Tabla1[[#This Row],[Código_Actividad]]="","",CONCATENATE(Tabla1[[#This Row],[POA]],".",Tabla1[[#This Row],[SRS]],".",Tabla1[[#This Row],[AREA]],".",Tabla1[[#This Row],[TIPO]]))</f>
        <v/>
      </c>
      <c r="C133" s="14" t="str">
        <f>IF(Tabla1[[#This Row],[Código_Actividad]]="","",'[3]Formulario PPGR1'!#REF!)</f>
        <v/>
      </c>
      <c r="D133" s="14" t="str">
        <f>IF(Tabla1[[#This Row],[Código_Actividad]]="","",'[3]Formulario PPGR1'!#REF!)</f>
        <v/>
      </c>
      <c r="E133" s="14" t="str">
        <f>IF(Tabla1[[#This Row],[Código_Actividad]]="","",'[3]Formulario PPGR1'!#REF!)</f>
        <v/>
      </c>
      <c r="F133" s="14" t="str">
        <f>IF(Tabla1[[#This Row],[Código_Actividad]]="","",'[3]Formulario PPGR1'!#REF!)</f>
        <v/>
      </c>
      <c r="G133" s="286"/>
      <c r="H133" s="287"/>
      <c r="I133" s="287"/>
      <c r="J133" s="286"/>
      <c r="K133" s="288"/>
      <c r="L133" s="289">
        <f>+Tabla1[[#This Row],[Precio Unitario]]*Tabla1[[#This Row],[Cantidad de Insumos]]</f>
        <v>0</v>
      </c>
      <c r="M133" s="290"/>
      <c r="N133" s="287"/>
    </row>
    <row r="134" spans="2:14" ht="12.75" x14ac:dyDescent="0.2">
      <c r="B134" s="14" t="str">
        <f>IF(Tabla1[[#This Row],[Código_Actividad]]="","",CONCATENATE(Tabla1[[#This Row],[POA]],".",Tabla1[[#This Row],[SRS]],".",Tabla1[[#This Row],[AREA]],".",Tabla1[[#This Row],[TIPO]]))</f>
        <v/>
      </c>
      <c r="C134" s="14" t="str">
        <f>IF(Tabla1[[#This Row],[Código_Actividad]]="","",'[3]Formulario PPGR1'!#REF!)</f>
        <v/>
      </c>
      <c r="D134" s="14" t="str">
        <f>IF(Tabla1[[#This Row],[Código_Actividad]]="","",'[3]Formulario PPGR1'!#REF!)</f>
        <v/>
      </c>
      <c r="E134" s="14" t="str">
        <f>IF(Tabla1[[#This Row],[Código_Actividad]]="","",'[3]Formulario PPGR1'!#REF!)</f>
        <v/>
      </c>
      <c r="F134" s="14" t="str">
        <f>IF(Tabla1[[#This Row],[Código_Actividad]]="","",'[3]Formulario PPGR1'!#REF!)</f>
        <v/>
      </c>
      <c r="G134" s="286"/>
      <c r="H134" s="287"/>
      <c r="I134" s="287"/>
      <c r="J134" s="286"/>
      <c r="K134" s="288"/>
      <c r="L134" s="289">
        <f>+Tabla1[[#This Row],[Precio Unitario]]*Tabla1[[#This Row],[Cantidad de Insumos]]</f>
        <v>0</v>
      </c>
      <c r="M134" s="290"/>
      <c r="N134" s="287"/>
    </row>
    <row r="135" spans="2:14" ht="12.75" x14ac:dyDescent="0.2">
      <c r="B135" s="14" t="str">
        <f>IF(Tabla1[[#This Row],[Código_Actividad]]="","",CONCATENATE(Tabla1[[#This Row],[POA]],".",Tabla1[[#This Row],[SRS]],".",Tabla1[[#This Row],[AREA]],".",Tabla1[[#This Row],[TIPO]]))</f>
        <v/>
      </c>
      <c r="C135" s="14" t="str">
        <f>IF(Tabla1[[#This Row],[Código_Actividad]]="","",'[3]Formulario PPGR1'!#REF!)</f>
        <v/>
      </c>
      <c r="D135" s="14" t="str">
        <f>IF(Tabla1[[#This Row],[Código_Actividad]]="","",'[3]Formulario PPGR1'!#REF!)</f>
        <v/>
      </c>
      <c r="E135" s="14" t="str">
        <f>IF(Tabla1[[#This Row],[Código_Actividad]]="","",'[3]Formulario PPGR1'!#REF!)</f>
        <v/>
      </c>
      <c r="F135" s="14" t="str">
        <f>IF(Tabla1[[#This Row],[Código_Actividad]]="","",'[3]Formulario PPGR1'!#REF!)</f>
        <v/>
      </c>
      <c r="G135" s="286"/>
      <c r="H135" s="287"/>
      <c r="I135" s="287"/>
      <c r="J135" s="286"/>
      <c r="K135" s="288"/>
      <c r="L135" s="289">
        <f>+Tabla1[[#This Row],[Precio Unitario]]*Tabla1[[#This Row],[Cantidad de Insumos]]</f>
        <v>0</v>
      </c>
      <c r="M135" s="290"/>
      <c r="N135" s="287"/>
    </row>
    <row r="136" spans="2:14" ht="12.75" x14ac:dyDescent="0.2">
      <c r="B136" s="14" t="str">
        <f>IF(Tabla1[[#This Row],[Código_Actividad]]="","",CONCATENATE(Tabla1[[#This Row],[POA]],".",Tabla1[[#This Row],[SRS]],".",Tabla1[[#This Row],[AREA]],".",Tabla1[[#This Row],[TIPO]]))</f>
        <v/>
      </c>
      <c r="C136" s="14" t="str">
        <f>IF(Tabla1[[#This Row],[Código_Actividad]]="","",'[3]Formulario PPGR1'!#REF!)</f>
        <v/>
      </c>
      <c r="D136" s="14" t="str">
        <f>IF(Tabla1[[#This Row],[Código_Actividad]]="","",'[3]Formulario PPGR1'!#REF!)</f>
        <v/>
      </c>
      <c r="E136" s="14" t="str">
        <f>IF(Tabla1[[#This Row],[Código_Actividad]]="","",'[3]Formulario PPGR1'!#REF!)</f>
        <v/>
      </c>
      <c r="F136" s="14" t="str">
        <f>IF(Tabla1[[#This Row],[Código_Actividad]]="","",'[3]Formulario PPGR1'!#REF!)</f>
        <v/>
      </c>
      <c r="G136" s="286"/>
      <c r="H136" s="287"/>
      <c r="I136" s="287"/>
      <c r="J136" s="286"/>
      <c r="K136" s="288"/>
      <c r="L136" s="289">
        <f>+Tabla1[[#This Row],[Precio Unitario]]*Tabla1[[#This Row],[Cantidad de Insumos]]</f>
        <v>0</v>
      </c>
      <c r="M136" s="290"/>
      <c r="N136" s="287"/>
    </row>
    <row r="137" spans="2:14" ht="12.75" x14ac:dyDescent="0.2">
      <c r="B137" s="14" t="str">
        <f>IF(Tabla1[[#This Row],[Código_Actividad]]="","",CONCATENATE(Tabla1[[#This Row],[POA]],".",Tabla1[[#This Row],[SRS]],".",Tabla1[[#This Row],[AREA]],".",Tabla1[[#This Row],[TIPO]]))</f>
        <v/>
      </c>
      <c r="C137" s="14" t="str">
        <f>IF(Tabla1[[#This Row],[Código_Actividad]]="","",'[3]Formulario PPGR1'!#REF!)</f>
        <v/>
      </c>
      <c r="D137" s="14" t="str">
        <f>IF(Tabla1[[#This Row],[Código_Actividad]]="","",'[3]Formulario PPGR1'!#REF!)</f>
        <v/>
      </c>
      <c r="E137" s="14" t="str">
        <f>IF(Tabla1[[#This Row],[Código_Actividad]]="","",'[3]Formulario PPGR1'!#REF!)</f>
        <v/>
      </c>
      <c r="F137" s="14" t="str">
        <f>IF(Tabla1[[#This Row],[Código_Actividad]]="","",'[3]Formulario PPGR1'!#REF!)</f>
        <v/>
      </c>
      <c r="G137" s="286"/>
      <c r="H137" s="287"/>
      <c r="I137" s="287"/>
      <c r="J137" s="286"/>
      <c r="K137" s="288"/>
      <c r="L137" s="289">
        <f>+Tabla1[[#This Row],[Precio Unitario]]*Tabla1[[#This Row],[Cantidad de Insumos]]</f>
        <v>0</v>
      </c>
      <c r="M137" s="290"/>
      <c r="N137" s="287"/>
    </row>
    <row r="138" spans="2:14" ht="12.75" x14ac:dyDescent="0.2">
      <c r="B138" s="14" t="str">
        <f>IF(Tabla1[[#This Row],[Código_Actividad]]="","",CONCATENATE(Tabla1[[#This Row],[POA]],".",Tabla1[[#This Row],[SRS]],".",Tabla1[[#This Row],[AREA]],".",Tabla1[[#This Row],[TIPO]]))</f>
        <v/>
      </c>
      <c r="C138" s="14" t="str">
        <f>IF(Tabla1[[#This Row],[Código_Actividad]]="","",'[3]Formulario PPGR1'!#REF!)</f>
        <v/>
      </c>
      <c r="D138" s="14" t="str">
        <f>IF(Tabla1[[#This Row],[Código_Actividad]]="","",'[3]Formulario PPGR1'!#REF!)</f>
        <v/>
      </c>
      <c r="E138" s="14" t="str">
        <f>IF(Tabla1[[#This Row],[Código_Actividad]]="","",'[3]Formulario PPGR1'!#REF!)</f>
        <v/>
      </c>
      <c r="F138" s="14" t="str">
        <f>IF(Tabla1[[#This Row],[Código_Actividad]]="","",'[3]Formulario PPGR1'!#REF!)</f>
        <v/>
      </c>
      <c r="G138" s="286"/>
      <c r="H138" s="287"/>
      <c r="I138" s="287"/>
      <c r="J138" s="286"/>
      <c r="K138" s="288"/>
      <c r="L138" s="289">
        <f>+Tabla1[[#This Row],[Precio Unitario]]*Tabla1[[#This Row],[Cantidad de Insumos]]</f>
        <v>0</v>
      </c>
      <c r="M138" s="290"/>
      <c r="N138" s="287"/>
    </row>
    <row r="139" spans="2:14" ht="12.75" x14ac:dyDescent="0.2">
      <c r="B139" s="14" t="str">
        <f>IF(Tabla1[[#This Row],[Código_Actividad]]="","",CONCATENATE(Tabla1[[#This Row],[POA]],".",Tabla1[[#This Row],[SRS]],".",Tabla1[[#This Row],[AREA]],".",Tabla1[[#This Row],[TIPO]]))</f>
        <v/>
      </c>
      <c r="C139" s="14" t="str">
        <f>IF(Tabla1[[#This Row],[Código_Actividad]]="","",'[3]Formulario PPGR1'!#REF!)</f>
        <v/>
      </c>
      <c r="D139" s="14" t="str">
        <f>IF(Tabla1[[#This Row],[Código_Actividad]]="","",'[3]Formulario PPGR1'!#REF!)</f>
        <v/>
      </c>
      <c r="E139" s="14" t="str">
        <f>IF(Tabla1[[#This Row],[Código_Actividad]]="","",'[3]Formulario PPGR1'!#REF!)</f>
        <v/>
      </c>
      <c r="F139" s="14" t="str">
        <f>IF(Tabla1[[#This Row],[Código_Actividad]]="","",'[3]Formulario PPGR1'!#REF!)</f>
        <v/>
      </c>
      <c r="G139" s="286"/>
      <c r="H139" s="287"/>
      <c r="I139" s="287"/>
      <c r="J139" s="286"/>
      <c r="K139" s="288"/>
      <c r="L139" s="289">
        <f>+Tabla1[[#This Row],[Precio Unitario]]*Tabla1[[#This Row],[Cantidad de Insumos]]</f>
        <v>0</v>
      </c>
      <c r="M139" s="290"/>
      <c r="N139" s="287"/>
    </row>
    <row r="140" spans="2:14" ht="12.75" x14ac:dyDescent="0.2">
      <c r="B140" s="14" t="str">
        <f>IF(Tabla1[[#This Row],[Código_Actividad]]="","",CONCATENATE(Tabla1[[#This Row],[POA]],".",Tabla1[[#This Row],[SRS]],".",Tabla1[[#This Row],[AREA]],".",Tabla1[[#This Row],[TIPO]]))</f>
        <v/>
      </c>
      <c r="C140" s="14" t="str">
        <f>IF(Tabla1[[#This Row],[Código_Actividad]]="","",'[3]Formulario PPGR1'!#REF!)</f>
        <v/>
      </c>
      <c r="D140" s="14" t="str">
        <f>IF(Tabla1[[#This Row],[Código_Actividad]]="","",'[3]Formulario PPGR1'!#REF!)</f>
        <v/>
      </c>
      <c r="E140" s="14" t="str">
        <f>IF(Tabla1[[#This Row],[Código_Actividad]]="","",'[3]Formulario PPGR1'!#REF!)</f>
        <v/>
      </c>
      <c r="F140" s="14" t="str">
        <f>IF(Tabla1[[#This Row],[Código_Actividad]]="","",'[3]Formulario PPGR1'!#REF!)</f>
        <v/>
      </c>
      <c r="G140" s="286"/>
      <c r="H140" s="287"/>
      <c r="I140" s="287"/>
      <c r="J140" s="286"/>
      <c r="K140" s="288"/>
      <c r="L140" s="289">
        <f>+Tabla1[[#This Row],[Precio Unitario]]*Tabla1[[#This Row],[Cantidad de Insumos]]</f>
        <v>0</v>
      </c>
      <c r="M140" s="290"/>
      <c r="N140" s="287"/>
    </row>
    <row r="141" spans="2:14" ht="12.75" x14ac:dyDescent="0.2">
      <c r="B141" s="14" t="str">
        <f>IF(Tabla1[[#This Row],[Código_Actividad]]="","",CONCATENATE(Tabla1[[#This Row],[POA]],".",Tabla1[[#This Row],[SRS]],".",Tabla1[[#This Row],[AREA]],".",Tabla1[[#This Row],[TIPO]]))</f>
        <v/>
      </c>
      <c r="C141" s="14" t="str">
        <f>IF(Tabla1[[#This Row],[Código_Actividad]]="","",'[3]Formulario PPGR1'!#REF!)</f>
        <v/>
      </c>
      <c r="D141" s="14" t="str">
        <f>IF(Tabla1[[#This Row],[Código_Actividad]]="","",'[3]Formulario PPGR1'!#REF!)</f>
        <v/>
      </c>
      <c r="E141" s="14" t="str">
        <f>IF(Tabla1[[#This Row],[Código_Actividad]]="","",'[3]Formulario PPGR1'!#REF!)</f>
        <v/>
      </c>
      <c r="F141" s="14" t="str">
        <f>IF(Tabla1[[#This Row],[Código_Actividad]]="","",'[3]Formulario PPGR1'!#REF!)</f>
        <v/>
      </c>
      <c r="G141" s="286"/>
      <c r="H141" s="287"/>
      <c r="I141" s="287"/>
      <c r="J141" s="286"/>
      <c r="K141" s="288"/>
      <c r="L141" s="289">
        <f>+Tabla1[[#This Row],[Precio Unitario]]*Tabla1[[#This Row],[Cantidad de Insumos]]</f>
        <v>0</v>
      </c>
      <c r="M141" s="290"/>
      <c r="N141" s="287"/>
    </row>
    <row r="142" spans="2:14" ht="12.75" x14ac:dyDescent="0.2">
      <c r="B142" s="14" t="str">
        <f>IF(Tabla1[[#This Row],[Código_Actividad]]="","",CONCATENATE(Tabla1[[#This Row],[POA]],".",Tabla1[[#This Row],[SRS]],".",Tabla1[[#This Row],[AREA]],".",Tabla1[[#This Row],[TIPO]]))</f>
        <v/>
      </c>
      <c r="C142" s="14" t="str">
        <f>IF(Tabla1[[#This Row],[Código_Actividad]]="","",'[3]Formulario PPGR1'!#REF!)</f>
        <v/>
      </c>
      <c r="D142" s="14" t="str">
        <f>IF(Tabla1[[#This Row],[Código_Actividad]]="","",'[3]Formulario PPGR1'!#REF!)</f>
        <v/>
      </c>
      <c r="E142" s="14" t="str">
        <f>IF(Tabla1[[#This Row],[Código_Actividad]]="","",'[3]Formulario PPGR1'!#REF!)</f>
        <v/>
      </c>
      <c r="F142" s="14" t="str">
        <f>IF(Tabla1[[#This Row],[Código_Actividad]]="","",'[3]Formulario PPGR1'!#REF!)</f>
        <v/>
      </c>
      <c r="G142" s="286"/>
      <c r="H142" s="287"/>
      <c r="I142" s="287"/>
      <c r="J142" s="286"/>
      <c r="K142" s="288"/>
      <c r="L142" s="289">
        <f>+Tabla1[[#This Row],[Precio Unitario]]*Tabla1[[#This Row],[Cantidad de Insumos]]</f>
        <v>0</v>
      </c>
      <c r="M142" s="290"/>
      <c r="N142" s="287"/>
    </row>
    <row r="143" spans="2:14" ht="12.75" x14ac:dyDescent="0.2">
      <c r="B143" s="14" t="str">
        <f>IF(Tabla1[[#This Row],[Código_Actividad]]="","",CONCATENATE(Tabla1[[#This Row],[POA]],".",Tabla1[[#This Row],[SRS]],".",Tabla1[[#This Row],[AREA]],".",Tabla1[[#This Row],[TIPO]]))</f>
        <v/>
      </c>
      <c r="C143" s="14" t="str">
        <f>IF(Tabla1[[#This Row],[Código_Actividad]]="","",'[3]Formulario PPGR1'!#REF!)</f>
        <v/>
      </c>
      <c r="D143" s="14" t="str">
        <f>IF(Tabla1[[#This Row],[Código_Actividad]]="","",'[3]Formulario PPGR1'!#REF!)</f>
        <v/>
      </c>
      <c r="E143" s="14" t="str">
        <f>IF(Tabla1[[#This Row],[Código_Actividad]]="","",'[3]Formulario PPGR1'!#REF!)</f>
        <v/>
      </c>
      <c r="F143" s="14" t="str">
        <f>IF(Tabla1[[#This Row],[Código_Actividad]]="","",'[3]Formulario PPGR1'!#REF!)</f>
        <v/>
      </c>
      <c r="G143" s="286"/>
      <c r="H143" s="287"/>
      <c r="I143" s="287"/>
      <c r="J143" s="286"/>
      <c r="K143" s="288"/>
      <c r="L143" s="289">
        <f>+Tabla1[[#This Row],[Precio Unitario]]*Tabla1[[#This Row],[Cantidad de Insumos]]</f>
        <v>0</v>
      </c>
      <c r="M143" s="290"/>
      <c r="N143" s="287"/>
    </row>
    <row r="144" spans="2:14" ht="12.75" x14ac:dyDescent="0.2">
      <c r="B144" s="14" t="str">
        <f>IF(Tabla1[[#This Row],[Código_Actividad]]="","",CONCATENATE(Tabla1[[#This Row],[POA]],".",Tabla1[[#This Row],[SRS]],".",Tabla1[[#This Row],[AREA]],".",Tabla1[[#This Row],[TIPO]]))</f>
        <v/>
      </c>
      <c r="C144" s="14" t="str">
        <f>IF(Tabla1[[#This Row],[Código_Actividad]]="","",'[3]Formulario PPGR1'!#REF!)</f>
        <v/>
      </c>
      <c r="D144" s="14" t="str">
        <f>IF(Tabla1[[#This Row],[Código_Actividad]]="","",'[3]Formulario PPGR1'!#REF!)</f>
        <v/>
      </c>
      <c r="E144" s="14" t="str">
        <f>IF(Tabla1[[#This Row],[Código_Actividad]]="","",'[3]Formulario PPGR1'!#REF!)</f>
        <v/>
      </c>
      <c r="F144" s="14" t="str">
        <f>IF(Tabla1[[#This Row],[Código_Actividad]]="","",'[3]Formulario PPGR1'!#REF!)</f>
        <v/>
      </c>
      <c r="G144" s="286"/>
      <c r="H144" s="287"/>
      <c r="I144" s="287"/>
      <c r="J144" s="286"/>
      <c r="K144" s="288"/>
      <c r="L144" s="289">
        <f>+Tabla1[[#This Row],[Precio Unitario]]*Tabla1[[#This Row],[Cantidad de Insumos]]</f>
        <v>0</v>
      </c>
      <c r="M144" s="290"/>
      <c r="N144" s="287"/>
    </row>
    <row r="145" spans="2:14" ht="12.75" x14ac:dyDescent="0.2">
      <c r="B145" s="14" t="str">
        <f>IF(Tabla1[[#This Row],[Código_Actividad]]="","",CONCATENATE(Tabla1[[#This Row],[POA]],".",Tabla1[[#This Row],[SRS]],".",Tabla1[[#This Row],[AREA]],".",Tabla1[[#This Row],[TIPO]]))</f>
        <v/>
      </c>
      <c r="C145" s="14" t="str">
        <f>IF(Tabla1[[#This Row],[Código_Actividad]]="","",'[3]Formulario PPGR1'!#REF!)</f>
        <v/>
      </c>
      <c r="D145" s="14" t="str">
        <f>IF(Tabla1[[#This Row],[Código_Actividad]]="","",'[3]Formulario PPGR1'!#REF!)</f>
        <v/>
      </c>
      <c r="E145" s="14" t="str">
        <f>IF(Tabla1[[#This Row],[Código_Actividad]]="","",'[3]Formulario PPGR1'!#REF!)</f>
        <v/>
      </c>
      <c r="F145" s="14" t="str">
        <f>IF(Tabla1[[#This Row],[Código_Actividad]]="","",'[3]Formulario PPGR1'!#REF!)</f>
        <v/>
      </c>
      <c r="G145" s="286"/>
      <c r="H145" s="287"/>
      <c r="I145" s="287"/>
      <c r="J145" s="286"/>
      <c r="K145" s="288"/>
      <c r="L145" s="289">
        <f>+Tabla1[[#This Row],[Precio Unitario]]*Tabla1[[#This Row],[Cantidad de Insumos]]</f>
        <v>0</v>
      </c>
      <c r="M145" s="290"/>
      <c r="N145" s="287"/>
    </row>
    <row r="146" spans="2:14" ht="12.75" x14ac:dyDescent="0.2">
      <c r="B146" s="14" t="str">
        <f>IF(Tabla1[[#This Row],[Código_Actividad]]="","",CONCATENATE(Tabla1[[#This Row],[POA]],".",Tabla1[[#This Row],[SRS]],".",Tabla1[[#This Row],[AREA]],".",Tabla1[[#This Row],[TIPO]]))</f>
        <v/>
      </c>
      <c r="C146" s="14" t="str">
        <f>IF(Tabla1[[#This Row],[Código_Actividad]]="","",'[3]Formulario PPGR1'!#REF!)</f>
        <v/>
      </c>
      <c r="D146" s="14" t="str">
        <f>IF(Tabla1[[#This Row],[Código_Actividad]]="","",'[3]Formulario PPGR1'!#REF!)</f>
        <v/>
      </c>
      <c r="E146" s="14" t="str">
        <f>IF(Tabla1[[#This Row],[Código_Actividad]]="","",'[3]Formulario PPGR1'!#REF!)</f>
        <v/>
      </c>
      <c r="F146" s="14" t="str">
        <f>IF(Tabla1[[#This Row],[Código_Actividad]]="","",'[3]Formulario PPGR1'!#REF!)</f>
        <v/>
      </c>
      <c r="G146" s="286"/>
      <c r="H146" s="287"/>
      <c r="I146" s="287"/>
      <c r="J146" s="286"/>
      <c r="K146" s="288"/>
      <c r="L146" s="289">
        <f>+Tabla1[[#This Row],[Precio Unitario]]*Tabla1[[#This Row],[Cantidad de Insumos]]</f>
        <v>0</v>
      </c>
      <c r="M146" s="290"/>
      <c r="N146" s="287"/>
    </row>
    <row r="147" spans="2:14" ht="12.75" x14ac:dyDescent="0.2">
      <c r="B147" s="14" t="str">
        <f>IF(Tabla1[[#This Row],[Código_Actividad]]="","",CONCATENATE(Tabla1[[#This Row],[POA]],".",Tabla1[[#This Row],[SRS]],".",Tabla1[[#This Row],[AREA]],".",Tabla1[[#This Row],[TIPO]]))</f>
        <v/>
      </c>
      <c r="C147" s="14" t="str">
        <f>IF(Tabla1[[#This Row],[Código_Actividad]]="","",'[3]Formulario PPGR1'!#REF!)</f>
        <v/>
      </c>
      <c r="D147" s="14" t="str">
        <f>IF(Tabla1[[#This Row],[Código_Actividad]]="","",'[3]Formulario PPGR1'!#REF!)</f>
        <v/>
      </c>
      <c r="E147" s="14" t="str">
        <f>IF(Tabla1[[#This Row],[Código_Actividad]]="","",'[3]Formulario PPGR1'!#REF!)</f>
        <v/>
      </c>
      <c r="F147" s="14" t="str">
        <f>IF(Tabla1[[#This Row],[Código_Actividad]]="","",'[3]Formulario PPGR1'!#REF!)</f>
        <v/>
      </c>
      <c r="G147" s="286"/>
      <c r="H147" s="287"/>
      <c r="I147" s="287"/>
      <c r="J147" s="286"/>
      <c r="K147" s="288"/>
      <c r="L147" s="289">
        <f>+Tabla1[[#This Row],[Precio Unitario]]*Tabla1[[#This Row],[Cantidad de Insumos]]</f>
        <v>0</v>
      </c>
      <c r="M147" s="290"/>
      <c r="N147" s="287"/>
    </row>
    <row r="148" spans="2:14" ht="12.75" x14ac:dyDescent="0.2">
      <c r="B148" s="14" t="str">
        <f>IF(Tabla1[[#This Row],[Código_Actividad]]="","",CONCATENATE(Tabla1[[#This Row],[POA]],".",Tabla1[[#This Row],[SRS]],".",Tabla1[[#This Row],[AREA]],".",Tabla1[[#This Row],[TIPO]]))</f>
        <v/>
      </c>
      <c r="C148" s="14" t="str">
        <f>IF(Tabla1[[#This Row],[Código_Actividad]]="","",'[3]Formulario PPGR1'!#REF!)</f>
        <v/>
      </c>
      <c r="D148" s="14" t="str">
        <f>IF(Tabla1[[#This Row],[Código_Actividad]]="","",'[3]Formulario PPGR1'!#REF!)</f>
        <v/>
      </c>
      <c r="E148" s="14" t="str">
        <f>IF(Tabla1[[#This Row],[Código_Actividad]]="","",'[3]Formulario PPGR1'!#REF!)</f>
        <v/>
      </c>
      <c r="F148" s="14" t="str">
        <f>IF(Tabla1[[#This Row],[Código_Actividad]]="","",'[3]Formulario PPGR1'!#REF!)</f>
        <v/>
      </c>
      <c r="G148" s="286"/>
      <c r="H148" s="287"/>
      <c r="I148" s="287"/>
      <c r="J148" s="286"/>
      <c r="K148" s="288"/>
      <c r="L148" s="289">
        <f>+Tabla1[[#This Row],[Precio Unitario]]*Tabla1[[#This Row],[Cantidad de Insumos]]</f>
        <v>0</v>
      </c>
      <c r="M148" s="290"/>
      <c r="N148" s="287"/>
    </row>
    <row r="149" spans="2:14" ht="12.75" x14ac:dyDescent="0.2">
      <c r="B149" s="14" t="str">
        <f>IF(Tabla1[[#This Row],[Código_Actividad]]="","",CONCATENATE(Tabla1[[#This Row],[POA]],".",Tabla1[[#This Row],[SRS]],".",Tabla1[[#This Row],[AREA]],".",Tabla1[[#This Row],[TIPO]]))</f>
        <v/>
      </c>
      <c r="C149" s="14" t="str">
        <f>IF(Tabla1[[#This Row],[Código_Actividad]]="","",'[3]Formulario PPGR1'!#REF!)</f>
        <v/>
      </c>
      <c r="D149" s="14" t="str">
        <f>IF(Tabla1[[#This Row],[Código_Actividad]]="","",'[3]Formulario PPGR1'!#REF!)</f>
        <v/>
      </c>
      <c r="E149" s="14" t="str">
        <f>IF(Tabla1[[#This Row],[Código_Actividad]]="","",'[3]Formulario PPGR1'!#REF!)</f>
        <v/>
      </c>
      <c r="F149" s="14" t="str">
        <f>IF(Tabla1[[#This Row],[Código_Actividad]]="","",'[3]Formulario PPGR1'!#REF!)</f>
        <v/>
      </c>
      <c r="G149" s="286"/>
      <c r="H149" s="287"/>
      <c r="I149" s="287"/>
      <c r="J149" s="286"/>
      <c r="K149" s="288"/>
      <c r="L149" s="289">
        <f>+Tabla1[[#This Row],[Precio Unitario]]*Tabla1[[#This Row],[Cantidad de Insumos]]</f>
        <v>0</v>
      </c>
      <c r="M149" s="290"/>
      <c r="N149" s="287"/>
    </row>
    <row r="150" spans="2:14" ht="12.75" x14ac:dyDescent="0.2">
      <c r="B150" s="14" t="str">
        <f>IF(Tabla1[[#This Row],[Código_Actividad]]="","",CONCATENATE(Tabla1[[#This Row],[POA]],".",Tabla1[[#This Row],[SRS]],".",Tabla1[[#This Row],[AREA]],".",Tabla1[[#This Row],[TIPO]]))</f>
        <v/>
      </c>
      <c r="C150" s="14" t="str">
        <f>IF(Tabla1[[#This Row],[Código_Actividad]]="","",'[3]Formulario PPGR1'!#REF!)</f>
        <v/>
      </c>
      <c r="D150" s="14" t="str">
        <f>IF(Tabla1[[#This Row],[Código_Actividad]]="","",'[3]Formulario PPGR1'!#REF!)</f>
        <v/>
      </c>
      <c r="E150" s="14" t="str">
        <f>IF(Tabla1[[#This Row],[Código_Actividad]]="","",'[3]Formulario PPGR1'!#REF!)</f>
        <v/>
      </c>
      <c r="F150" s="14" t="str">
        <f>IF(Tabla1[[#This Row],[Código_Actividad]]="","",'[3]Formulario PPGR1'!#REF!)</f>
        <v/>
      </c>
      <c r="G150" s="286"/>
      <c r="H150" s="287"/>
      <c r="I150" s="287"/>
      <c r="J150" s="286"/>
      <c r="K150" s="288"/>
      <c r="L150" s="289">
        <f>+Tabla1[[#This Row],[Precio Unitario]]*Tabla1[[#This Row],[Cantidad de Insumos]]</f>
        <v>0</v>
      </c>
      <c r="M150" s="290"/>
      <c r="N150" s="287"/>
    </row>
    <row r="151" spans="2:14" ht="12.75" x14ac:dyDescent="0.2">
      <c r="B151" s="14" t="str">
        <f>IF(Tabla1[[#This Row],[Código_Actividad]]="","",CONCATENATE(Tabla1[[#This Row],[POA]],".",Tabla1[[#This Row],[SRS]],".",Tabla1[[#This Row],[AREA]],".",Tabla1[[#This Row],[TIPO]]))</f>
        <v/>
      </c>
      <c r="C151" s="14" t="str">
        <f>IF(Tabla1[[#This Row],[Código_Actividad]]="","",'[3]Formulario PPGR1'!#REF!)</f>
        <v/>
      </c>
      <c r="D151" s="14" t="str">
        <f>IF(Tabla1[[#This Row],[Código_Actividad]]="","",'[3]Formulario PPGR1'!#REF!)</f>
        <v/>
      </c>
      <c r="E151" s="14" t="str">
        <f>IF(Tabla1[[#This Row],[Código_Actividad]]="","",'[3]Formulario PPGR1'!#REF!)</f>
        <v/>
      </c>
      <c r="F151" s="14" t="str">
        <f>IF(Tabla1[[#This Row],[Código_Actividad]]="","",'[3]Formulario PPGR1'!#REF!)</f>
        <v/>
      </c>
      <c r="G151" s="286"/>
      <c r="H151" s="287"/>
      <c r="I151" s="287"/>
      <c r="J151" s="286"/>
      <c r="K151" s="288"/>
      <c r="L151" s="289">
        <f>+Tabla1[[#This Row],[Precio Unitario]]*Tabla1[[#This Row],[Cantidad de Insumos]]</f>
        <v>0</v>
      </c>
      <c r="M151" s="290"/>
      <c r="N151" s="287"/>
    </row>
    <row r="152" spans="2:14" ht="12.75" x14ac:dyDescent="0.2">
      <c r="B152" s="14" t="str">
        <f>IF(Tabla1[[#This Row],[Código_Actividad]]="","",CONCATENATE(Tabla1[[#This Row],[POA]],".",Tabla1[[#This Row],[SRS]],".",Tabla1[[#This Row],[AREA]],".",Tabla1[[#This Row],[TIPO]]))</f>
        <v/>
      </c>
      <c r="C152" s="14" t="str">
        <f>IF(Tabla1[[#This Row],[Código_Actividad]]="","",'[3]Formulario PPGR1'!#REF!)</f>
        <v/>
      </c>
      <c r="D152" s="14" t="str">
        <f>IF(Tabla1[[#This Row],[Código_Actividad]]="","",'[3]Formulario PPGR1'!#REF!)</f>
        <v/>
      </c>
      <c r="E152" s="14" t="str">
        <f>IF(Tabla1[[#This Row],[Código_Actividad]]="","",'[3]Formulario PPGR1'!#REF!)</f>
        <v/>
      </c>
      <c r="F152" s="14" t="str">
        <f>IF(Tabla1[[#This Row],[Código_Actividad]]="","",'[3]Formulario PPGR1'!#REF!)</f>
        <v/>
      </c>
      <c r="G152" s="286"/>
      <c r="H152" s="287"/>
      <c r="I152" s="287"/>
      <c r="J152" s="286"/>
      <c r="K152" s="288"/>
      <c r="L152" s="289">
        <f>+Tabla1[[#This Row],[Precio Unitario]]*Tabla1[[#This Row],[Cantidad de Insumos]]</f>
        <v>0</v>
      </c>
      <c r="M152" s="290"/>
      <c r="N152" s="287"/>
    </row>
    <row r="153" spans="2:14" ht="12.75" x14ac:dyDescent="0.2">
      <c r="B153" s="14" t="str">
        <f>IF(Tabla1[[#This Row],[Código_Actividad]]="","",CONCATENATE(Tabla1[[#This Row],[POA]],".",Tabla1[[#This Row],[SRS]],".",Tabla1[[#This Row],[AREA]],".",Tabla1[[#This Row],[TIPO]]))</f>
        <v/>
      </c>
      <c r="C153" s="14" t="str">
        <f>IF(Tabla1[[#This Row],[Código_Actividad]]="","",'[3]Formulario PPGR1'!#REF!)</f>
        <v/>
      </c>
      <c r="D153" s="14" t="str">
        <f>IF(Tabla1[[#This Row],[Código_Actividad]]="","",'[3]Formulario PPGR1'!#REF!)</f>
        <v/>
      </c>
      <c r="E153" s="14" t="str">
        <f>IF(Tabla1[[#This Row],[Código_Actividad]]="","",'[3]Formulario PPGR1'!#REF!)</f>
        <v/>
      </c>
      <c r="F153" s="14" t="str">
        <f>IF(Tabla1[[#This Row],[Código_Actividad]]="","",'[3]Formulario PPGR1'!#REF!)</f>
        <v/>
      </c>
      <c r="G153" s="286"/>
      <c r="H153" s="287"/>
      <c r="I153" s="287"/>
      <c r="J153" s="286"/>
      <c r="K153" s="288"/>
      <c r="L153" s="289">
        <f>+Tabla1[[#This Row],[Precio Unitario]]*Tabla1[[#This Row],[Cantidad de Insumos]]</f>
        <v>0</v>
      </c>
      <c r="M153" s="290"/>
      <c r="N153" s="287"/>
    </row>
    <row r="154" spans="2:14" ht="12.75" x14ac:dyDescent="0.2">
      <c r="B154" s="14" t="str">
        <f>IF(Tabla1[[#This Row],[Código_Actividad]]="","",CONCATENATE(Tabla1[[#This Row],[POA]],".",Tabla1[[#This Row],[SRS]],".",Tabla1[[#This Row],[AREA]],".",Tabla1[[#This Row],[TIPO]]))</f>
        <v/>
      </c>
      <c r="C154" s="14" t="str">
        <f>IF(Tabla1[[#This Row],[Código_Actividad]]="","",'[3]Formulario PPGR1'!#REF!)</f>
        <v/>
      </c>
      <c r="D154" s="14" t="str">
        <f>IF(Tabla1[[#This Row],[Código_Actividad]]="","",'[3]Formulario PPGR1'!#REF!)</f>
        <v/>
      </c>
      <c r="E154" s="14" t="str">
        <f>IF(Tabla1[[#This Row],[Código_Actividad]]="","",'[3]Formulario PPGR1'!#REF!)</f>
        <v/>
      </c>
      <c r="F154" s="14" t="str">
        <f>IF(Tabla1[[#This Row],[Código_Actividad]]="","",'[3]Formulario PPGR1'!#REF!)</f>
        <v/>
      </c>
      <c r="G154" s="286"/>
      <c r="H154" s="287"/>
      <c r="I154" s="287"/>
      <c r="J154" s="286"/>
      <c r="K154" s="288"/>
      <c r="L154" s="289">
        <f>+Tabla1[[#This Row],[Precio Unitario]]*Tabla1[[#This Row],[Cantidad de Insumos]]</f>
        <v>0</v>
      </c>
      <c r="M154" s="290"/>
      <c r="N154" s="287"/>
    </row>
    <row r="155" spans="2:14" ht="12.75" x14ac:dyDescent="0.2">
      <c r="B155" s="14" t="str">
        <f>IF(Tabla1[[#This Row],[Código_Actividad]]="","",CONCATENATE(Tabla1[[#This Row],[POA]],".",Tabla1[[#This Row],[SRS]],".",Tabla1[[#This Row],[AREA]],".",Tabla1[[#This Row],[TIPO]]))</f>
        <v/>
      </c>
      <c r="C155" s="14" t="str">
        <f>IF(Tabla1[[#This Row],[Código_Actividad]]="","",'[3]Formulario PPGR1'!#REF!)</f>
        <v/>
      </c>
      <c r="D155" s="14" t="str">
        <f>IF(Tabla1[[#This Row],[Código_Actividad]]="","",'[3]Formulario PPGR1'!#REF!)</f>
        <v/>
      </c>
      <c r="E155" s="14" t="str">
        <f>IF(Tabla1[[#This Row],[Código_Actividad]]="","",'[3]Formulario PPGR1'!#REF!)</f>
        <v/>
      </c>
      <c r="F155" s="14" t="str">
        <f>IF(Tabla1[[#This Row],[Código_Actividad]]="","",'[3]Formulario PPGR1'!#REF!)</f>
        <v/>
      </c>
      <c r="G155" s="286"/>
      <c r="H155" s="287"/>
      <c r="I155" s="287"/>
      <c r="J155" s="286"/>
      <c r="K155" s="288"/>
      <c r="L155" s="289">
        <f>+Tabla1[[#This Row],[Precio Unitario]]*Tabla1[[#This Row],[Cantidad de Insumos]]</f>
        <v>0</v>
      </c>
      <c r="M155" s="290"/>
      <c r="N155" s="287"/>
    </row>
    <row r="156" spans="2:14" ht="12.75" x14ac:dyDescent="0.2">
      <c r="B156" s="14" t="str">
        <f>IF(Tabla1[[#This Row],[Código_Actividad]]="","",CONCATENATE(Tabla1[[#This Row],[POA]],".",Tabla1[[#This Row],[SRS]],".",Tabla1[[#This Row],[AREA]],".",Tabla1[[#This Row],[TIPO]]))</f>
        <v/>
      </c>
      <c r="C156" s="14" t="str">
        <f>IF(Tabla1[[#This Row],[Código_Actividad]]="","",'[3]Formulario PPGR1'!#REF!)</f>
        <v/>
      </c>
      <c r="D156" s="14" t="str">
        <f>IF(Tabla1[[#This Row],[Código_Actividad]]="","",'[3]Formulario PPGR1'!#REF!)</f>
        <v/>
      </c>
      <c r="E156" s="14" t="str">
        <f>IF(Tabla1[[#This Row],[Código_Actividad]]="","",'[3]Formulario PPGR1'!#REF!)</f>
        <v/>
      </c>
      <c r="F156" s="14" t="str">
        <f>IF(Tabla1[[#This Row],[Código_Actividad]]="","",'[3]Formulario PPGR1'!#REF!)</f>
        <v/>
      </c>
      <c r="G156" s="286"/>
      <c r="H156" s="287"/>
      <c r="I156" s="287"/>
      <c r="J156" s="286"/>
      <c r="K156" s="288"/>
      <c r="L156" s="289">
        <f>+Tabla1[[#This Row],[Precio Unitario]]*Tabla1[[#This Row],[Cantidad de Insumos]]</f>
        <v>0</v>
      </c>
      <c r="M156" s="290"/>
      <c r="N156" s="287"/>
    </row>
    <row r="157" spans="2:14" ht="12.75" x14ac:dyDescent="0.2">
      <c r="B157" s="14" t="str">
        <f>IF(Tabla1[[#This Row],[Código_Actividad]]="","",CONCATENATE(Tabla1[[#This Row],[POA]],".",Tabla1[[#This Row],[SRS]],".",Tabla1[[#This Row],[AREA]],".",Tabla1[[#This Row],[TIPO]]))</f>
        <v/>
      </c>
      <c r="C157" s="14" t="str">
        <f>IF(Tabla1[[#This Row],[Código_Actividad]]="","",'[3]Formulario PPGR1'!#REF!)</f>
        <v/>
      </c>
      <c r="D157" s="14" t="str">
        <f>IF(Tabla1[[#This Row],[Código_Actividad]]="","",'[3]Formulario PPGR1'!#REF!)</f>
        <v/>
      </c>
      <c r="E157" s="14" t="str">
        <f>IF(Tabla1[[#This Row],[Código_Actividad]]="","",'[3]Formulario PPGR1'!#REF!)</f>
        <v/>
      </c>
      <c r="F157" s="14" t="str">
        <f>IF(Tabla1[[#This Row],[Código_Actividad]]="","",'[3]Formulario PPGR1'!#REF!)</f>
        <v/>
      </c>
      <c r="G157" s="286"/>
      <c r="H157" s="287"/>
      <c r="I157" s="287"/>
      <c r="J157" s="286"/>
      <c r="K157" s="288"/>
      <c r="L157" s="289">
        <f>+Tabla1[[#This Row],[Precio Unitario]]*Tabla1[[#This Row],[Cantidad de Insumos]]</f>
        <v>0</v>
      </c>
      <c r="M157" s="290"/>
      <c r="N157" s="287"/>
    </row>
    <row r="158" spans="2:14" ht="12.75" x14ac:dyDescent="0.2">
      <c r="B158" s="14" t="str">
        <f>IF(Tabla1[[#This Row],[Código_Actividad]]="","",CONCATENATE(Tabla1[[#This Row],[POA]],".",Tabla1[[#This Row],[SRS]],".",Tabla1[[#This Row],[AREA]],".",Tabla1[[#This Row],[TIPO]]))</f>
        <v/>
      </c>
      <c r="C158" s="14" t="str">
        <f>IF(Tabla1[[#This Row],[Código_Actividad]]="","",'[3]Formulario PPGR1'!#REF!)</f>
        <v/>
      </c>
      <c r="D158" s="14" t="str">
        <f>IF(Tabla1[[#This Row],[Código_Actividad]]="","",'[3]Formulario PPGR1'!#REF!)</f>
        <v/>
      </c>
      <c r="E158" s="14" t="str">
        <f>IF(Tabla1[[#This Row],[Código_Actividad]]="","",'[3]Formulario PPGR1'!#REF!)</f>
        <v/>
      </c>
      <c r="F158" s="14" t="str">
        <f>IF(Tabla1[[#This Row],[Código_Actividad]]="","",'[3]Formulario PPGR1'!#REF!)</f>
        <v/>
      </c>
      <c r="G158" s="286"/>
      <c r="H158" s="287"/>
      <c r="I158" s="287"/>
      <c r="J158" s="286"/>
      <c r="K158" s="288"/>
      <c r="L158" s="289">
        <f>+Tabla1[[#This Row],[Precio Unitario]]*Tabla1[[#This Row],[Cantidad de Insumos]]</f>
        <v>0</v>
      </c>
      <c r="M158" s="290"/>
      <c r="N158" s="287"/>
    </row>
    <row r="159" spans="2:14" ht="12.75" x14ac:dyDescent="0.2">
      <c r="B159" s="14" t="str">
        <f>IF(Tabla1[[#This Row],[Código_Actividad]]="","",CONCATENATE(Tabla1[[#This Row],[POA]],".",Tabla1[[#This Row],[SRS]],".",Tabla1[[#This Row],[AREA]],".",Tabla1[[#This Row],[TIPO]]))</f>
        <v/>
      </c>
      <c r="C159" s="14" t="str">
        <f>IF(Tabla1[[#This Row],[Código_Actividad]]="","",'[3]Formulario PPGR1'!#REF!)</f>
        <v/>
      </c>
      <c r="D159" s="14" t="str">
        <f>IF(Tabla1[[#This Row],[Código_Actividad]]="","",'[3]Formulario PPGR1'!#REF!)</f>
        <v/>
      </c>
      <c r="E159" s="14" t="str">
        <f>IF(Tabla1[[#This Row],[Código_Actividad]]="","",'[3]Formulario PPGR1'!#REF!)</f>
        <v/>
      </c>
      <c r="F159" s="14" t="str">
        <f>IF(Tabla1[[#This Row],[Código_Actividad]]="","",'[3]Formulario PPGR1'!#REF!)</f>
        <v/>
      </c>
      <c r="G159" s="286"/>
      <c r="H159" s="287"/>
      <c r="I159" s="287"/>
      <c r="J159" s="286"/>
      <c r="K159" s="288"/>
      <c r="L159" s="289">
        <f>+Tabla1[[#This Row],[Precio Unitario]]*Tabla1[[#This Row],[Cantidad de Insumos]]</f>
        <v>0</v>
      </c>
      <c r="M159" s="290"/>
      <c r="N159" s="287"/>
    </row>
    <row r="160" spans="2:14" ht="12.75" x14ac:dyDescent="0.2">
      <c r="B160" s="14" t="str">
        <f>IF(Tabla1[[#This Row],[Código_Actividad]]="","",CONCATENATE(Tabla1[[#This Row],[POA]],".",Tabla1[[#This Row],[SRS]],".",Tabla1[[#This Row],[AREA]],".",Tabla1[[#This Row],[TIPO]]))</f>
        <v/>
      </c>
      <c r="C160" s="14" t="str">
        <f>IF(Tabla1[[#This Row],[Código_Actividad]]="","",'[3]Formulario PPGR1'!#REF!)</f>
        <v/>
      </c>
      <c r="D160" s="14" t="str">
        <f>IF(Tabla1[[#This Row],[Código_Actividad]]="","",'[3]Formulario PPGR1'!#REF!)</f>
        <v/>
      </c>
      <c r="E160" s="14" t="str">
        <f>IF(Tabla1[[#This Row],[Código_Actividad]]="","",'[3]Formulario PPGR1'!#REF!)</f>
        <v/>
      </c>
      <c r="F160" s="14" t="str">
        <f>IF(Tabla1[[#This Row],[Código_Actividad]]="","",'[3]Formulario PPGR1'!#REF!)</f>
        <v/>
      </c>
      <c r="G160" s="286"/>
      <c r="H160" s="287"/>
      <c r="I160" s="287"/>
      <c r="J160" s="286"/>
      <c r="K160" s="288"/>
      <c r="L160" s="289">
        <f>+Tabla1[[#This Row],[Precio Unitario]]*Tabla1[[#This Row],[Cantidad de Insumos]]</f>
        <v>0</v>
      </c>
      <c r="M160" s="290"/>
      <c r="N160" s="287"/>
    </row>
    <row r="161" spans="2:14" ht="12.75" x14ac:dyDescent="0.2">
      <c r="B161" s="14" t="str">
        <f>IF(Tabla1[[#This Row],[Código_Actividad]]="","",CONCATENATE(Tabla1[[#This Row],[POA]],".",Tabla1[[#This Row],[SRS]],".",Tabla1[[#This Row],[AREA]],".",Tabla1[[#This Row],[TIPO]]))</f>
        <v/>
      </c>
      <c r="C161" s="14" t="str">
        <f>IF(Tabla1[[#This Row],[Código_Actividad]]="","",'[3]Formulario PPGR1'!#REF!)</f>
        <v/>
      </c>
      <c r="D161" s="14" t="str">
        <f>IF(Tabla1[[#This Row],[Código_Actividad]]="","",'[3]Formulario PPGR1'!#REF!)</f>
        <v/>
      </c>
      <c r="E161" s="14" t="str">
        <f>IF(Tabla1[[#This Row],[Código_Actividad]]="","",'[3]Formulario PPGR1'!#REF!)</f>
        <v/>
      </c>
      <c r="F161" s="14" t="str">
        <f>IF(Tabla1[[#This Row],[Código_Actividad]]="","",'[3]Formulario PPGR1'!#REF!)</f>
        <v/>
      </c>
      <c r="G161" s="286"/>
      <c r="H161" s="287"/>
      <c r="I161" s="287"/>
      <c r="J161" s="286"/>
      <c r="K161" s="288"/>
      <c r="L161" s="289">
        <f>+Tabla1[[#This Row],[Precio Unitario]]*Tabla1[[#This Row],[Cantidad de Insumos]]</f>
        <v>0</v>
      </c>
      <c r="M161" s="290"/>
      <c r="N161" s="287"/>
    </row>
    <row r="162" spans="2:14" ht="12.75" x14ac:dyDescent="0.2">
      <c r="B162" s="14" t="str">
        <f>IF(Tabla1[[#This Row],[Código_Actividad]]="","",CONCATENATE(Tabla1[[#This Row],[POA]],".",Tabla1[[#This Row],[SRS]],".",Tabla1[[#This Row],[AREA]],".",Tabla1[[#This Row],[TIPO]]))</f>
        <v/>
      </c>
      <c r="C162" s="14" t="str">
        <f>IF(Tabla1[[#This Row],[Código_Actividad]]="","",'[3]Formulario PPGR1'!#REF!)</f>
        <v/>
      </c>
      <c r="D162" s="14" t="str">
        <f>IF(Tabla1[[#This Row],[Código_Actividad]]="","",'[3]Formulario PPGR1'!#REF!)</f>
        <v/>
      </c>
      <c r="E162" s="14" t="str">
        <f>IF(Tabla1[[#This Row],[Código_Actividad]]="","",'[3]Formulario PPGR1'!#REF!)</f>
        <v/>
      </c>
      <c r="F162" s="14" t="str">
        <f>IF(Tabla1[[#This Row],[Código_Actividad]]="","",'[3]Formulario PPGR1'!#REF!)</f>
        <v/>
      </c>
      <c r="G162" s="286"/>
      <c r="H162" s="287"/>
      <c r="I162" s="287"/>
      <c r="J162" s="286"/>
      <c r="K162" s="288"/>
      <c r="L162" s="289">
        <f>+Tabla1[[#This Row],[Precio Unitario]]*Tabla1[[#This Row],[Cantidad de Insumos]]</f>
        <v>0</v>
      </c>
      <c r="M162" s="290"/>
      <c r="N162" s="287"/>
    </row>
    <row r="163" spans="2:14" ht="12.75" x14ac:dyDescent="0.2">
      <c r="B163" s="14" t="str">
        <f>IF(Tabla1[[#This Row],[Código_Actividad]]="","",CONCATENATE(Tabla1[[#This Row],[POA]],".",Tabla1[[#This Row],[SRS]],".",Tabla1[[#This Row],[AREA]],".",Tabla1[[#This Row],[TIPO]]))</f>
        <v/>
      </c>
      <c r="C163" s="14" t="str">
        <f>IF(Tabla1[[#This Row],[Código_Actividad]]="","",'[3]Formulario PPGR1'!#REF!)</f>
        <v/>
      </c>
      <c r="D163" s="14" t="str">
        <f>IF(Tabla1[[#This Row],[Código_Actividad]]="","",'[3]Formulario PPGR1'!#REF!)</f>
        <v/>
      </c>
      <c r="E163" s="14" t="str">
        <f>IF(Tabla1[[#This Row],[Código_Actividad]]="","",'[3]Formulario PPGR1'!#REF!)</f>
        <v/>
      </c>
      <c r="F163" s="14" t="str">
        <f>IF(Tabla1[[#This Row],[Código_Actividad]]="","",'[3]Formulario PPGR1'!#REF!)</f>
        <v/>
      </c>
      <c r="G163" s="286"/>
      <c r="H163" s="287"/>
      <c r="I163" s="287"/>
      <c r="J163" s="286"/>
      <c r="K163" s="288"/>
      <c r="L163" s="289">
        <f>+Tabla1[[#This Row],[Precio Unitario]]*Tabla1[[#This Row],[Cantidad de Insumos]]</f>
        <v>0</v>
      </c>
      <c r="M163" s="290"/>
      <c r="N163" s="287"/>
    </row>
    <row r="164" spans="2:14" ht="12.75" x14ac:dyDescent="0.2">
      <c r="B164" s="14" t="str">
        <f>IF(Tabla1[[#This Row],[Código_Actividad]]="","",CONCATENATE(Tabla1[[#This Row],[POA]],".",Tabla1[[#This Row],[SRS]],".",Tabla1[[#This Row],[AREA]],".",Tabla1[[#This Row],[TIPO]]))</f>
        <v/>
      </c>
      <c r="C164" s="14" t="str">
        <f>IF(Tabla1[[#This Row],[Código_Actividad]]="","",'[3]Formulario PPGR1'!#REF!)</f>
        <v/>
      </c>
      <c r="D164" s="14" t="str">
        <f>IF(Tabla1[[#This Row],[Código_Actividad]]="","",'[3]Formulario PPGR1'!#REF!)</f>
        <v/>
      </c>
      <c r="E164" s="14" t="str">
        <f>IF(Tabla1[[#This Row],[Código_Actividad]]="","",'[3]Formulario PPGR1'!#REF!)</f>
        <v/>
      </c>
      <c r="F164" s="14" t="str">
        <f>IF(Tabla1[[#This Row],[Código_Actividad]]="","",'[3]Formulario PPGR1'!#REF!)</f>
        <v/>
      </c>
      <c r="G164" s="286"/>
      <c r="H164" s="287"/>
      <c r="I164" s="287"/>
      <c r="J164" s="286"/>
      <c r="K164" s="288"/>
      <c r="L164" s="289">
        <f>+Tabla1[[#This Row],[Precio Unitario]]*Tabla1[[#This Row],[Cantidad de Insumos]]</f>
        <v>0</v>
      </c>
      <c r="M164" s="290"/>
      <c r="N164" s="287"/>
    </row>
    <row r="165" spans="2:14" ht="12.75" x14ac:dyDescent="0.2">
      <c r="B165" s="14" t="str">
        <f>IF(Tabla1[[#This Row],[Código_Actividad]]="","",CONCATENATE(Tabla1[[#This Row],[POA]],".",Tabla1[[#This Row],[SRS]],".",Tabla1[[#This Row],[AREA]],".",Tabla1[[#This Row],[TIPO]]))</f>
        <v/>
      </c>
      <c r="C165" s="14" t="str">
        <f>IF(Tabla1[[#This Row],[Código_Actividad]]="","",'[3]Formulario PPGR1'!#REF!)</f>
        <v/>
      </c>
      <c r="D165" s="14" t="str">
        <f>IF(Tabla1[[#This Row],[Código_Actividad]]="","",'[3]Formulario PPGR1'!#REF!)</f>
        <v/>
      </c>
      <c r="E165" s="14" t="str">
        <f>IF(Tabla1[[#This Row],[Código_Actividad]]="","",'[3]Formulario PPGR1'!#REF!)</f>
        <v/>
      </c>
      <c r="F165" s="14" t="str">
        <f>IF(Tabla1[[#This Row],[Código_Actividad]]="","",'[3]Formulario PPGR1'!#REF!)</f>
        <v/>
      </c>
      <c r="G165" s="286"/>
      <c r="H165" s="287"/>
      <c r="I165" s="287"/>
      <c r="J165" s="286"/>
      <c r="K165" s="288"/>
      <c r="L165" s="289">
        <f>+Tabla1[[#This Row],[Precio Unitario]]*Tabla1[[#This Row],[Cantidad de Insumos]]</f>
        <v>0</v>
      </c>
      <c r="M165" s="290"/>
      <c r="N165" s="287"/>
    </row>
    <row r="166" spans="2:14" ht="12.75" x14ac:dyDescent="0.2">
      <c r="B166" s="14" t="str">
        <f>IF(Tabla1[[#This Row],[Código_Actividad]]="","",CONCATENATE(Tabla1[[#This Row],[POA]],".",Tabla1[[#This Row],[SRS]],".",Tabla1[[#This Row],[AREA]],".",Tabla1[[#This Row],[TIPO]]))</f>
        <v/>
      </c>
      <c r="C166" s="14" t="str">
        <f>IF(Tabla1[[#This Row],[Código_Actividad]]="","",'[3]Formulario PPGR1'!#REF!)</f>
        <v/>
      </c>
      <c r="D166" s="14" t="str">
        <f>IF(Tabla1[[#This Row],[Código_Actividad]]="","",'[3]Formulario PPGR1'!#REF!)</f>
        <v/>
      </c>
      <c r="E166" s="14" t="str">
        <f>IF(Tabla1[[#This Row],[Código_Actividad]]="","",'[3]Formulario PPGR1'!#REF!)</f>
        <v/>
      </c>
      <c r="F166" s="14" t="str">
        <f>IF(Tabla1[[#This Row],[Código_Actividad]]="","",'[3]Formulario PPGR1'!#REF!)</f>
        <v/>
      </c>
      <c r="G166" s="286"/>
      <c r="H166" s="287"/>
      <c r="I166" s="287"/>
      <c r="J166" s="286"/>
      <c r="K166" s="288"/>
      <c r="L166" s="289">
        <f>+Tabla1[[#This Row],[Precio Unitario]]*Tabla1[[#This Row],[Cantidad de Insumos]]</f>
        <v>0</v>
      </c>
      <c r="M166" s="290"/>
      <c r="N166" s="287"/>
    </row>
    <row r="167" spans="2:14" ht="12.75" x14ac:dyDescent="0.2">
      <c r="B167" s="14" t="str">
        <f>IF(Tabla1[[#This Row],[Código_Actividad]]="","",CONCATENATE(Tabla1[[#This Row],[POA]],".",Tabla1[[#This Row],[SRS]],".",Tabla1[[#This Row],[AREA]],".",Tabla1[[#This Row],[TIPO]]))</f>
        <v/>
      </c>
      <c r="C167" s="14" t="str">
        <f>IF(Tabla1[[#This Row],[Código_Actividad]]="","",'[3]Formulario PPGR1'!#REF!)</f>
        <v/>
      </c>
      <c r="D167" s="14" t="str">
        <f>IF(Tabla1[[#This Row],[Código_Actividad]]="","",'[3]Formulario PPGR1'!#REF!)</f>
        <v/>
      </c>
      <c r="E167" s="14" t="str">
        <f>IF(Tabla1[[#This Row],[Código_Actividad]]="","",'[3]Formulario PPGR1'!#REF!)</f>
        <v/>
      </c>
      <c r="F167" s="14" t="str">
        <f>IF(Tabla1[[#This Row],[Código_Actividad]]="","",'[3]Formulario PPGR1'!#REF!)</f>
        <v/>
      </c>
      <c r="G167" s="286"/>
      <c r="H167" s="287"/>
      <c r="I167" s="287"/>
      <c r="J167" s="286"/>
      <c r="K167" s="288"/>
      <c r="L167" s="289">
        <f>+Tabla1[[#This Row],[Precio Unitario]]*Tabla1[[#This Row],[Cantidad de Insumos]]</f>
        <v>0</v>
      </c>
      <c r="M167" s="290"/>
      <c r="N167" s="287"/>
    </row>
    <row r="168" spans="2:14" ht="12.75" x14ac:dyDescent="0.2">
      <c r="B168" s="14" t="str">
        <f>IF(Tabla1[[#This Row],[Código_Actividad]]="","",CONCATENATE(Tabla1[[#This Row],[POA]],".",Tabla1[[#This Row],[SRS]],".",Tabla1[[#This Row],[AREA]],".",Tabla1[[#This Row],[TIPO]]))</f>
        <v/>
      </c>
      <c r="C168" s="14" t="str">
        <f>IF(Tabla1[[#This Row],[Código_Actividad]]="","",'[3]Formulario PPGR1'!#REF!)</f>
        <v/>
      </c>
      <c r="D168" s="14" t="str">
        <f>IF(Tabla1[[#This Row],[Código_Actividad]]="","",'[3]Formulario PPGR1'!#REF!)</f>
        <v/>
      </c>
      <c r="E168" s="14" t="str">
        <f>IF(Tabla1[[#This Row],[Código_Actividad]]="","",'[3]Formulario PPGR1'!#REF!)</f>
        <v/>
      </c>
      <c r="F168" s="14" t="str">
        <f>IF(Tabla1[[#This Row],[Código_Actividad]]="","",'[3]Formulario PPGR1'!#REF!)</f>
        <v/>
      </c>
      <c r="G168" s="286"/>
      <c r="H168" s="287"/>
      <c r="I168" s="287"/>
      <c r="J168" s="286"/>
      <c r="K168" s="288"/>
      <c r="L168" s="289">
        <f>+Tabla1[[#This Row],[Precio Unitario]]*Tabla1[[#This Row],[Cantidad de Insumos]]</f>
        <v>0</v>
      </c>
      <c r="M168" s="290"/>
      <c r="N168" s="287"/>
    </row>
    <row r="169" spans="2:14" ht="12.75" x14ac:dyDescent="0.2">
      <c r="B169" s="14" t="str">
        <f>IF(Tabla1[[#This Row],[Código_Actividad]]="","",CONCATENATE(Tabla1[[#This Row],[POA]],".",Tabla1[[#This Row],[SRS]],".",Tabla1[[#This Row],[AREA]],".",Tabla1[[#This Row],[TIPO]]))</f>
        <v/>
      </c>
      <c r="C169" s="14" t="str">
        <f>IF(Tabla1[[#This Row],[Código_Actividad]]="","",'[3]Formulario PPGR1'!#REF!)</f>
        <v/>
      </c>
      <c r="D169" s="14" t="str">
        <f>IF(Tabla1[[#This Row],[Código_Actividad]]="","",'[3]Formulario PPGR1'!#REF!)</f>
        <v/>
      </c>
      <c r="E169" s="14" t="str">
        <f>IF(Tabla1[[#This Row],[Código_Actividad]]="","",'[3]Formulario PPGR1'!#REF!)</f>
        <v/>
      </c>
      <c r="F169" s="14" t="str">
        <f>IF(Tabla1[[#This Row],[Código_Actividad]]="","",'[3]Formulario PPGR1'!#REF!)</f>
        <v/>
      </c>
      <c r="G169" s="286"/>
      <c r="H169" s="287"/>
      <c r="I169" s="287"/>
      <c r="J169" s="286"/>
      <c r="K169" s="288"/>
      <c r="L169" s="289">
        <f>+Tabla1[[#This Row],[Precio Unitario]]*Tabla1[[#This Row],[Cantidad de Insumos]]</f>
        <v>0</v>
      </c>
      <c r="M169" s="290"/>
      <c r="N169" s="287"/>
    </row>
    <row r="170" spans="2:14" ht="12.75" x14ac:dyDescent="0.2">
      <c r="B170" s="14" t="str">
        <f>IF(Tabla1[[#This Row],[Código_Actividad]]="","",CONCATENATE(Tabla1[[#This Row],[POA]],".",Tabla1[[#This Row],[SRS]],".",Tabla1[[#This Row],[AREA]],".",Tabla1[[#This Row],[TIPO]]))</f>
        <v/>
      </c>
      <c r="C170" s="14" t="str">
        <f>IF(Tabla1[[#This Row],[Código_Actividad]]="","",'[3]Formulario PPGR1'!#REF!)</f>
        <v/>
      </c>
      <c r="D170" s="14" t="str">
        <f>IF(Tabla1[[#This Row],[Código_Actividad]]="","",'[3]Formulario PPGR1'!#REF!)</f>
        <v/>
      </c>
      <c r="E170" s="14" t="str">
        <f>IF(Tabla1[[#This Row],[Código_Actividad]]="","",'[3]Formulario PPGR1'!#REF!)</f>
        <v/>
      </c>
      <c r="F170" s="14" t="str">
        <f>IF(Tabla1[[#This Row],[Código_Actividad]]="","",'[3]Formulario PPGR1'!#REF!)</f>
        <v/>
      </c>
      <c r="G170" s="286"/>
      <c r="H170" s="287"/>
      <c r="I170" s="287"/>
      <c r="J170" s="286"/>
      <c r="K170" s="288"/>
      <c r="L170" s="289">
        <f>+Tabla1[[#This Row],[Precio Unitario]]*Tabla1[[#This Row],[Cantidad de Insumos]]</f>
        <v>0</v>
      </c>
      <c r="M170" s="290"/>
      <c r="N170" s="287"/>
    </row>
    <row r="171" spans="2:14" ht="12.75" x14ac:dyDescent="0.2">
      <c r="B171" s="14" t="str">
        <f>IF(Tabla1[[#This Row],[Código_Actividad]]="","",CONCATENATE(Tabla1[[#This Row],[POA]],".",Tabla1[[#This Row],[SRS]],".",Tabla1[[#This Row],[AREA]],".",Tabla1[[#This Row],[TIPO]]))</f>
        <v/>
      </c>
      <c r="C171" s="14" t="str">
        <f>IF(Tabla1[[#This Row],[Código_Actividad]]="","",'[3]Formulario PPGR1'!#REF!)</f>
        <v/>
      </c>
      <c r="D171" s="14" t="str">
        <f>IF(Tabla1[[#This Row],[Código_Actividad]]="","",'[3]Formulario PPGR1'!#REF!)</f>
        <v/>
      </c>
      <c r="E171" s="14" t="str">
        <f>IF(Tabla1[[#This Row],[Código_Actividad]]="","",'[3]Formulario PPGR1'!#REF!)</f>
        <v/>
      </c>
      <c r="F171" s="14" t="str">
        <f>IF(Tabla1[[#This Row],[Código_Actividad]]="","",'[3]Formulario PPGR1'!#REF!)</f>
        <v/>
      </c>
      <c r="G171" s="286"/>
      <c r="H171" s="287"/>
      <c r="I171" s="287"/>
      <c r="J171" s="286"/>
      <c r="K171" s="288"/>
      <c r="L171" s="289">
        <f>+Tabla1[[#This Row],[Precio Unitario]]*Tabla1[[#This Row],[Cantidad de Insumos]]</f>
        <v>0</v>
      </c>
      <c r="M171" s="290"/>
      <c r="N171" s="287"/>
    </row>
    <row r="172" spans="2:14" ht="12.75" x14ac:dyDescent="0.2">
      <c r="B172" s="14" t="str">
        <f>IF(Tabla1[[#This Row],[Código_Actividad]]="","",CONCATENATE(Tabla1[[#This Row],[POA]],".",Tabla1[[#This Row],[SRS]],".",Tabla1[[#This Row],[AREA]],".",Tabla1[[#This Row],[TIPO]]))</f>
        <v/>
      </c>
      <c r="C172" s="14" t="str">
        <f>IF(Tabla1[[#This Row],[Código_Actividad]]="","",'[3]Formulario PPGR1'!#REF!)</f>
        <v/>
      </c>
      <c r="D172" s="14" t="str">
        <f>IF(Tabla1[[#This Row],[Código_Actividad]]="","",'[3]Formulario PPGR1'!#REF!)</f>
        <v/>
      </c>
      <c r="E172" s="14" t="str">
        <f>IF(Tabla1[[#This Row],[Código_Actividad]]="","",'[3]Formulario PPGR1'!#REF!)</f>
        <v/>
      </c>
      <c r="F172" s="14" t="str">
        <f>IF(Tabla1[[#This Row],[Código_Actividad]]="","",'[3]Formulario PPGR1'!#REF!)</f>
        <v/>
      </c>
      <c r="G172" s="286"/>
      <c r="H172" s="287"/>
      <c r="I172" s="287"/>
      <c r="J172" s="286"/>
      <c r="K172" s="288"/>
      <c r="L172" s="289">
        <f>+Tabla1[[#This Row],[Precio Unitario]]*Tabla1[[#This Row],[Cantidad de Insumos]]</f>
        <v>0</v>
      </c>
      <c r="M172" s="290"/>
      <c r="N172" s="287"/>
    </row>
    <row r="173" spans="2:14" ht="12.75" x14ac:dyDescent="0.2">
      <c r="B173" s="14" t="str">
        <f>IF(Tabla1[[#This Row],[Código_Actividad]]="","",CONCATENATE(Tabla1[[#This Row],[POA]],".",Tabla1[[#This Row],[SRS]],".",Tabla1[[#This Row],[AREA]],".",Tabla1[[#This Row],[TIPO]]))</f>
        <v/>
      </c>
      <c r="C173" s="14" t="str">
        <f>IF(Tabla1[[#This Row],[Código_Actividad]]="","",'[3]Formulario PPGR1'!#REF!)</f>
        <v/>
      </c>
      <c r="D173" s="14" t="str">
        <f>IF(Tabla1[[#This Row],[Código_Actividad]]="","",'[3]Formulario PPGR1'!#REF!)</f>
        <v/>
      </c>
      <c r="E173" s="14" t="str">
        <f>IF(Tabla1[[#This Row],[Código_Actividad]]="","",'[3]Formulario PPGR1'!#REF!)</f>
        <v/>
      </c>
      <c r="F173" s="14" t="str">
        <f>IF(Tabla1[[#This Row],[Código_Actividad]]="","",'[3]Formulario PPGR1'!#REF!)</f>
        <v/>
      </c>
      <c r="G173" s="286"/>
      <c r="H173" s="287"/>
      <c r="I173" s="287"/>
      <c r="J173" s="286"/>
      <c r="K173" s="288"/>
      <c r="L173" s="289">
        <f>+Tabla1[[#This Row],[Precio Unitario]]*Tabla1[[#This Row],[Cantidad de Insumos]]</f>
        <v>0</v>
      </c>
      <c r="M173" s="290"/>
      <c r="N173" s="287"/>
    </row>
    <row r="174" spans="2:14" ht="12.75" x14ac:dyDescent="0.2">
      <c r="B174" s="14" t="str">
        <f>IF(Tabla1[[#This Row],[Código_Actividad]]="","",CONCATENATE(Tabla1[[#This Row],[POA]],".",Tabla1[[#This Row],[SRS]],".",Tabla1[[#This Row],[AREA]],".",Tabla1[[#This Row],[TIPO]]))</f>
        <v/>
      </c>
      <c r="C174" s="14" t="str">
        <f>IF(Tabla1[[#This Row],[Código_Actividad]]="","",'[3]Formulario PPGR1'!#REF!)</f>
        <v/>
      </c>
      <c r="D174" s="14" t="str">
        <f>IF(Tabla1[[#This Row],[Código_Actividad]]="","",'[3]Formulario PPGR1'!#REF!)</f>
        <v/>
      </c>
      <c r="E174" s="14" t="str">
        <f>IF(Tabla1[[#This Row],[Código_Actividad]]="","",'[3]Formulario PPGR1'!#REF!)</f>
        <v/>
      </c>
      <c r="F174" s="14" t="str">
        <f>IF(Tabla1[[#This Row],[Código_Actividad]]="","",'[3]Formulario PPGR1'!#REF!)</f>
        <v/>
      </c>
      <c r="G174" s="286"/>
      <c r="H174" s="287"/>
      <c r="I174" s="287"/>
      <c r="J174" s="286"/>
      <c r="K174" s="288"/>
      <c r="L174" s="289">
        <f>+Tabla1[[#This Row],[Precio Unitario]]*Tabla1[[#This Row],[Cantidad de Insumos]]</f>
        <v>0</v>
      </c>
      <c r="M174" s="290"/>
      <c r="N174" s="287"/>
    </row>
    <row r="175" spans="2:14" ht="12.75" x14ac:dyDescent="0.2">
      <c r="B175" s="14" t="str">
        <f>IF(Tabla1[[#This Row],[Código_Actividad]]="","",CONCATENATE(Tabla1[[#This Row],[POA]],".",Tabla1[[#This Row],[SRS]],".",Tabla1[[#This Row],[AREA]],".",Tabla1[[#This Row],[TIPO]]))</f>
        <v/>
      </c>
      <c r="C175" s="14" t="str">
        <f>IF(Tabla1[[#This Row],[Código_Actividad]]="","",'[3]Formulario PPGR1'!#REF!)</f>
        <v/>
      </c>
      <c r="D175" s="14" t="str">
        <f>IF(Tabla1[[#This Row],[Código_Actividad]]="","",'[3]Formulario PPGR1'!#REF!)</f>
        <v/>
      </c>
      <c r="E175" s="14" t="str">
        <f>IF(Tabla1[[#This Row],[Código_Actividad]]="","",'[3]Formulario PPGR1'!#REF!)</f>
        <v/>
      </c>
      <c r="F175" s="14" t="str">
        <f>IF(Tabla1[[#This Row],[Código_Actividad]]="","",'[3]Formulario PPGR1'!#REF!)</f>
        <v/>
      </c>
      <c r="G175" s="286"/>
      <c r="H175" s="287"/>
      <c r="I175" s="287"/>
      <c r="J175" s="286"/>
      <c r="K175" s="288"/>
      <c r="L175" s="289">
        <f>+Tabla1[[#This Row],[Precio Unitario]]*Tabla1[[#This Row],[Cantidad de Insumos]]</f>
        <v>0</v>
      </c>
      <c r="M175" s="290"/>
      <c r="N175" s="287"/>
    </row>
    <row r="176" spans="2:14" ht="12.75" x14ac:dyDescent="0.2">
      <c r="B176" s="14" t="str">
        <f>IF(Tabla1[[#This Row],[Código_Actividad]]="","",CONCATENATE(Tabla1[[#This Row],[POA]],".",Tabla1[[#This Row],[SRS]],".",Tabla1[[#This Row],[AREA]],".",Tabla1[[#This Row],[TIPO]]))</f>
        <v/>
      </c>
      <c r="C176" s="14" t="str">
        <f>IF(Tabla1[[#This Row],[Código_Actividad]]="","",'[3]Formulario PPGR1'!#REF!)</f>
        <v/>
      </c>
      <c r="D176" s="14" t="str">
        <f>IF(Tabla1[[#This Row],[Código_Actividad]]="","",'[3]Formulario PPGR1'!#REF!)</f>
        <v/>
      </c>
      <c r="E176" s="14" t="str">
        <f>IF(Tabla1[[#This Row],[Código_Actividad]]="","",'[3]Formulario PPGR1'!#REF!)</f>
        <v/>
      </c>
      <c r="F176" s="14" t="str">
        <f>IF(Tabla1[[#This Row],[Código_Actividad]]="","",'[3]Formulario PPGR1'!#REF!)</f>
        <v/>
      </c>
      <c r="G176" s="286"/>
      <c r="H176" s="287"/>
      <c r="I176" s="287"/>
      <c r="J176" s="286"/>
      <c r="K176" s="288"/>
      <c r="L176" s="289">
        <f>+Tabla1[[#This Row],[Precio Unitario]]*Tabla1[[#This Row],[Cantidad de Insumos]]</f>
        <v>0</v>
      </c>
      <c r="M176" s="290"/>
      <c r="N176" s="287"/>
    </row>
    <row r="177" spans="2:14" ht="12.75" x14ac:dyDescent="0.2">
      <c r="B177" s="14" t="str">
        <f>IF(Tabla1[[#This Row],[Código_Actividad]]="","",CONCATENATE(Tabla1[[#This Row],[POA]],".",Tabla1[[#This Row],[SRS]],".",Tabla1[[#This Row],[AREA]],".",Tabla1[[#This Row],[TIPO]]))</f>
        <v/>
      </c>
      <c r="C177" s="14" t="str">
        <f>IF(Tabla1[[#This Row],[Código_Actividad]]="","",'[3]Formulario PPGR1'!#REF!)</f>
        <v/>
      </c>
      <c r="D177" s="14" t="str">
        <f>IF(Tabla1[[#This Row],[Código_Actividad]]="","",'[3]Formulario PPGR1'!#REF!)</f>
        <v/>
      </c>
      <c r="E177" s="14" t="str">
        <f>IF(Tabla1[[#This Row],[Código_Actividad]]="","",'[3]Formulario PPGR1'!#REF!)</f>
        <v/>
      </c>
      <c r="F177" s="14" t="str">
        <f>IF(Tabla1[[#This Row],[Código_Actividad]]="","",'[3]Formulario PPGR1'!#REF!)</f>
        <v/>
      </c>
      <c r="G177" s="286"/>
      <c r="H177" s="287"/>
      <c r="I177" s="287"/>
      <c r="J177" s="286"/>
      <c r="K177" s="288"/>
      <c r="L177" s="289">
        <f>+Tabla1[[#This Row],[Precio Unitario]]*Tabla1[[#This Row],[Cantidad de Insumos]]</f>
        <v>0</v>
      </c>
      <c r="M177" s="290"/>
      <c r="N177" s="287"/>
    </row>
    <row r="178" spans="2:14" ht="12.75" x14ac:dyDescent="0.2">
      <c r="B178" s="14" t="str">
        <f>IF(Tabla1[[#This Row],[Código_Actividad]]="","",CONCATENATE(Tabla1[[#This Row],[POA]],".",Tabla1[[#This Row],[SRS]],".",Tabla1[[#This Row],[AREA]],".",Tabla1[[#This Row],[TIPO]]))</f>
        <v/>
      </c>
      <c r="C178" s="14" t="str">
        <f>IF(Tabla1[[#This Row],[Código_Actividad]]="","",'[3]Formulario PPGR1'!#REF!)</f>
        <v/>
      </c>
      <c r="D178" s="14" t="str">
        <f>IF(Tabla1[[#This Row],[Código_Actividad]]="","",'[3]Formulario PPGR1'!#REF!)</f>
        <v/>
      </c>
      <c r="E178" s="14" t="str">
        <f>IF(Tabla1[[#This Row],[Código_Actividad]]="","",'[3]Formulario PPGR1'!#REF!)</f>
        <v/>
      </c>
      <c r="F178" s="14" t="str">
        <f>IF(Tabla1[[#This Row],[Código_Actividad]]="","",'[3]Formulario PPGR1'!#REF!)</f>
        <v/>
      </c>
      <c r="G178" s="286"/>
      <c r="H178" s="287"/>
      <c r="I178" s="287"/>
      <c r="J178" s="286"/>
      <c r="K178" s="288"/>
      <c r="L178" s="289">
        <f>+Tabla1[[#This Row],[Precio Unitario]]*Tabla1[[#This Row],[Cantidad de Insumos]]</f>
        <v>0</v>
      </c>
      <c r="M178" s="290"/>
      <c r="N178" s="287"/>
    </row>
    <row r="179" spans="2:14" ht="12.75" x14ac:dyDescent="0.2">
      <c r="B179" s="14" t="str">
        <f>IF(Tabla1[[#This Row],[Código_Actividad]]="","",CONCATENATE(Tabla1[[#This Row],[POA]],".",Tabla1[[#This Row],[SRS]],".",Tabla1[[#This Row],[AREA]],".",Tabla1[[#This Row],[TIPO]]))</f>
        <v/>
      </c>
      <c r="C179" s="14" t="str">
        <f>IF(Tabla1[[#This Row],[Código_Actividad]]="","",'[3]Formulario PPGR1'!#REF!)</f>
        <v/>
      </c>
      <c r="D179" s="14" t="str">
        <f>IF(Tabla1[[#This Row],[Código_Actividad]]="","",'[3]Formulario PPGR1'!#REF!)</f>
        <v/>
      </c>
      <c r="E179" s="14" t="str">
        <f>IF(Tabla1[[#This Row],[Código_Actividad]]="","",'[3]Formulario PPGR1'!#REF!)</f>
        <v/>
      </c>
      <c r="F179" s="14" t="str">
        <f>IF(Tabla1[[#This Row],[Código_Actividad]]="","",'[3]Formulario PPGR1'!#REF!)</f>
        <v/>
      </c>
      <c r="G179" s="286"/>
      <c r="H179" s="287"/>
      <c r="I179" s="287"/>
      <c r="J179" s="286"/>
      <c r="K179" s="288"/>
      <c r="L179" s="289">
        <f>+Tabla1[[#This Row],[Precio Unitario]]*Tabla1[[#This Row],[Cantidad de Insumos]]</f>
        <v>0</v>
      </c>
      <c r="M179" s="290"/>
      <c r="N179" s="287"/>
    </row>
    <row r="180" spans="2:14" ht="12.75" x14ac:dyDescent="0.2">
      <c r="B180" s="14" t="str">
        <f>IF(Tabla1[[#This Row],[Código_Actividad]]="","",CONCATENATE(Tabla1[[#This Row],[POA]],".",Tabla1[[#This Row],[SRS]],".",Tabla1[[#This Row],[AREA]],".",Tabla1[[#This Row],[TIPO]]))</f>
        <v/>
      </c>
      <c r="C180" s="14" t="str">
        <f>IF(Tabla1[[#This Row],[Código_Actividad]]="","",'[3]Formulario PPGR1'!#REF!)</f>
        <v/>
      </c>
      <c r="D180" s="14" t="str">
        <f>IF(Tabla1[[#This Row],[Código_Actividad]]="","",'[3]Formulario PPGR1'!#REF!)</f>
        <v/>
      </c>
      <c r="E180" s="14" t="str">
        <f>IF(Tabla1[[#This Row],[Código_Actividad]]="","",'[3]Formulario PPGR1'!#REF!)</f>
        <v/>
      </c>
      <c r="F180" s="14" t="str">
        <f>IF(Tabla1[[#This Row],[Código_Actividad]]="","",'[3]Formulario PPGR1'!#REF!)</f>
        <v/>
      </c>
      <c r="G180" s="286"/>
      <c r="H180" s="287"/>
      <c r="I180" s="287"/>
      <c r="J180" s="286"/>
      <c r="K180" s="288"/>
      <c r="L180" s="289">
        <f>+Tabla1[[#This Row],[Precio Unitario]]*Tabla1[[#This Row],[Cantidad de Insumos]]</f>
        <v>0</v>
      </c>
      <c r="M180" s="290"/>
      <c r="N180" s="287"/>
    </row>
    <row r="181" spans="2:14" ht="12.75" x14ac:dyDescent="0.2">
      <c r="B181" s="14" t="str">
        <f>IF(Tabla1[[#This Row],[Código_Actividad]]="","",CONCATENATE(Tabla1[[#This Row],[POA]],".",Tabla1[[#This Row],[SRS]],".",Tabla1[[#This Row],[AREA]],".",Tabla1[[#This Row],[TIPO]]))</f>
        <v/>
      </c>
      <c r="C181" s="14" t="str">
        <f>IF(Tabla1[[#This Row],[Código_Actividad]]="","",'[3]Formulario PPGR1'!#REF!)</f>
        <v/>
      </c>
      <c r="D181" s="14" t="str">
        <f>IF(Tabla1[[#This Row],[Código_Actividad]]="","",'[3]Formulario PPGR1'!#REF!)</f>
        <v/>
      </c>
      <c r="E181" s="14" t="str">
        <f>IF(Tabla1[[#This Row],[Código_Actividad]]="","",'[3]Formulario PPGR1'!#REF!)</f>
        <v/>
      </c>
      <c r="F181" s="14" t="str">
        <f>IF(Tabla1[[#This Row],[Código_Actividad]]="","",'[3]Formulario PPGR1'!#REF!)</f>
        <v/>
      </c>
      <c r="G181" s="286"/>
      <c r="H181" s="287"/>
      <c r="I181" s="287"/>
      <c r="J181" s="286"/>
      <c r="K181" s="288"/>
      <c r="L181" s="289">
        <f>+Tabla1[[#This Row],[Precio Unitario]]*Tabla1[[#This Row],[Cantidad de Insumos]]</f>
        <v>0</v>
      </c>
      <c r="M181" s="290"/>
      <c r="N181" s="287"/>
    </row>
    <row r="182" spans="2:14" ht="12.75" x14ac:dyDescent="0.2">
      <c r="B182" s="14" t="str">
        <f>IF(Tabla1[[#This Row],[Código_Actividad]]="","",CONCATENATE(Tabla1[[#This Row],[POA]],".",Tabla1[[#This Row],[SRS]],".",Tabla1[[#This Row],[AREA]],".",Tabla1[[#This Row],[TIPO]]))</f>
        <v/>
      </c>
      <c r="C182" s="14" t="str">
        <f>IF(Tabla1[[#This Row],[Código_Actividad]]="","",'[3]Formulario PPGR1'!#REF!)</f>
        <v/>
      </c>
      <c r="D182" s="14" t="str">
        <f>IF(Tabla1[[#This Row],[Código_Actividad]]="","",'[3]Formulario PPGR1'!#REF!)</f>
        <v/>
      </c>
      <c r="E182" s="14" t="str">
        <f>IF(Tabla1[[#This Row],[Código_Actividad]]="","",'[3]Formulario PPGR1'!#REF!)</f>
        <v/>
      </c>
      <c r="F182" s="14" t="str">
        <f>IF(Tabla1[[#This Row],[Código_Actividad]]="","",'[3]Formulario PPGR1'!#REF!)</f>
        <v/>
      </c>
      <c r="G182" s="286"/>
      <c r="H182" s="287"/>
      <c r="I182" s="287"/>
      <c r="J182" s="286"/>
      <c r="K182" s="288"/>
      <c r="L182" s="289">
        <f>+Tabla1[[#This Row],[Precio Unitario]]*Tabla1[[#This Row],[Cantidad de Insumos]]</f>
        <v>0</v>
      </c>
      <c r="M182" s="290"/>
      <c r="N182" s="287"/>
    </row>
    <row r="183" spans="2:14" ht="12.75" x14ac:dyDescent="0.2">
      <c r="B183" s="14" t="str">
        <f>IF(Tabla1[[#This Row],[Código_Actividad]]="","",CONCATENATE(Tabla1[[#This Row],[POA]],".",Tabla1[[#This Row],[SRS]],".",Tabla1[[#This Row],[AREA]],".",Tabla1[[#This Row],[TIPO]]))</f>
        <v/>
      </c>
      <c r="C183" s="14" t="str">
        <f>IF(Tabla1[[#This Row],[Código_Actividad]]="","",'[3]Formulario PPGR1'!#REF!)</f>
        <v/>
      </c>
      <c r="D183" s="14" t="str">
        <f>IF(Tabla1[[#This Row],[Código_Actividad]]="","",'[3]Formulario PPGR1'!#REF!)</f>
        <v/>
      </c>
      <c r="E183" s="14" t="str">
        <f>IF(Tabla1[[#This Row],[Código_Actividad]]="","",'[3]Formulario PPGR1'!#REF!)</f>
        <v/>
      </c>
      <c r="F183" s="14" t="str">
        <f>IF(Tabla1[[#This Row],[Código_Actividad]]="","",'[3]Formulario PPGR1'!#REF!)</f>
        <v/>
      </c>
      <c r="G183" s="286"/>
      <c r="H183" s="287"/>
      <c r="I183" s="287"/>
      <c r="J183" s="286"/>
      <c r="K183" s="288"/>
      <c r="L183" s="289">
        <f>+Tabla1[[#This Row],[Precio Unitario]]*Tabla1[[#This Row],[Cantidad de Insumos]]</f>
        <v>0</v>
      </c>
      <c r="M183" s="290"/>
      <c r="N183" s="287"/>
    </row>
    <row r="184" spans="2:14" ht="12.75" x14ac:dyDescent="0.2">
      <c r="B184" s="14" t="str">
        <f>IF(Tabla1[[#This Row],[Código_Actividad]]="","",CONCATENATE(Tabla1[[#This Row],[POA]],".",Tabla1[[#This Row],[SRS]],".",Tabla1[[#This Row],[AREA]],".",Tabla1[[#This Row],[TIPO]]))</f>
        <v/>
      </c>
      <c r="C184" s="14" t="str">
        <f>IF(Tabla1[[#This Row],[Código_Actividad]]="","",'[3]Formulario PPGR1'!#REF!)</f>
        <v/>
      </c>
      <c r="D184" s="14" t="str">
        <f>IF(Tabla1[[#This Row],[Código_Actividad]]="","",'[3]Formulario PPGR1'!#REF!)</f>
        <v/>
      </c>
      <c r="E184" s="14" t="str">
        <f>IF(Tabla1[[#This Row],[Código_Actividad]]="","",'[3]Formulario PPGR1'!#REF!)</f>
        <v/>
      </c>
      <c r="F184" s="14" t="str">
        <f>IF(Tabla1[[#This Row],[Código_Actividad]]="","",'[3]Formulario PPGR1'!#REF!)</f>
        <v/>
      </c>
      <c r="G184" s="286"/>
      <c r="H184" s="287"/>
      <c r="I184" s="287"/>
      <c r="J184" s="286"/>
      <c r="K184" s="288"/>
      <c r="L184" s="289">
        <f>+Tabla1[[#This Row],[Precio Unitario]]*Tabla1[[#This Row],[Cantidad de Insumos]]</f>
        <v>0</v>
      </c>
      <c r="M184" s="290"/>
      <c r="N184" s="287"/>
    </row>
    <row r="185" spans="2:14" ht="12.75" x14ac:dyDescent="0.2">
      <c r="B185" s="14" t="str">
        <f>IF(Tabla1[[#This Row],[Código_Actividad]]="","",CONCATENATE(Tabla1[[#This Row],[POA]],".",Tabla1[[#This Row],[SRS]],".",Tabla1[[#This Row],[AREA]],".",Tabla1[[#This Row],[TIPO]]))</f>
        <v/>
      </c>
      <c r="C185" s="14" t="str">
        <f>IF(Tabla1[[#This Row],[Código_Actividad]]="","",'[3]Formulario PPGR1'!#REF!)</f>
        <v/>
      </c>
      <c r="D185" s="14" t="str">
        <f>IF(Tabla1[[#This Row],[Código_Actividad]]="","",'[3]Formulario PPGR1'!#REF!)</f>
        <v/>
      </c>
      <c r="E185" s="14" t="str">
        <f>IF(Tabla1[[#This Row],[Código_Actividad]]="","",'[3]Formulario PPGR1'!#REF!)</f>
        <v/>
      </c>
      <c r="F185" s="14" t="str">
        <f>IF(Tabla1[[#This Row],[Código_Actividad]]="","",'[3]Formulario PPGR1'!#REF!)</f>
        <v/>
      </c>
      <c r="G185" s="286"/>
      <c r="H185" s="287"/>
      <c r="I185" s="287"/>
      <c r="J185" s="286"/>
      <c r="K185" s="288"/>
      <c r="L185" s="289">
        <f>+Tabla1[[#This Row],[Precio Unitario]]*Tabla1[[#This Row],[Cantidad de Insumos]]</f>
        <v>0</v>
      </c>
      <c r="M185" s="290"/>
      <c r="N185" s="287"/>
    </row>
    <row r="186" spans="2:14" ht="12.75" x14ac:dyDescent="0.2">
      <c r="B186" s="14" t="str">
        <f>IF(Tabla1[[#This Row],[Código_Actividad]]="","",CONCATENATE(Tabla1[[#This Row],[POA]],".",Tabla1[[#This Row],[SRS]],".",Tabla1[[#This Row],[AREA]],".",Tabla1[[#This Row],[TIPO]]))</f>
        <v/>
      </c>
      <c r="C186" s="14" t="str">
        <f>IF(Tabla1[[#This Row],[Código_Actividad]]="","",'[3]Formulario PPGR1'!#REF!)</f>
        <v/>
      </c>
      <c r="D186" s="14" t="str">
        <f>IF(Tabla1[[#This Row],[Código_Actividad]]="","",'[3]Formulario PPGR1'!#REF!)</f>
        <v/>
      </c>
      <c r="E186" s="14" t="str">
        <f>IF(Tabla1[[#This Row],[Código_Actividad]]="","",'[3]Formulario PPGR1'!#REF!)</f>
        <v/>
      </c>
      <c r="F186" s="14" t="str">
        <f>IF(Tabla1[[#This Row],[Código_Actividad]]="","",'[3]Formulario PPGR1'!#REF!)</f>
        <v/>
      </c>
      <c r="G186" s="286"/>
      <c r="H186" s="287"/>
      <c r="I186" s="287"/>
      <c r="J186" s="286"/>
      <c r="K186" s="288"/>
      <c r="L186" s="289">
        <f>+Tabla1[[#This Row],[Precio Unitario]]*Tabla1[[#This Row],[Cantidad de Insumos]]</f>
        <v>0</v>
      </c>
      <c r="M186" s="290"/>
      <c r="N186" s="287"/>
    </row>
    <row r="187" spans="2:14" ht="12.75" x14ac:dyDescent="0.2">
      <c r="B187" s="14" t="str">
        <f>IF(Tabla1[[#This Row],[Código_Actividad]]="","",CONCATENATE(Tabla1[[#This Row],[POA]],".",Tabla1[[#This Row],[SRS]],".",Tabla1[[#This Row],[AREA]],".",Tabla1[[#This Row],[TIPO]]))</f>
        <v/>
      </c>
      <c r="C187" s="14" t="str">
        <f>IF(Tabla1[[#This Row],[Código_Actividad]]="","",'[3]Formulario PPGR1'!#REF!)</f>
        <v/>
      </c>
      <c r="D187" s="14" t="str">
        <f>IF(Tabla1[[#This Row],[Código_Actividad]]="","",'[3]Formulario PPGR1'!#REF!)</f>
        <v/>
      </c>
      <c r="E187" s="14" t="str">
        <f>IF(Tabla1[[#This Row],[Código_Actividad]]="","",'[3]Formulario PPGR1'!#REF!)</f>
        <v/>
      </c>
      <c r="F187" s="14" t="str">
        <f>IF(Tabla1[[#This Row],[Código_Actividad]]="","",'[3]Formulario PPGR1'!#REF!)</f>
        <v/>
      </c>
      <c r="G187" s="286"/>
      <c r="H187" s="287"/>
      <c r="I187" s="287"/>
      <c r="J187" s="286"/>
      <c r="K187" s="288"/>
      <c r="L187" s="289">
        <f>+Tabla1[[#This Row],[Precio Unitario]]*Tabla1[[#This Row],[Cantidad de Insumos]]</f>
        <v>0</v>
      </c>
      <c r="M187" s="290"/>
      <c r="N187" s="287"/>
    </row>
    <row r="188" spans="2:14" ht="12.75" x14ac:dyDescent="0.2">
      <c r="B188" s="14" t="str">
        <f>IF(Tabla1[[#This Row],[Código_Actividad]]="","",CONCATENATE(Tabla1[[#This Row],[POA]],".",Tabla1[[#This Row],[SRS]],".",Tabla1[[#This Row],[AREA]],".",Tabla1[[#This Row],[TIPO]]))</f>
        <v/>
      </c>
      <c r="C188" s="14" t="str">
        <f>IF(Tabla1[[#This Row],[Código_Actividad]]="","",'[3]Formulario PPGR1'!#REF!)</f>
        <v/>
      </c>
      <c r="D188" s="14" t="str">
        <f>IF(Tabla1[[#This Row],[Código_Actividad]]="","",'[3]Formulario PPGR1'!#REF!)</f>
        <v/>
      </c>
      <c r="E188" s="14" t="str">
        <f>IF(Tabla1[[#This Row],[Código_Actividad]]="","",'[3]Formulario PPGR1'!#REF!)</f>
        <v/>
      </c>
      <c r="F188" s="14" t="str">
        <f>IF(Tabla1[[#This Row],[Código_Actividad]]="","",'[3]Formulario PPGR1'!#REF!)</f>
        <v/>
      </c>
      <c r="G188" s="286"/>
      <c r="H188" s="287"/>
      <c r="I188" s="287"/>
      <c r="J188" s="286"/>
      <c r="K188" s="288"/>
      <c r="L188" s="289">
        <f>+Tabla1[[#This Row],[Precio Unitario]]*Tabla1[[#This Row],[Cantidad de Insumos]]</f>
        <v>0</v>
      </c>
      <c r="M188" s="290"/>
      <c r="N188" s="287"/>
    </row>
    <row r="189" spans="2:14" ht="12.75" x14ac:dyDescent="0.2">
      <c r="B189" s="14" t="str">
        <f>IF(Tabla1[[#This Row],[Código_Actividad]]="","",CONCATENATE(Tabla1[[#This Row],[POA]],".",Tabla1[[#This Row],[SRS]],".",Tabla1[[#This Row],[AREA]],".",Tabla1[[#This Row],[TIPO]]))</f>
        <v/>
      </c>
      <c r="C189" s="14" t="str">
        <f>IF(Tabla1[[#This Row],[Código_Actividad]]="","",'[3]Formulario PPGR1'!#REF!)</f>
        <v/>
      </c>
      <c r="D189" s="14" t="str">
        <f>IF(Tabla1[[#This Row],[Código_Actividad]]="","",'[3]Formulario PPGR1'!#REF!)</f>
        <v/>
      </c>
      <c r="E189" s="14" t="str">
        <f>IF(Tabla1[[#This Row],[Código_Actividad]]="","",'[3]Formulario PPGR1'!#REF!)</f>
        <v/>
      </c>
      <c r="F189" s="14" t="str">
        <f>IF(Tabla1[[#This Row],[Código_Actividad]]="","",'[3]Formulario PPGR1'!#REF!)</f>
        <v/>
      </c>
      <c r="G189" s="286"/>
      <c r="H189" s="287"/>
      <c r="I189" s="287"/>
      <c r="J189" s="286"/>
      <c r="K189" s="288"/>
      <c r="L189" s="289">
        <f>+Tabla1[[#This Row],[Precio Unitario]]*Tabla1[[#This Row],[Cantidad de Insumos]]</f>
        <v>0</v>
      </c>
      <c r="M189" s="290"/>
      <c r="N189" s="287"/>
    </row>
    <row r="190" spans="2:14" ht="12.75" x14ac:dyDescent="0.2">
      <c r="B190" s="14" t="str">
        <f>IF(Tabla1[[#This Row],[Código_Actividad]]="","",CONCATENATE(Tabla1[[#This Row],[POA]],".",Tabla1[[#This Row],[SRS]],".",Tabla1[[#This Row],[AREA]],".",Tabla1[[#This Row],[TIPO]]))</f>
        <v/>
      </c>
      <c r="C190" s="14" t="str">
        <f>IF(Tabla1[[#This Row],[Código_Actividad]]="","",'[3]Formulario PPGR1'!#REF!)</f>
        <v/>
      </c>
      <c r="D190" s="14" t="str">
        <f>IF(Tabla1[[#This Row],[Código_Actividad]]="","",'[3]Formulario PPGR1'!#REF!)</f>
        <v/>
      </c>
      <c r="E190" s="14" t="str">
        <f>IF(Tabla1[[#This Row],[Código_Actividad]]="","",'[3]Formulario PPGR1'!#REF!)</f>
        <v/>
      </c>
      <c r="F190" s="14" t="str">
        <f>IF(Tabla1[[#This Row],[Código_Actividad]]="","",'[3]Formulario PPGR1'!#REF!)</f>
        <v/>
      </c>
      <c r="G190" s="286"/>
      <c r="H190" s="287"/>
      <c r="I190" s="287"/>
      <c r="J190" s="286"/>
      <c r="K190" s="288"/>
      <c r="L190" s="289">
        <f>+Tabla1[[#This Row],[Precio Unitario]]*Tabla1[[#This Row],[Cantidad de Insumos]]</f>
        <v>0</v>
      </c>
      <c r="M190" s="290"/>
      <c r="N190" s="287"/>
    </row>
    <row r="191" spans="2:14" ht="12.75" x14ac:dyDescent="0.2">
      <c r="B191" s="14" t="str">
        <f>IF(Tabla1[[#This Row],[Código_Actividad]]="","",CONCATENATE(Tabla1[[#This Row],[POA]],".",Tabla1[[#This Row],[SRS]],".",Tabla1[[#This Row],[AREA]],".",Tabla1[[#This Row],[TIPO]]))</f>
        <v/>
      </c>
      <c r="C191" s="14" t="str">
        <f>IF(Tabla1[[#This Row],[Código_Actividad]]="","",'[3]Formulario PPGR1'!#REF!)</f>
        <v/>
      </c>
      <c r="D191" s="14" t="str">
        <f>IF(Tabla1[[#This Row],[Código_Actividad]]="","",'[3]Formulario PPGR1'!#REF!)</f>
        <v/>
      </c>
      <c r="E191" s="14" t="str">
        <f>IF(Tabla1[[#This Row],[Código_Actividad]]="","",'[3]Formulario PPGR1'!#REF!)</f>
        <v/>
      </c>
      <c r="F191" s="14" t="str">
        <f>IF(Tabla1[[#This Row],[Código_Actividad]]="","",'[3]Formulario PPGR1'!#REF!)</f>
        <v/>
      </c>
      <c r="G191" s="286"/>
      <c r="H191" s="287"/>
      <c r="I191" s="287"/>
      <c r="J191" s="286"/>
      <c r="K191" s="288"/>
      <c r="L191" s="289">
        <f>+Tabla1[[#This Row],[Precio Unitario]]*Tabla1[[#This Row],[Cantidad de Insumos]]</f>
        <v>0</v>
      </c>
      <c r="M191" s="290"/>
      <c r="N191" s="287"/>
    </row>
    <row r="192" spans="2:14" ht="12.75" x14ac:dyDescent="0.2">
      <c r="B192" s="14" t="str">
        <f>IF(Tabla1[[#This Row],[Código_Actividad]]="","",CONCATENATE(Tabla1[[#This Row],[POA]],".",Tabla1[[#This Row],[SRS]],".",Tabla1[[#This Row],[AREA]],".",Tabla1[[#This Row],[TIPO]]))</f>
        <v/>
      </c>
      <c r="C192" s="14" t="str">
        <f>IF(Tabla1[[#This Row],[Código_Actividad]]="","",'[3]Formulario PPGR1'!#REF!)</f>
        <v/>
      </c>
      <c r="D192" s="14" t="str">
        <f>IF(Tabla1[[#This Row],[Código_Actividad]]="","",'[3]Formulario PPGR1'!#REF!)</f>
        <v/>
      </c>
      <c r="E192" s="14" t="str">
        <f>IF(Tabla1[[#This Row],[Código_Actividad]]="","",'[3]Formulario PPGR1'!#REF!)</f>
        <v/>
      </c>
      <c r="F192" s="14" t="str">
        <f>IF(Tabla1[[#This Row],[Código_Actividad]]="","",'[3]Formulario PPGR1'!#REF!)</f>
        <v/>
      </c>
      <c r="G192" s="286"/>
      <c r="H192" s="287"/>
      <c r="I192" s="287"/>
      <c r="J192" s="286"/>
      <c r="K192" s="288"/>
      <c r="L192" s="289">
        <f>+Tabla1[[#This Row],[Precio Unitario]]*Tabla1[[#This Row],[Cantidad de Insumos]]</f>
        <v>0</v>
      </c>
      <c r="M192" s="290"/>
      <c r="N192" s="287"/>
    </row>
    <row r="193" spans="2:14" ht="12.75" x14ac:dyDescent="0.2">
      <c r="B193" s="14" t="str">
        <f>IF(Tabla1[[#This Row],[Código_Actividad]]="","",CONCATENATE(Tabla1[[#This Row],[POA]],".",Tabla1[[#This Row],[SRS]],".",Tabla1[[#This Row],[AREA]],".",Tabla1[[#This Row],[TIPO]]))</f>
        <v/>
      </c>
      <c r="C193" s="14" t="str">
        <f>IF(Tabla1[[#This Row],[Código_Actividad]]="","",'[3]Formulario PPGR1'!#REF!)</f>
        <v/>
      </c>
      <c r="D193" s="14" t="str">
        <f>IF(Tabla1[[#This Row],[Código_Actividad]]="","",'[3]Formulario PPGR1'!#REF!)</f>
        <v/>
      </c>
      <c r="E193" s="14" t="str">
        <f>IF(Tabla1[[#This Row],[Código_Actividad]]="","",'[3]Formulario PPGR1'!#REF!)</f>
        <v/>
      </c>
      <c r="F193" s="14" t="str">
        <f>IF(Tabla1[[#This Row],[Código_Actividad]]="","",'[3]Formulario PPGR1'!#REF!)</f>
        <v/>
      </c>
      <c r="G193" s="286"/>
      <c r="H193" s="287"/>
      <c r="I193" s="287"/>
      <c r="J193" s="286"/>
      <c r="K193" s="288"/>
      <c r="L193" s="289">
        <f>+Tabla1[[#This Row],[Precio Unitario]]*Tabla1[[#This Row],[Cantidad de Insumos]]</f>
        <v>0</v>
      </c>
      <c r="M193" s="290"/>
      <c r="N193" s="287"/>
    </row>
    <row r="194" spans="2:14" ht="12.75" x14ac:dyDescent="0.2">
      <c r="B194" s="14" t="str">
        <f>IF(Tabla1[[#This Row],[Código_Actividad]]="","",CONCATENATE(Tabla1[[#This Row],[POA]],".",Tabla1[[#This Row],[SRS]],".",Tabla1[[#This Row],[AREA]],".",Tabla1[[#This Row],[TIPO]]))</f>
        <v/>
      </c>
      <c r="C194" s="14" t="str">
        <f>IF(Tabla1[[#This Row],[Código_Actividad]]="","",'[3]Formulario PPGR1'!#REF!)</f>
        <v/>
      </c>
      <c r="D194" s="14" t="str">
        <f>IF(Tabla1[[#This Row],[Código_Actividad]]="","",'[3]Formulario PPGR1'!#REF!)</f>
        <v/>
      </c>
      <c r="E194" s="14" t="str">
        <f>IF(Tabla1[[#This Row],[Código_Actividad]]="","",'[3]Formulario PPGR1'!#REF!)</f>
        <v/>
      </c>
      <c r="F194" s="14" t="str">
        <f>IF(Tabla1[[#This Row],[Código_Actividad]]="","",'[3]Formulario PPGR1'!#REF!)</f>
        <v/>
      </c>
      <c r="G194" s="286"/>
      <c r="H194" s="287"/>
      <c r="I194" s="287"/>
      <c r="J194" s="286"/>
      <c r="K194" s="288"/>
      <c r="L194" s="289">
        <f>+Tabla1[[#This Row],[Precio Unitario]]*Tabla1[[#This Row],[Cantidad de Insumos]]</f>
        <v>0</v>
      </c>
      <c r="M194" s="290"/>
      <c r="N194" s="287"/>
    </row>
    <row r="195" spans="2:14" ht="12.75" x14ac:dyDescent="0.2">
      <c r="B195" s="14" t="str">
        <f>IF(Tabla1[[#This Row],[Código_Actividad]]="","",CONCATENATE(Tabla1[[#This Row],[POA]],".",Tabla1[[#This Row],[SRS]],".",Tabla1[[#This Row],[AREA]],".",Tabla1[[#This Row],[TIPO]]))</f>
        <v/>
      </c>
      <c r="C195" s="14" t="str">
        <f>IF(Tabla1[[#This Row],[Código_Actividad]]="","",'[3]Formulario PPGR1'!#REF!)</f>
        <v/>
      </c>
      <c r="D195" s="14" t="str">
        <f>IF(Tabla1[[#This Row],[Código_Actividad]]="","",'[3]Formulario PPGR1'!#REF!)</f>
        <v/>
      </c>
      <c r="E195" s="14" t="str">
        <f>IF(Tabla1[[#This Row],[Código_Actividad]]="","",'[3]Formulario PPGR1'!#REF!)</f>
        <v/>
      </c>
      <c r="F195" s="14" t="str">
        <f>IF(Tabla1[[#This Row],[Código_Actividad]]="","",'[3]Formulario PPGR1'!#REF!)</f>
        <v/>
      </c>
      <c r="G195" s="286"/>
      <c r="H195" s="287"/>
      <c r="I195" s="287"/>
      <c r="J195" s="286"/>
      <c r="K195" s="288"/>
      <c r="L195" s="289">
        <f>+Tabla1[[#This Row],[Precio Unitario]]*Tabla1[[#This Row],[Cantidad de Insumos]]</f>
        <v>0</v>
      </c>
      <c r="M195" s="290"/>
      <c r="N195" s="287"/>
    </row>
    <row r="196" spans="2:14" ht="12.75" x14ac:dyDescent="0.2">
      <c r="B196" s="14" t="str">
        <f>IF(Tabla1[[#This Row],[Código_Actividad]]="","",CONCATENATE(Tabla1[[#This Row],[POA]],".",Tabla1[[#This Row],[SRS]],".",Tabla1[[#This Row],[AREA]],".",Tabla1[[#This Row],[TIPO]]))</f>
        <v/>
      </c>
      <c r="C196" s="14" t="str">
        <f>IF(Tabla1[[#This Row],[Código_Actividad]]="","",'[3]Formulario PPGR1'!#REF!)</f>
        <v/>
      </c>
      <c r="D196" s="14" t="str">
        <f>IF(Tabla1[[#This Row],[Código_Actividad]]="","",'[3]Formulario PPGR1'!#REF!)</f>
        <v/>
      </c>
      <c r="E196" s="14" t="str">
        <f>IF(Tabla1[[#This Row],[Código_Actividad]]="","",'[3]Formulario PPGR1'!#REF!)</f>
        <v/>
      </c>
      <c r="F196" s="14" t="str">
        <f>IF(Tabla1[[#This Row],[Código_Actividad]]="","",'[3]Formulario PPGR1'!#REF!)</f>
        <v/>
      </c>
      <c r="G196" s="286"/>
      <c r="H196" s="287"/>
      <c r="I196" s="287"/>
      <c r="J196" s="286"/>
      <c r="K196" s="288"/>
      <c r="L196" s="289">
        <f>+Tabla1[[#This Row],[Precio Unitario]]*Tabla1[[#This Row],[Cantidad de Insumos]]</f>
        <v>0</v>
      </c>
      <c r="M196" s="290"/>
      <c r="N196" s="287"/>
    </row>
    <row r="197" spans="2:14" ht="12.75" x14ac:dyDescent="0.2">
      <c r="B197" s="14" t="str">
        <f>IF(Tabla1[[#This Row],[Código_Actividad]]="","",CONCATENATE(Tabla1[[#This Row],[POA]],".",Tabla1[[#This Row],[SRS]],".",Tabla1[[#This Row],[AREA]],".",Tabla1[[#This Row],[TIPO]]))</f>
        <v/>
      </c>
      <c r="C197" s="14" t="str">
        <f>IF(Tabla1[[#This Row],[Código_Actividad]]="","",'[3]Formulario PPGR1'!#REF!)</f>
        <v/>
      </c>
      <c r="D197" s="14" t="str">
        <f>IF(Tabla1[[#This Row],[Código_Actividad]]="","",'[3]Formulario PPGR1'!#REF!)</f>
        <v/>
      </c>
      <c r="E197" s="14" t="str">
        <f>IF(Tabla1[[#This Row],[Código_Actividad]]="","",'[3]Formulario PPGR1'!#REF!)</f>
        <v/>
      </c>
      <c r="F197" s="14" t="str">
        <f>IF(Tabla1[[#This Row],[Código_Actividad]]="","",'[3]Formulario PPGR1'!#REF!)</f>
        <v/>
      </c>
      <c r="G197" s="286"/>
      <c r="H197" s="287"/>
      <c r="I197" s="287"/>
      <c r="J197" s="286"/>
      <c r="K197" s="288"/>
      <c r="L197" s="289">
        <f>+Tabla1[[#This Row],[Precio Unitario]]*Tabla1[[#This Row],[Cantidad de Insumos]]</f>
        <v>0</v>
      </c>
      <c r="M197" s="290"/>
      <c r="N197" s="287"/>
    </row>
    <row r="198" spans="2:14" ht="12.75" x14ac:dyDescent="0.2">
      <c r="B198" s="14" t="str">
        <f>IF(Tabla1[[#This Row],[Código_Actividad]]="","",CONCATENATE(Tabla1[[#This Row],[POA]],".",Tabla1[[#This Row],[SRS]],".",Tabla1[[#This Row],[AREA]],".",Tabla1[[#This Row],[TIPO]]))</f>
        <v/>
      </c>
      <c r="C198" s="14" t="str">
        <f>IF(Tabla1[[#This Row],[Código_Actividad]]="","",'[3]Formulario PPGR1'!#REF!)</f>
        <v/>
      </c>
      <c r="D198" s="14" t="str">
        <f>IF(Tabla1[[#This Row],[Código_Actividad]]="","",'[3]Formulario PPGR1'!#REF!)</f>
        <v/>
      </c>
      <c r="E198" s="14" t="str">
        <f>IF(Tabla1[[#This Row],[Código_Actividad]]="","",'[3]Formulario PPGR1'!#REF!)</f>
        <v/>
      </c>
      <c r="F198" s="14" t="str">
        <f>IF(Tabla1[[#This Row],[Código_Actividad]]="","",'[3]Formulario PPGR1'!#REF!)</f>
        <v/>
      </c>
      <c r="G198" s="286"/>
      <c r="H198" s="287"/>
      <c r="I198" s="287"/>
      <c r="J198" s="286"/>
      <c r="K198" s="288"/>
      <c r="L198" s="289">
        <f>+Tabla1[[#This Row],[Precio Unitario]]*Tabla1[[#This Row],[Cantidad de Insumos]]</f>
        <v>0</v>
      </c>
      <c r="M198" s="290"/>
      <c r="N198" s="287"/>
    </row>
    <row r="199" spans="2:14" ht="12.75" x14ac:dyDescent="0.2">
      <c r="B199" s="14" t="str">
        <f>IF(Tabla1[[#This Row],[Código_Actividad]]="","",CONCATENATE(Tabla1[[#This Row],[POA]],".",Tabla1[[#This Row],[SRS]],".",Tabla1[[#This Row],[AREA]],".",Tabla1[[#This Row],[TIPO]]))</f>
        <v/>
      </c>
      <c r="C199" s="14" t="str">
        <f>IF(Tabla1[[#This Row],[Código_Actividad]]="","",'[3]Formulario PPGR1'!#REF!)</f>
        <v/>
      </c>
      <c r="D199" s="14" t="str">
        <f>IF(Tabla1[[#This Row],[Código_Actividad]]="","",'[3]Formulario PPGR1'!#REF!)</f>
        <v/>
      </c>
      <c r="E199" s="14" t="str">
        <f>IF(Tabla1[[#This Row],[Código_Actividad]]="","",'[3]Formulario PPGR1'!#REF!)</f>
        <v/>
      </c>
      <c r="F199" s="14" t="str">
        <f>IF(Tabla1[[#This Row],[Código_Actividad]]="","",'[3]Formulario PPGR1'!#REF!)</f>
        <v/>
      </c>
      <c r="G199" s="286"/>
      <c r="H199" s="287"/>
      <c r="I199" s="287"/>
      <c r="J199" s="286"/>
      <c r="K199" s="288"/>
      <c r="L199" s="289">
        <f>+Tabla1[[#This Row],[Precio Unitario]]*Tabla1[[#This Row],[Cantidad de Insumos]]</f>
        <v>0</v>
      </c>
      <c r="M199" s="290"/>
      <c r="N199" s="287"/>
    </row>
    <row r="200" spans="2:14" ht="12.75" x14ac:dyDescent="0.2">
      <c r="B200" s="14" t="str">
        <f>IF(Tabla1[[#This Row],[Código_Actividad]]="","",CONCATENATE(Tabla1[[#This Row],[POA]],".",Tabla1[[#This Row],[SRS]],".",Tabla1[[#This Row],[AREA]],".",Tabla1[[#This Row],[TIPO]]))</f>
        <v/>
      </c>
      <c r="C200" s="14" t="str">
        <f>IF(Tabla1[[#This Row],[Código_Actividad]]="","",'[3]Formulario PPGR1'!#REF!)</f>
        <v/>
      </c>
      <c r="D200" s="14" t="str">
        <f>IF(Tabla1[[#This Row],[Código_Actividad]]="","",'[3]Formulario PPGR1'!#REF!)</f>
        <v/>
      </c>
      <c r="E200" s="14" t="str">
        <f>IF(Tabla1[[#This Row],[Código_Actividad]]="","",'[3]Formulario PPGR1'!#REF!)</f>
        <v/>
      </c>
      <c r="F200" s="14" t="str">
        <f>IF(Tabla1[[#This Row],[Código_Actividad]]="","",'[3]Formulario PPGR1'!#REF!)</f>
        <v/>
      </c>
      <c r="G200" s="286"/>
      <c r="H200" s="287"/>
      <c r="I200" s="287"/>
      <c r="J200" s="286"/>
      <c r="K200" s="288"/>
      <c r="L200" s="289">
        <f>+Tabla1[[#This Row],[Precio Unitario]]*Tabla1[[#This Row],[Cantidad de Insumos]]</f>
        <v>0</v>
      </c>
      <c r="M200" s="290"/>
      <c r="N200" s="287"/>
    </row>
    <row r="201" spans="2:14" ht="12.75" x14ac:dyDescent="0.2">
      <c r="B201" s="14" t="str">
        <f>IF(Tabla1[[#This Row],[Código_Actividad]]="","",CONCATENATE(Tabla1[[#This Row],[POA]],".",Tabla1[[#This Row],[SRS]],".",Tabla1[[#This Row],[AREA]],".",Tabla1[[#This Row],[TIPO]]))</f>
        <v/>
      </c>
      <c r="C201" s="14" t="str">
        <f>IF(Tabla1[[#This Row],[Código_Actividad]]="","",'[3]Formulario PPGR1'!#REF!)</f>
        <v/>
      </c>
      <c r="D201" s="14" t="str">
        <f>IF(Tabla1[[#This Row],[Código_Actividad]]="","",'[3]Formulario PPGR1'!#REF!)</f>
        <v/>
      </c>
      <c r="E201" s="14" t="str">
        <f>IF(Tabla1[[#This Row],[Código_Actividad]]="","",'[3]Formulario PPGR1'!#REF!)</f>
        <v/>
      </c>
      <c r="F201" s="14" t="str">
        <f>IF(Tabla1[[#This Row],[Código_Actividad]]="","",'[3]Formulario PPGR1'!#REF!)</f>
        <v/>
      </c>
      <c r="G201" s="286"/>
      <c r="H201" s="287"/>
      <c r="I201" s="287"/>
      <c r="J201" s="286"/>
      <c r="K201" s="288"/>
      <c r="L201" s="289">
        <f>+Tabla1[[#This Row],[Precio Unitario]]*Tabla1[[#This Row],[Cantidad de Insumos]]</f>
        <v>0</v>
      </c>
      <c r="M201" s="290"/>
      <c r="N201" s="287"/>
    </row>
    <row r="202" spans="2:14" ht="12.75" x14ac:dyDescent="0.2">
      <c r="B202" s="14" t="str">
        <f>IF(Tabla1[[#This Row],[Código_Actividad]]="","",CONCATENATE(Tabla1[[#This Row],[POA]],".",Tabla1[[#This Row],[SRS]],".",Tabla1[[#This Row],[AREA]],".",Tabla1[[#This Row],[TIPO]]))</f>
        <v/>
      </c>
      <c r="C202" s="14" t="str">
        <f>IF(Tabla1[[#This Row],[Código_Actividad]]="","",'[3]Formulario PPGR1'!#REF!)</f>
        <v/>
      </c>
      <c r="D202" s="14" t="str">
        <f>IF(Tabla1[[#This Row],[Código_Actividad]]="","",'[3]Formulario PPGR1'!#REF!)</f>
        <v/>
      </c>
      <c r="E202" s="14" t="str">
        <f>IF(Tabla1[[#This Row],[Código_Actividad]]="","",'[3]Formulario PPGR1'!#REF!)</f>
        <v/>
      </c>
      <c r="F202" s="14" t="str">
        <f>IF(Tabla1[[#This Row],[Código_Actividad]]="","",'[3]Formulario PPGR1'!#REF!)</f>
        <v/>
      </c>
      <c r="G202" s="286"/>
      <c r="H202" s="287"/>
      <c r="I202" s="287"/>
      <c r="J202" s="286"/>
      <c r="K202" s="288"/>
      <c r="L202" s="289">
        <f>+Tabla1[[#This Row],[Precio Unitario]]*Tabla1[[#This Row],[Cantidad de Insumos]]</f>
        <v>0</v>
      </c>
      <c r="M202" s="290"/>
      <c r="N202" s="287"/>
    </row>
    <row r="203" spans="2:14" ht="12.75" x14ac:dyDescent="0.2">
      <c r="B203" s="14" t="str">
        <f>IF(Tabla1[[#This Row],[Código_Actividad]]="","",CONCATENATE(Tabla1[[#This Row],[POA]],".",Tabla1[[#This Row],[SRS]],".",Tabla1[[#This Row],[AREA]],".",Tabla1[[#This Row],[TIPO]]))</f>
        <v/>
      </c>
      <c r="C203" s="14" t="str">
        <f>IF(Tabla1[[#This Row],[Código_Actividad]]="","",'[3]Formulario PPGR1'!#REF!)</f>
        <v/>
      </c>
      <c r="D203" s="14" t="str">
        <f>IF(Tabla1[[#This Row],[Código_Actividad]]="","",'[3]Formulario PPGR1'!#REF!)</f>
        <v/>
      </c>
      <c r="E203" s="14" t="str">
        <f>IF(Tabla1[[#This Row],[Código_Actividad]]="","",'[3]Formulario PPGR1'!#REF!)</f>
        <v/>
      </c>
      <c r="F203" s="14" t="str">
        <f>IF(Tabla1[[#This Row],[Código_Actividad]]="","",'[3]Formulario PPGR1'!#REF!)</f>
        <v/>
      </c>
      <c r="G203" s="286"/>
      <c r="H203" s="287"/>
      <c r="I203" s="287"/>
      <c r="J203" s="286"/>
      <c r="K203" s="288"/>
      <c r="L203" s="289">
        <f>+Tabla1[[#This Row],[Precio Unitario]]*Tabla1[[#This Row],[Cantidad de Insumos]]</f>
        <v>0</v>
      </c>
      <c r="M203" s="290"/>
      <c r="N203" s="287"/>
    </row>
    <row r="204" spans="2:14" ht="12.75" x14ac:dyDescent="0.2">
      <c r="B204" s="14" t="str">
        <f>IF(Tabla1[[#This Row],[Código_Actividad]]="","",CONCATENATE(Tabla1[[#This Row],[POA]],".",Tabla1[[#This Row],[SRS]],".",Tabla1[[#This Row],[AREA]],".",Tabla1[[#This Row],[TIPO]]))</f>
        <v/>
      </c>
      <c r="C204" s="14" t="str">
        <f>IF(Tabla1[[#This Row],[Código_Actividad]]="","",'[3]Formulario PPGR1'!#REF!)</f>
        <v/>
      </c>
      <c r="D204" s="14" t="str">
        <f>IF(Tabla1[[#This Row],[Código_Actividad]]="","",'[3]Formulario PPGR1'!#REF!)</f>
        <v/>
      </c>
      <c r="E204" s="14" t="str">
        <f>IF(Tabla1[[#This Row],[Código_Actividad]]="","",'[3]Formulario PPGR1'!#REF!)</f>
        <v/>
      </c>
      <c r="F204" s="14" t="str">
        <f>IF(Tabla1[[#This Row],[Código_Actividad]]="","",'[3]Formulario PPGR1'!#REF!)</f>
        <v/>
      </c>
      <c r="G204" s="286"/>
      <c r="H204" s="287"/>
      <c r="I204" s="287"/>
      <c r="J204" s="286"/>
      <c r="K204" s="288"/>
      <c r="L204" s="289">
        <f>+Tabla1[[#This Row],[Precio Unitario]]*Tabla1[[#This Row],[Cantidad de Insumos]]</f>
        <v>0</v>
      </c>
      <c r="M204" s="290"/>
      <c r="N204" s="287"/>
    </row>
    <row r="205" spans="2:14" ht="12.75" x14ac:dyDescent="0.2">
      <c r="B205" s="14" t="str">
        <f>IF(Tabla1[[#This Row],[Código_Actividad]]="","",CONCATENATE(Tabla1[[#This Row],[POA]],".",Tabla1[[#This Row],[SRS]],".",Tabla1[[#This Row],[AREA]],".",Tabla1[[#This Row],[TIPO]]))</f>
        <v/>
      </c>
      <c r="C205" s="14" t="str">
        <f>IF(Tabla1[[#This Row],[Código_Actividad]]="","",'[3]Formulario PPGR1'!#REF!)</f>
        <v/>
      </c>
      <c r="D205" s="14" t="str">
        <f>IF(Tabla1[[#This Row],[Código_Actividad]]="","",'[3]Formulario PPGR1'!#REF!)</f>
        <v/>
      </c>
      <c r="E205" s="14" t="str">
        <f>IF(Tabla1[[#This Row],[Código_Actividad]]="","",'[3]Formulario PPGR1'!#REF!)</f>
        <v/>
      </c>
      <c r="F205" s="14" t="str">
        <f>IF(Tabla1[[#This Row],[Código_Actividad]]="","",'[3]Formulario PPGR1'!#REF!)</f>
        <v/>
      </c>
      <c r="G205" s="286"/>
      <c r="H205" s="287"/>
      <c r="I205" s="287"/>
      <c r="J205" s="286"/>
      <c r="K205" s="288"/>
      <c r="L205" s="289">
        <f>+Tabla1[[#This Row],[Precio Unitario]]*Tabla1[[#This Row],[Cantidad de Insumos]]</f>
        <v>0</v>
      </c>
      <c r="M205" s="290"/>
      <c r="N205" s="287"/>
    </row>
    <row r="206" spans="2:14" ht="12.75" x14ac:dyDescent="0.2">
      <c r="B206" s="14" t="str">
        <f>IF(Tabla1[[#This Row],[Código_Actividad]]="","",CONCATENATE(Tabla1[[#This Row],[POA]],".",Tabla1[[#This Row],[SRS]],".",Tabla1[[#This Row],[AREA]],".",Tabla1[[#This Row],[TIPO]]))</f>
        <v/>
      </c>
      <c r="C206" s="14" t="str">
        <f>IF(Tabla1[[#This Row],[Código_Actividad]]="","",'[3]Formulario PPGR1'!#REF!)</f>
        <v/>
      </c>
      <c r="D206" s="14" t="str">
        <f>IF(Tabla1[[#This Row],[Código_Actividad]]="","",'[3]Formulario PPGR1'!#REF!)</f>
        <v/>
      </c>
      <c r="E206" s="14" t="str">
        <f>IF(Tabla1[[#This Row],[Código_Actividad]]="","",'[3]Formulario PPGR1'!#REF!)</f>
        <v/>
      </c>
      <c r="F206" s="14" t="str">
        <f>IF(Tabla1[[#This Row],[Código_Actividad]]="","",'[3]Formulario PPGR1'!#REF!)</f>
        <v/>
      </c>
      <c r="G206" s="286"/>
      <c r="H206" s="287"/>
      <c r="I206" s="287"/>
      <c r="J206" s="286"/>
      <c r="K206" s="288"/>
      <c r="L206" s="289">
        <f>+Tabla1[[#This Row],[Precio Unitario]]*Tabla1[[#This Row],[Cantidad de Insumos]]</f>
        <v>0</v>
      </c>
      <c r="M206" s="290"/>
      <c r="N206" s="287"/>
    </row>
    <row r="207" spans="2:14" ht="12.75" x14ac:dyDescent="0.2">
      <c r="B207" s="14" t="str">
        <f>IF(Tabla1[[#This Row],[Código_Actividad]]="","",CONCATENATE(Tabla1[[#This Row],[POA]],".",Tabla1[[#This Row],[SRS]],".",Tabla1[[#This Row],[AREA]],".",Tabla1[[#This Row],[TIPO]]))</f>
        <v/>
      </c>
      <c r="C207" s="14" t="str">
        <f>IF(Tabla1[[#This Row],[Código_Actividad]]="","",'[3]Formulario PPGR1'!#REF!)</f>
        <v/>
      </c>
      <c r="D207" s="14" t="str">
        <f>IF(Tabla1[[#This Row],[Código_Actividad]]="","",'[3]Formulario PPGR1'!#REF!)</f>
        <v/>
      </c>
      <c r="E207" s="14" t="str">
        <f>IF(Tabla1[[#This Row],[Código_Actividad]]="","",'[3]Formulario PPGR1'!#REF!)</f>
        <v/>
      </c>
      <c r="F207" s="14" t="str">
        <f>IF(Tabla1[[#This Row],[Código_Actividad]]="","",'[3]Formulario PPGR1'!#REF!)</f>
        <v/>
      </c>
      <c r="G207" s="286"/>
      <c r="H207" s="287"/>
      <c r="I207" s="287"/>
      <c r="J207" s="286"/>
      <c r="K207" s="288"/>
      <c r="L207" s="289">
        <f>+Tabla1[[#This Row],[Precio Unitario]]*Tabla1[[#This Row],[Cantidad de Insumos]]</f>
        <v>0</v>
      </c>
      <c r="M207" s="290"/>
      <c r="N207" s="287"/>
    </row>
    <row r="208" spans="2:14" ht="12.75" x14ac:dyDescent="0.2">
      <c r="B208" s="14" t="str">
        <f>IF(Tabla1[[#This Row],[Código_Actividad]]="","",CONCATENATE(Tabla1[[#This Row],[POA]],".",Tabla1[[#This Row],[SRS]],".",Tabla1[[#This Row],[AREA]],".",Tabla1[[#This Row],[TIPO]]))</f>
        <v/>
      </c>
      <c r="C208" s="14" t="str">
        <f>IF(Tabla1[[#This Row],[Código_Actividad]]="","",'[3]Formulario PPGR1'!#REF!)</f>
        <v/>
      </c>
      <c r="D208" s="14" t="str">
        <f>IF(Tabla1[[#This Row],[Código_Actividad]]="","",'[3]Formulario PPGR1'!#REF!)</f>
        <v/>
      </c>
      <c r="E208" s="14" t="str">
        <f>IF(Tabla1[[#This Row],[Código_Actividad]]="","",'[3]Formulario PPGR1'!#REF!)</f>
        <v/>
      </c>
      <c r="F208" s="14" t="str">
        <f>IF(Tabla1[[#This Row],[Código_Actividad]]="","",'[3]Formulario PPGR1'!#REF!)</f>
        <v/>
      </c>
      <c r="G208" s="286"/>
      <c r="H208" s="287"/>
      <c r="I208" s="287"/>
      <c r="J208" s="286"/>
      <c r="K208" s="288"/>
      <c r="L208" s="289">
        <f>+Tabla1[[#This Row],[Precio Unitario]]*Tabla1[[#This Row],[Cantidad de Insumos]]</f>
        <v>0</v>
      </c>
      <c r="M208" s="290"/>
      <c r="N208" s="287"/>
    </row>
    <row r="209" spans="2:14" ht="12.75" x14ac:dyDescent="0.2">
      <c r="B209" s="14" t="str">
        <f>IF(Tabla1[[#This Row],[Código_Actividad]]="","",CONCATENATE(Tabla1[[#This Row],[POA]],".",Tabla1[[#This Row],[SRS]],".",Tabla1[[#This Row],[AREA]],".",Tabla1[[#This Row],[TIPO]]))</f>
        <v/>
      </c>
      <c r="C209" s="14" t="str">
        <f>IF(Tabla1[[#This Row],[Código_Actividad]]="","",'[3]Formulario PPGR1'!#REF!)</f>
        <v/>
      </c>
      <c r="D209" s="14" t="str">
        <f>IF(Tabla1[[#This Row],[Código_Actividad]]="","",'[3]Formulario PPGR1'!#REF!)</f>
        <v/>
      </c>
      <c r="E209" s="14" t="str">
        <f>IF(Tabla1[[#This Row],[Código_Actividad]]="","",'[3]Formulario PPGR1'!#REF!)</f>
        <v/>
      </c>
      <c r="F209" s="14" t="str">
        <f>IF(Tabla1[[#This Row],[Código_Actividad]]="","",'[3]Formulario PPGR1'!#REF!)</f>
        <v/>
      </c>
      <c r="G209" s="286"/>
      <c r="H209" s="287"/>
      <c r="I209" s="287"/>
      <c r="J209" s="286"/>
      <c r="K209" s="288"/>
      <c r="L209" s="289">
        <f>+Tabla1[[#This Row],[Precio Unitario]]*Tabla1[[#This Row],[Cantidad de Insumos]]</f>
        <v>0</v>
      </c>
      <c r="M209" s="290"/>
      <c r="N209" s="287"/>
    </row>
    <row r="210" spans="2:14" ht="12.75" x14ac:dyDescent="0.2">
      <c r="B210" s="14" t="str">
        <f>IF(Tabla1[[#This Row],[Código_Actividad]]="","",CONCATENATE(Tabla1[[#This Row],[POA]],".",Tabla1[[#This Row],[SRS]],".",Tabla1[[#This Row],[AREA]],".",Tabla1[[#This Row],[TIPO]]))</f>
        <v/>
      </c>
      <c r="C210" s="14" t="str">
        <f>IF(Tabla1[[#This Row],[Código_Actividad]]="","",'[3]Formulario PPGR1'!#REF!)</f>
        <v/>
      </c>
      <c r="D210" s="14" t="str">
        <f>IF(Tabla1[[#This Row],[Código_Actividad]]="","",'[3]Formulario PPGR1'!#REF!)</f>
        <v/>
      </c>
      <c r="E210" s="14" t="str">
        <f>IF(Tabla1[[#This Row],[Código_Actividad]]="","",'[3]Formulario PPGR1'!#REF!)</f>
        <v/>
      </c>
      <c r="F210" s="14" t="str">
        <f>IF(Tabla1[[#This Row],[Código_Actividad]]="","",'[3]Formulario PPGR1'!#REF!)</f>
        <v/>
      </c>
      <c r="G210" s="286"/>
      <c r="H210" s="287"/>
      <c r="I210" s="287"/>
      <c r="J210" s="286"/>
      <c r="K210" s="288"/>
      <c r="L210" s="289">
        <f>+Tabla1[[#This Row],[Precio Unitario]]*Tabla1[[#This Row],[Cantidad de Insumos]]</f>
        <v>0</v>
      </c>
      <c r="M210" s="290"/>
      <c r="N210" s="287"/>
    </row>
    <row r="211" spans="2:14" ht="12.75" x14ac:dyDescent="0.2">
      <c r="B211" s="14" t="str">
        <f>IF(Tabla1[[#This Row],[Código_Actividad]]="","",CONCATENATE(Tabla1[[#This Row],[POA]],".",Tabla1[[#This Row],[SRS]],".",Tabla1[[#This Row],[AREA]],".",Tabla1[[#This Row],[TIPO]]))</f>
        <v/>
      </c>
      <c r="C211" s="14" t="str">
        <f>IF(Tabla1[[#This Row],[Código_Actividad]]="","",'[3]Formulario PPGR1'!#REF!)</f>
        <v/>
      </c>
      <c r="D211" s="14" t="str">
        <f>IF(Tabla1[[#This Row],[Código_Actividad]]="","",'[3]Formulario PPGR1'!#REF!)</f>
        <v/>
      </c>
      <c r="E211" s="14" t="str">
        <f>IF(Tabla1[[#This Row],[Código_Actividad]]="","",'[3]Formulario PPGR1'!#REF!)</f>
        <v/>
      </c>
      <c r="F211" s="14" t="str">
        <f>IF(Tabla1[[#This Row],[Código_Actividad]]="","",'[3]Formulario PPGR1'!#REF!)</f>
        <v/>
      </c>
      <c r="G211" s="286"/>
      <c r="H211" s="287"/>
      <c r="I211" s="287"/>
      <c r="J211" s="286"/>
      <c r="K211" s="288"/>
      <c r="L211" s="289">
        <f>+Tabla1[[#This Row],[Precio Unitario]]*Tabla1[[#This Row],[Cantidad de Insumos]]</f>
        <v>0</v>
      </c>
      <c r="M211" s="290"/>
      <c r="N211" s="287"/>
    </row>
    <row r="212" spans="2:14" ht="12.75" x14ac:dyDescent="0.2">
      <c r="B212" s="14" t="str">
        <f>IF(Tabla1[[#This Row],[Código_Actividad]]="","",CONCATENATE(Tabla1[[#This Row],[POA]],".",Tabla1[[#This Row],[SRS]],".",Tabla1[[#This Row],[AREA]],".",Tabla1[[#This Row],[TIPO]]))</f>
        <v/>
      </c>
      <c r="C212" s="14" t="str">
        <f>IF(Tabla1[[#This Row],[Código_Actividad]]="","",'[3]Formulario PPGR1'!#REF!)</f>
        <v/>
      </c>
      <c r="D212" s="14" t="str">
        <f>IF(Tabla1[[#This Row],[Código_Actividad]]="","",'[3]Formulario PPGR1'!#REF!)</f>
        <v/>
      </c>
      <c r="E212" s="14" t="str">
        <f>IF(Tabla1[[#This Row],[Código_Actividad]]="","",'[3]Formulario PPGR1'!#REF!)</f>
        <v/>
      </c>
      <c r="F212" s="14" t="str">
        <f>IF(Tabla1[[#This Row],[Código_Actividad]]="","",'[3]Formulario PPGR1'!#REF!)</f>
        <v/>
      </c>
      <c r="G212" s="286"/>
      <c r="H212" s="287"/>
      <c r="I212" s="287"/>
      <c r="J212" s="286"/>
      <c r="K212" s="288"/>
      <c r="L212" s="289">
        <f>+Tabla1[[#This Row],[Precio Unitario]]*Tabla1[[#This Row],[Cantidad de Insumos]]</f>
        <v>0</v>
      </c>
      <c r="M212" s="290"/>
      <c r="N212" s="287"/>
    </row>
    <row r="213" spans="2:14" ht="12.75" x14ac:dyDescent="0.2">
      <c r="B213" s="14" t="str">
        <f>IF(Tabla1[[#This Row],[Código_Actividad]]="","",CONCATENATE(Tabla1[[#This Row],[POA]],".",Tabla1[[#This Row],[SRS]],".",Tabla1[[#This Row],[AREA]],".",Tabla1[[#This Row],[TIPO]]))</f>
        <v/>
      </c>
      <c r="C213" s="14" t="str">
        <f>IF(Tabla1[[#This Row],[Código_Actividad]]="","",'[3]Formulario PPGR1'!#REF!)</f>
        <v/>
      </c>
      <c r="D213" s="14" t="str">
        <f>IF(Tabla1[[#This Row],[Código_Actividad]]="","",'[3]Formulario PPGR1'!#REF!)</f>
        <v/>
      </c>
      <c r="E213" s="14" t="str">
        <f>IF(Tabla1[[#This Row],[Código_Actividad]]="","",'[3]Formulario PPGR1'!#REF!)</f>
        <v/>
      </c>
      <c r="F213" s="14" t="str">
        <f>IF(Tabla1[[#This Row],[Código_Actividad]]="","",'[3]Formulario PPGR1'!#REF!)</f>
        <v/>
      </c>
      <c r="G213" s="286"/>
      <c r="H213" s="287"/>
      <c r="I213" s="287"/>
      <c r="J213" s="286"/>
      <c r="K213" s="288"/>
      <c r="L213" s="289">
        <f>+Tabla1[[#This Row],[Precio Unitario]]*Tabla1[[#This Row],[Cantidad de Insumos]]</f>
        <v>0</v>
      </c>
      <c r="M213" s="290"/>
      <c r="N213" s="287"/>
    </row>
    <row r="214" spans="2:14" ht="12.75" x14ac:dyDescent="0.2">
      <c r="B214" s="14" t="str">
        <f>IF(Tabla1[[#This Row],[Código_Actividad]]="","",CONCATENATE(Tabla1[[#This Row],[POA]],".",Tabla1[[#This Row],[SRS]],".",Tabla1[[#This Row],[AREA]],".",Tabla1[[#This Row],[TIPO]]))</f>
        <v/>
      </c>
      <c r="C214" s="14" t="str">
        <f>IF(Tabla1[[#This Row],[Código_Actividad]]="","",'[3]Formulario PPGR1'!#REF!)</f>
        <v/>
      </c>
      <c r="D214" s="14" t="str">
        <f>IF(Tabla1[[#This Row],[Código_Actividad]]="","",'[3]Formulario PPGR1'!#REF!)</f>
        <v/>
      </c>
      <c r="E214" s="14" t="str">
        <f>IF(Tabla1[[#This Row],[Código_Actividad]]="","",'[3]Formulario PPGR1'!#REF!)</f>
        <v/>
      </c>
      <c r="F214" s="14" t="str">
        <f>IF(Tabla1[[#This Row],[Código_Actividad]]="","",'[3]Formulario PPGR1'!#REF!)</f>
        <v/>
      </c>
      <c r="G214" s="286"/>
      <c r="H214" s="287"/>
      <c r="I214" s="287"/>
      <c r="J214" s="286"/>
      <c r="K214" s="288"/>
      <c r="L214" s="289">
        <f>+Tabla1[[#This Row],[Precio Unitario]]*Tabla1[[#This Row],[Cantidad de Insumos]]</f>
        <v>0</v>
      </c>
      <c r="M214" s="290"/>
      <c r="N214" s="287"/>
    </row>
    <row r="215" spans="2:14" s="52" customFormat="1" x14ac:dyDescent="0.25">
      <c r="G215" s="278"/>
      <c r="H215" s="278"/>
      <c r="I215" s="278"/>
      <c r="J215" s="278"/>
      <c r="K215" s="291"/>
      <c r="L215" s="278"/>
      <c r="M215" s="278"/>
      <c r="N215" s="278"/>
    </row>
    <row r="216" spans="2:14" s="52" customFormat="1" x14ac:dyDescent="0.25">
      <c r="G216" s="278"/>
      <c r="H216" s="278"/>
      <c r="I216" s="278"/>
      <c r="J216" s="278"/>
      <c r="K216" s="291"/>
      <c r="L216" s="278"/>
      <c r="M216" s="278"/>
      <c r="N216" s="278"/>
    </row>
    <row r="217" spans="2:14" s="52" customFormat="1" x14ac:dyDescent="0.25">
      <c r="G217" s="278"/>
      <c r="H217" s="278"/>
      <c r="I217" s="278"/>
      <c r="J217" s="278"/>
      <c r="K217" s="291"/>
      <c r="L217" s="278"/>
      <c r="M217" s="278"/>
      <c r="N217" s="278"/>
    </row>
    <row r="218" spans="2:14" s="52" customFormat="1" x14ac:dyDescent="0.25">
      <c r="G218" s="278"/>
      <c r="H218" s="278"/>
      <c r="I218" s="278"/>
      <c r="J218" s="278"/>
      <c r="K218" s="291"/>
      <c r="L218" s="278"/>
      <c r="M218" s="278"/>
      <c r="N218" s="278"/>
    </row>
    <row r="219" spans="2:14" s="52" customFormat="1" x14ac:dyDescent="0.25">
      <c r="G219" s="278"/>
      <c r="H219" s="278"/>
      <c r="I219" s="278"/>
      <c r="J219" s="278"/>
      <c r="K219" s="291"/>
      <c r="L219" s="278"/>
      <c r="M219" s="278"/>
      <c r="N219" s="278"/>
    </row>
    <row r="220" spans="2:14" s="52" customFormat="1" x14ac:dyDescent="0.25">
      <c r="G220" s="278"/>
      <c r="H220" s="278"/>
      <c r="I220" s="278"/>
      <c r="J220" s="278"/>
      <c r="K220" s="291"/>
      <c r="L220" s="278"/>
      <c r="M220" s="278"/>
      <c r="N220" s="278"/>
    </row>
    <row r="221" spans="2:14" s="52" customFormat="1" x14ac:dyDescent="0.25">
      <c r="G221" s="278"/>
      <c r="H221" s="278"/>
      <c r="I221" s="278"/>
      <c r="J221" s="278"/>
      <c r="K221" s="291"/>
      <c r="L221" s="278"/>
      <c r="M221" s="278"/>
      <c r="N221" s="278"/>
    </row>
    <row r="222" spans="2:14" s="52" customFormat="1" x14ac:dyDescent="0.25">
      <c r="G222" s="278"/>
      <c r="H222" s="278"/>
      <c r="I222" s="278"/>
      <c r="J222" s="278"/>
      <c r="K222" s="291"/>
      <c r="L222" s="278"/>
      <c r="M222" s="278"/>
      <c r="N222" s="278"/>
    </row>
    <row r="223" spans="2:14" s="52" customFormat="1" x14ac:dyDescent="0.25">
      <c r="G223" s="278"/>
      <c r="H223" s="278"/>
      <c r="I223" s="278"/>
      <c r="J223" s="278"/>
      <c r="K223" s="291"/>
      <c r="L223" s="278"/>
      <c r="M223" s="278"/>
      <c r="N223" s="278"/>
    </row>
    <row r="224" spans="2:14" s="52" customFormat="1" x14ac:dyDescent="0.25">
      <c r="G224" s="278"/>
      <c r="H224" s="278"/>
      <c r="I224" s="278"/>
      <c r="J224" s="278"/>
      <c r="K224" s="291"/>
      <c r="L224" s="278"/>
      <c r="M224" s="278"/>
      <c r="N224" s="278"/>
    </row>
    <row r="225" spans="7:14" s="52" customFormat="1" x14ac:dyDescent="0.25">
      <c r="G225" s="278"/>
      <c r="H225" s="278"/>
      <c r="I225" s="278"/>
      <c r="J225" s="278"/>
      <c r="K225" s="291"/>
      <c r="L225" s="278"/>
      <c r="M225" s="278"/>
      <c r="N225" s="278"/>
    </row>
    <row r="226" spans="7:14" s="52" customFormat="1" x14ac:dyDescent="0.25">
      <c r="G226" s="278"/>
      <c r="H226" s="278"/>
      <c r="I226" s="278"/>
      <c r="J226" s="278"/>
      <c r="K226" s="291"/>
      <c r="L226" s="278"/>
      <c r="M226" s="278"/>
      <c r="N226" s="278"/>
    </row>
    <row r="227" spans="7:14" s="52" customFormat="1" x14ac:dyDescent="0.25">
      <c r="G227" s="278"/>
      <c r="H227" s="278"/>
      <c r="I227" s="278"/>
      <c r="J227" s="278"/>
      <c r="K227" s="291"/>
      <c r="L227" s="278"/>
      <c r="M227" s="278"/>
      <c r="N227" s="278"/>
    </row>
    <row r="228" spans="7:14" s="52" customFormat="1" x14ac:dyDescent="0.25">
      <c r="G228" s="278"/>
      <c r="H228" s="278"/>
      <c r="I228" s="278"/>
      <c r="J228" s="278"/>
      <c r="K228" s="291"/>
      <c r="L228" s="278"/>
      <c r="M228" s="278"/>
      <c r="N228" s="278"/>
    </row>
    <row r="229" spans="7:14" s="52" customFormat="1" x14ac:dyDescent="0.25">
      <c r="G229" s="278"/>
      <c r="H229" s="278"/>
      <c r="I229" s="278"/>
      <c r="J229" s="278"/>
      <c r="K229" s="291"/>
      <c r="L229" s="278"/>
      <c r="M229" s="278"/>
      <c r="N229" s="278"/>
    </row>
    <row r="230" spans="7:14" s="52" customFormat="1" x14ac:dyDescent="0.25">
      <c r="G230" s="278"/>
      <c r="H230" s="278"/>
      <c r="I230" s="278"/>
      <c r="J230" s="278"/>
      <c r="K230" s="291"/>
      <c r="L230" s="278"/>
      <c r="M230" s="278"/>
      <c r="N230" s="278"/>
    </row>
    <row r="231" spans="7:14" s="52" customFormat="1" x14ac:dyDescent="0.25">
      <c r="G231" s="278"/>
      <c r="H231" s="278"/>
      <c r="I231" s="278"/>
      <c r="J231" s="278"/>
      <c r="K231" s="291"/>
      <c r="L231" s="278"/>
      <c r="M231" s="278"/>
      <c r="N231" s="278"/>
    </row>
    <row r="232" spans="7:14" s="52" customFormat="1" x14ac:dyDescent="0.25">
      <c r="G232" s="278"/>
      <c r="H232" s="278"/>
      <c r="I232" s="278"/>
      <c r="J232" s="278"/>
      <c r="K232" s="291"/>
      <c r="L232" s="278"/>
      <c r="M232" s="278"/>
      <c r="N232" s="278"/>
    </row>
    <row r="233" spans="7:14" s="52" customFormat="1" x14ac:dyDescent="0.25">
      <c r="G233" s="278"/>
      <c r="H233" s="278"/>
      <c r="I233" s="278"/>
      <c r="J233" s="278"/>
      <c r="K233" s="291"/>
      <c r="L233" s="278"/>
      <c r="M233" s="278"/>
      <c r="N233" s="278"/>
    </row>
    <row r="234" spans="7:14" s="52" customFormat="1" x14ac:dyDescent="0.25">
      <c r="G234" s="278"/>
      <c r="H234" s="278"/>
      <c r="I234" s="278"/>
      <c r="J234" s="278"/>
      <c r="K234" s="291"/>
      <c r="L234" s="278"/>
      <c r="M234" s="278"/>
      <c r="N234" s="278"/>
    </row>
    <row r="235" spans="7:14" s="52" customFormat="1" x14ac:dyDescent="0.25">
      <c r="G235" s="278"/>
      <c r="H235" s="278"/>
      <c r="I235" s="278"/>
      <c r="J235" s="278"/>
      <c r="K235" s="291"/>
      <c r="L235" s="278"/>
      <c r="M235" s="278"/>
      <c r="N235" s="278"/>
    </row>
    <row r="236" spans="7:14" s="52" customFormat="1" x14ac:dyDescent="0.25">
      <c r="G236" s="278"/>
      <c r="H236" s="278"/>
      <c r="I236" s="278"/>
      <c r="J236" s="278"/>
      <c r="K236" s="291"/>
      <c r="L236" s="278"/>
      <c r="M236" s="278"/>
      <c r="N236" s="278"/>
    </row>
    <row r="237" spans="7:14" s="52" customFormat="1" x14ac:dyDescent="0.25">
      <c r="G237" s="278"/>
      <c r="H237" s="278"/>
      <c r="I237" s="278"/>
      <c r="J237" s="278"/>
      <c r="K237" s="291"/>
      <c r="L237" s="278"/>
      <c r="M237" s="278"/>
      <c r="N237" s="278"/>
    </row>
    <row r="238" spans="7:14" s="52" customFormat="1" x14ac:dyDescent="0.25">
      <c r="G238" s="278"/>
      <c r="H238" s="278"/>
      <c r="I238" s="278"/>
      <c r="J238" s="278"/>
      <c r="K238" s="291"/>
      <c r="L238" s="278"/>
      <c r="M238" s="278"/>
      <c r="N238" s="278"/>
    </row>
    <row r="239" spans="7:14" s="52" customFormat="1" x14ac:dyDescent="0.25">
      <c r="G239" s="278"/>
      <c r="H239" s="278"/>
      <c r="I239" s="278"/>
      <c r="J239" s="278"/>
      <c r="K239" s="291"/>
      <c r="L239" s="278"/>
      <c r="M239" s="278"/>
      <c r="N239" s="278"/>
    </row>
    <row r="240" spans="7:14" s="52" customFormat="1" x14ac:dyDescent="0.25">
      <c r="G240" s="278"/>
      <c r="H240" s="278"/>
      <c r="I240" s="278"/>
      <c r="J240" s="278"/>
      <c r="K240" s="291"/>
      <c r="L240" s="278"/>
      <c r="M240" s="278"/>
      <c r="N240" s="278"/>
    </row>
    <row r="241" spans="7:14" s="52" customFormat="1" x14ac:dyDescent="0.25">
      <c r="G241" s="278"/>
      <c r="H241" s="278"/>
      <c r="I241" s="278"/>
      <c r="J241" s="278"/>
      <c r="K241" s="291"/>
      <c r="L241" s="278"/>
      <c r="M241" s="278"/>
      <c r="N241" s="278"/>
    </row>
    <row r="242" spans="7:14" s="52" customFormat="1" x14ac:dyDescent="0.25">
      <c r="G242" s="278"/>
      <c r="H242" s="278"/>
      <c r="I242" s="278"/>
      <c r="J242" s="278"/>
      <c r="K242" s="291"/>
      <c r="L242" s="278"/>
      <c r="M242" s="278"/>
      <c r="N242" s="278"/>
    </row>
    <row r="243" spans="7:14" s="52" customFormat="1" x14ac:dyDescent="0.25">
      <c r="G243" s="278"/>
      <c r="H243" s="278"/>
      <c r="I243" s="278"/>
      <c r="J243" s="278"/>
      <c r="K243" s="291"/>
      <c r="L243" s="278"/>
      <c r="M243" s="278"/>
      <c r="N243" s="278"/>
    </row>
    <row r="244" spans="7:14" s="52" customFormat="1" x14ac:dyDescent="0.25">
      <c r="G244" s="278"/>
      <c r="H244" s="278"/>
      <c r="I244" s="278"/>
      <c r="J244" s="278"/>
      <c r="K244" s="291"/>
      <c r="L244" s="278"/>
      <c r="M244" s="278"/>
      <c r="N244" s="278"/>
    </row>
    <row r="245" spans="7:14" s="52" customFormat="1" x14ac:dyDescent="0.25">
      <c r="G245" s="278"/>
      <c r="H245" s="278"/>
      <c r="I245" s="278"/>
      <c r="J245" s="278"/>
      <c r="K245" s="291"/>
      <c r="L245" s="278"/>
      <c r="M245" s="278"/>
      <c r="N245" s="278"/>
    </row>
    <row r="246" spans="7:14" s="52" customFormat="1" x14ac:dyDescent="0.25">
      <c r="G246" s="278"/>
      <c r="H246" s="278"/>
      <c r="I246" s="278"/>
      <c r="J246" s="278"/>
      <c r="K246" s="291"/>
      <c r="L246" s="278"/>
      <c r="M246" s="278"/>
      <c r="N246" s="278"/>
    </row>
    <row r="247" spans="7:14" s="52" customFormat="1" x14ac:dyDescent="0.25">
      <c r="G247" s="278"/>
      <c r="H247" s="278"/>
      <c r="I247" s="278"/>
      <c r="J247" s="278"/>
      <c r="K247" s="291"/>
      <c r="L247" s="278"/>
      <c r="M247" s="278"/>
      <c r="N247" s="278"/>
    </row>
    <row r="248" spans="7:14" s="52" customFormat="1" x14ac:dyDescent="0.25">
      <c r="G248" s="278"/>
      <c r="H248" s="278"/>
      <c r="I248" s="278"/>
      <c r="J248" s="278"/>
      <c r="K248" s="291"/>
      <c r="L248" s="278"/>
      <c r="M248" s="278"/>
      <c r="N248" s="278"/>
    </row>
    <row r="249" spans="7:14" s="52" customFormat="1" x14ac:dyDescent="0.25">
      <c r="G249" s="278"/>
      <c r="H249" s="278"/>
      <c r="I249" s="278"/>
      <c r="J249" s="278"/>
      <c r="K249" s="291"/>
      <c r="L249" s="278"/>
      <c r="M249" s="278"/>
      <c r="N249" s="278"/>
    </row>
    <row r="250" spans="7:14" s="52" customFormat="1" x14ac:dyDescent="0.25">
      <c r="G250" s="278"/>
      <c r="H250" s="278"/>
      <c r="I250" s="278"/>
      <c r="J250" s="278"/>
      <c r="K250" s="291"/>
      <c r="L250" s="278"/>
      <c r="M250" s="278"/>
      <c r="N250" s="278"/>
    </row>
    <row r="251" spans="7:14" s="52" customFormat="1" x14ac:dyDescent="0.25">
      <c r="G251" s="278"/>
      <c r="H251" s="278"/>
      <c r="I251" s="278"/>
      <c r="J251" s="278"/>
      <c r="K251" s="291"/>
      <c r="L251" s="278"/>
      <c r="M251" s="278"/>
      <c r="N251" s="278"/>
    </row>
    <row r="252" spans="7:14" s="52" customFormat="1" x14ac:dyDescent="0.25">
      <c r="G252" s="278"/>
      <c r="H252" s="278"/>
      <c r="I252" s="278"/>
      <c r="J252" s="278"/>
      <c r="K252" s="291"/>
      <c r="L252" s="278"/>
      <c r="M252" s="278"/>
      <c r="N252" s="278"/>
    </row>
    <row r="253" spans="7:14" s="52" customFormat="1" x14ac:dyDescent="0.25">
      <c r="G253" s="278"/>
      <c r="H253" s="278"/>
      <c r="I253" s="278"/>
      <c r="J253" s="278"/>
      <c r="K253" s="291"/>
      <c r="L253" s="278"/>
      <c r="M253" s="278"/>
      <c r="N253" s="278"/>
    </row>
    <row r="254" spans="7:14" s="52" customFormat="1" x14ac:dyDescent="0.25">
      <c r="G254" s="278"/>
      <c r="H254" s="278"/>
      <c r="I254" s="278"/>
      <c r="J254" s="278"/>
      <c r="K254" s="291"/>
      <c r="L254" s="278"/>
      <c r="M254" s="278"/>
      <c r="N254" s="278"/>
    </row>
    <row r="255" spans="7:14" s="52" customFormat="1" x14ac:dyDescent="0.25">
      <c r="G255" s="278"/>
      <c r="H255" s="278"/>
      <c r="I255" s="278"/>
      <c r="J255" s="278"/>
      <c r="K255" s="291"/>
      <c r="L255" s="278"/>
      <c r="M255" s="278"/>
      <c r="N255" s="278"/>
    </row>
    <row r="256" spans="7:14" s="52" customFormat="1" x14ac:dyDescent="0.25">
      <c r="G256" s="278"/>
      <c r="H256" s="278"/>
      <c r="I256" s="278"/>
      <c r="J256" s="278"/>
      <c r="K256" s="291"/>
      <c r="L256" s="278"/>
      <c r="M256" s="278"/>
      <c r="N256" s="278"/>
    </row>
    <row r="257" spans="7:14" s="52" customFormat="1" x14ac:dyDescent="0.25">
      <c r="G257" s="278"/>
      <c r="H257" s="278"/>
      <c r="I257" s="278"/>
      <c r="J257" s="278"/>
      <c r="K257" s="291"/>
      <c r="L257" s="278"/>
      <c r="M257" s="278"/>
      <c r="N257" s="278"/>
    </row>
    <row r="258" spans="7:14" s="52" customFormat="1" x14ac:dyDescent="0.25">
      <c r="G258" s="278"/>
      <c r="H258" s="278"/>
      <c r="I258" s="278"/>
      <c r="J258" s="278"/>
      <c r="K258" s="291"/>
      <c r="L258" s="278"/>
      <c r="M258" s="278"/>
      <c r="N258" s="278"/>
    </row>
    <row r="259" spans="7:14" s="52" customFormat="1" x14ac:dyDescent="0.25">
      <c r="G259" s="278"/>
      <c r="H259" s="278"/>
      <c r="I259" s="278"/>
      <c r="J259" s="278"/>
      <c r="K259" s="291"/>
      <c r="L259" s="278"/>
      <c r="M259" s="278"/>
      <c r="N259" s="278"/>
    </row>
    <row r="260" spans="7:14" s="52" customFormat="1" x14ac:dyDescent="0.25">
      <c r="G260" s="278"/>
      <c r="H260" s="278"/>
      <c r="I260" s="278"/>
      <c r="J260" s="278"/>
      <c r="K260" s="291"/>
      <c r="L260" s="278"/>
      <c r="M260" s="278"/>
      <c r="N260" s="278"/>
    </row>
    <row r="261" spans="7:14" s="52" customFormat="1" x14ac:dyDescent="0.25">
      <c r="G261" s="278"/>
      <c r="H261" s="278"/>
      <c r="I261" s="278"/>
      <c r="J261" s="278"/>
      <c r="K261" s="291"/>
      <c r="L261" s="278"/>
      <c r="M261" s="278"/>
      <c r="N261" s="278"/>
    </row>
    <row r="262" spans="7:14" s="52" customFormat="1" x14ac:dyDescent="0.25">
      <c r="G262" s="278"/>
      <c r="H262" s="278"/>
      <c r="I262" s="278"/>
      <c r="J262" s="278"/>
      <c r="K262" s="291"/>
      <c r="L262" s="278"/>
      <c r="M262" s="278"/>
      <c r="N262" s="278"/>
    </row>
    <row r="263" spans="7:14" s="52" customFormat="1" x14ac:dyDescent="0.25">
      <c r="G263" s="278"/>
      <c r="H263" s="278"/>
      <c r="I263" s="278"/>
      <c r="J263" s="278"/>
      <c r="K263" s="291"/>
      <c r="L263" s="278"/>
      <c r="M263" s="278"/>
      <c r="N263" s="278"/>
    </row>
    <row r="264" spans="7:14" s="52" customFormat="1" x14ac:dyDescent="0.25">
      <c r="G264" s="278"/>
      <c r="H264" s="278"/>
      <c r="I264" s="278"/>
      <c r="J264" s="278"/>
      <c r="K264" s="291"/>
      <c r="L264" s="278"/>
      <c r="M264" s="278"/>
      <c r="N264" s="278"/>
    </row>
    <row r="265" spans="7:14" s="52" customFormat="1" x14ac:dyDescent="0.25">
      <c r="G265" s="278"/>
      <c r="H265" s="278"/>
      <c r="I265" s="278"/>
      <c r="J265" s="278"/>
      <c r="K265" s="291"/>
      <c r="L265" s="278"/>
      <c r="M265" s="278"/>
      <c r="N265" s="278"/>
    </row>
    <row r="266" spans="7:14" s="52" customFormat="1" x14ac:dyDescent="0.25">
      <c r="G266" s="278"/>
      <c r="H266" s="278"/>
      <c r="I266" s="278"/>
      <c r="J266" s="278"/>
      <c r="K266" s="291"/>
      <c r="L266" s="278"/>
      <c r="M266" s="278"/>
      <c r="N266" s="278"/>
    </row>
    <row r="267" spans="7:14" s="52" customFormat="1" x14ac:dyDescent="0.25">
      <c r="G267" s="278"/>
      <c r="H267" s="278"/>
      <c r="I267" s="278"/>
      <c r="J267" s="278"/>
      <c r="K267" s="291"/>
      <c r="L267" s="278"/>
      <c r="M267" s="278"/>
      <c r="N267" s="278"/>
    </row>
    <row r="268" spans="7:14" s="52" customFormat="1" x14ac:dyDescent="0.25">
      <c r="G268" s="278"/>
      <c r="H268" s="278"/>
      <c r="I268" s="278"/>
      <c r="J268" s="278"/>
      <c r="K268" s="291"/>
      <c r="L268" s="278"/>
      <c r="M268" s="278"/>
      <c r="N268" s="278"/>
    </row>
    <row r="269" spans="7:14" s="52" customFormat="1" x14ac:dyDescent="0.25">
      <c r="G269" s="278"/>
      <c r="H269" s="278"/>
      <c r="I269" s="278"/>
      <c r="J269" s="278"/>
      <c r="K269" s="291"/>
      <c r="L269" s="278"/>
      <c r="M269" s="278"/>
      <c r="N269" s="278"/>
    </row>
    <row r="270" spans="7:14" s="52" customFormat="1" x14ac:dyDescent="0.25">
      <c r="G270" s="278"/>
      <c r="H270" s="278"/>
      <c r="I270" s="278"/>
      <c r="J270" s="278"/>
      <c r="K270" s="291"/>
      <c r="L270" s="278"/>
      <c r="M270" s="278"/>
      <c r="N270" s="278"/>
    </row>
    <row r="271" spans="7:14" s="52" customFormat="1" x14ac:dyDescent="0.25">
      <c r="G271" s="278"/>
      <c r="H271" s="278"/>
      <c r="I271" s="278"/>
      <c r="J271" s="278"/>
      <c r="K271" s="291"/>
      <c r="L271" s="278"/>
      <c r="M271" s="278"/>
      <c r="N271" s="278"/>
    </row>
    <row r="272" spans="7:14" s="52" customFormat="1" x14ac:dyDescent="0.25">
      <c r="G272" s="278"/>
      <c r="H272" s="278"/>
      <c r="I272" s="278"/>
      <c r="J272" s="278"/>
      <c r="K272" s="291"/>
      <c r="L272" s="278"/>
      <c r="M272" s="278"/>
      <c r="N272" s="278"/>
    </row>
    <row r="273" spans="7:14" s="52" customFormat="1" x14ac:dyDescent="0.25">
      <c r="G273" s="278"/>
      <c r="H273" s="278"/>
      <c r="I273" s="278"/>
      <c r="J273" s="278"/>
      <c r="K273" s="291"/>
      <c r="L273" s="278"/>
      <c r="M273" s="278"/>
      <c r="N273" s="278"/>
    </row>
    <row r="274" spans="7:14" s="52" customFormat="1" x14ac:dyDescent="0.25">
      <c r="G274" s="278"/>
      <c r="H274" s="278"/>
      <c r="I274" s="278"/>
      <c r="J274" s="278"/>
      <c r="K274" s="291"/>
      <c r="L274" s="278"/>
      <c r="M274" s="278"/>
      <c r="N274" s="278"/>
    </row>
    <row r="275" spans="7:14" s="52" customFormat="1" x14ac:dyDescent="0.25">
      <c r="G275" s="278"/>
      <c r="H275" s="278"/>
      <c r="I275" s="278"/>
      <c r="J275" s="278"/>
      <c r="K275" s="291"/>
      <c r="L275" s="278"/>
      <c r="M275" s="278"/>
      <c r="N275" s="278"/>
    </row>
    <row r="276" spans="7:14" s="52" customFormat="1" x14ac:dyDescent="0.25">
      <c r="G276" s="278"/>
      <c r="H276" s="278"/>
      <c r="I276" s="278"/>
      <c r="J276" s="278"/>
      <c r="K276" s="291"/>
      <c r="L276" s="278"/>
      <c r="M276" s="278"/>
      <c r="N276" s="278"/>
    </row>
    <row r="277" spans="7:14" s="52" customFormat="1" x14ac:dyDescent="0.25">
      <c r="G277" s="278"/>
      <c r="H277" s="278"/>
      <c r="I277" s="278"/>
      <c r="J277" s="278"/>
      <c r="K277" s="291"/>
      <c r="L277" s="278"/>
      <c r="M277" s="278"/>
      <c r="N277" s="278"/>
    </row>
    <row r="278" spans="7:14" s="52" customFormat="1" x14ac:dyDescent="0.25">
      <c r="G278" s="278"/>
      <c r="H278" s="278"/>
      <c r="I278" s="278"/>
      <c r="J278" s="278"/>
      <c r="K278" s="291"/>
      <c r="L278" s="278"/>
      <c r="M278" s="278"/>
      <c r="N278" s="278"/>
    </row>
    <row r="279" spans="7:14" s="52" customFormat="1" x14ac:dyDescent="0.25">
      <c r="G279" s="278"/>
      <c r="H279" s="278"/>
      <c r="I279" s="278"/>
      <c r="J279" s="278"/>
      <c r="K279" s="291"/>
      <c r="L279" s="278"/>
      <c r="M279" s="278"/>
      <c r="N279" s="278"/>
    </row>
    <row r="280" spans="7:14" s="52" customFormat="1" x14ac:dyDescent="0.25">
      <c r="G280" s="278"/>
      <c r="H280" s="278"/>
      <c r="I280" s="278"/>
      <c r="J280" s="278"/>
      <c r="K280" s="291"/>
      <c r="L280" s="278"/>
      <c r="M280" s="278"/>
      <c r="N280" s="278"/>
    </row>
    <row r="281" spans="7:14" s="52" customFormat="1" x14ac:dyDescent="0.25">
      <c r="G281" s="278"/>
      <c r="H281" s="278"/>
      <c r="I281" s="278"/>
      <c r="J281" s="278"/>
      <c r="K281" s="291"/>
      <c r="L281" s="278"/>
      <c r="M281" s="278"/>
      <c r="N281" s="278"/>
    </row>
    <row r="282" spans="7:14" s="52" customFormat="1" x14ac:dyDescent="0.25">
      <c r="G282" s="278"/>
      <c r="H282" s="278"/>
      <c r="I282" s="278"/>
      <c r="J282" s="278"/>
      <c r="K282" s="291"/>
      <c r="L282" s="278"/>
      <c r="M282" s="278"/>
      <c r="N282" s="278"/>
    </row>
    <row r="283" spans="7:14" s="52" customFormat="1" x14ac:dyDescent="0.25">
      <c r="G283" s="278"/>
      <c r="H283" s="278"/>
      <c r="I283" s="278"/>
      <c r="J283" s="278"/>
      <c r="K283" s="291"/>
      <c r="L283" s="278"/>
      <c r="M283" s="278"/>
      <c r="N283" s="278"/>
    </row>
    <row r="284" spans="7:14" s="52" customFormat="1" x14ac:dyDescent="0.25">
      <c r="G284" s="278"/>
      <c r="H284" s="278"/>
      <c r="I284" s="278"/>
      <c r="J284" s="278"/>
      <c r="K284" s="291"/>
      <c r="L284" s="278"/>
      <c r="M284" s="278"/>
      <c r="N284" s="278"/>
    </row>
    <row r="285" spans="7:14" s="52" customFormat="1" x14ac:dyDescent="0.25">
      <c r="G285" s="278"/>
      <c r="H285" s="278"/>
      <c r="I285" s="278"/>
      <c r="J285" s="278"/>
      <c r="K285" s="291"/>
      <c r="L285" s="278"/>
      <c r="M285" s="278"/>
      <c r="N285" s="278"/>
    </row>
    <row r="286" spans="7:14" s="52" customFormat="1" x14ac:dyDescent="0.25">
      <c r="G286" s="278"/>
      <c r="H286" s="278"/>
      <c r="I286" s="278"/>
      <c r="J286" s="278"/>
      <c r="K286" s="291"/>
      <c r="L286" s="278"/>
      <c r="M286" s="278"/>
      <c r="N286" s="278"/>
    </row>
    <row r="287" spans="7:14" s="52" customFormat="1" x14ac:dyDescent="0.25">
      <c r="G287" s="278"/>
      <c r="H287" s="278"/>
      <c r="I287" s="278"/>
      <c r="J287" s="278"/>
      <c r="K287" s="291"/>
      <c r="L287" s="278"/>
      <c r="M287" s="278"/>
      <c r="N287" s="278"/>
    </row>
    <row r="288" spans="7:14" s="52" customFormat="1" x14ac:dyDescent="0.25">
      <c r="G288" s="278"/>
      <c r="H288" s="278"/>
      <c r="I288" s="278"/>
      <c r="J288" s="278"/>
      <c r="K288" s="291"/>
      <c r="L288" s="278"/>
      <c r="M288" s="278"/>
      <c r="N288" s="278"/>
    </row>
    <row r="289" spans="7:14" s="52" customFormat="1" x14ac:dyDescent="0.25">
      <c r="G289" s="278"/>
      <c r="H289" s="278"/>
      <c r="I289" s="278"/>
      <c r="J289" s="278"/>
      <c r="K289" s="291"/>
      <c r="L289" s="278"/>
      <c r="M289" s="278"/>
      <c r="N289" s="278"/>
    </row>
    <row r="290" spans="7:14" s="52" customFormat="1" x14ac:dyDescent="0.25">
      <c r="G290" s="278"/>
      <c r="H290" s="278"/>
      <c r="I290" s="278"/>
      <c r="J290" s="278"/>
      <c r="K290" s="291"/>
      <c r="L290" s="278"/>
      <c r="M290" s="278"/>
      <c r="N290" s="278"/>
    </row>
    <row r="291" spans="7:14" s="52" customFormat="1" x14ac:dyDescent="0.25">
      <c r="G291" s="278"/>
      <c r="H291" s="278"/>
      <c r="I291" s="278"/>
      <c r="J291" s="278"/>
      <c r="K291" s="291"/>
      <c r="L291" s="278"/>
      <c r="M291" s="278"/>
      <c r="N291" s="278"/>
    </row>
    <row r="292" spans="7:14" s="52" customFormat="1" x14ac:dyDescent="0.25">
      <c r="G292" s="278"/>
      <c r="H292" s="278"/>
      <c r="I292" s="278"/>
      <c r="J292" s="278"/>
      <c r="K292" s="291"/>
      <c r="L292" s="278"/>
      <c r="M292" s="278"/>
      <c r="N292" s="278"/>
    </row>
    <row r="293" spans="7:14" s="52" customFormat="1" x14ac:dyDescent="0.25">
      <c r="G293" s="278"/>
      <c r="H293" s="278"/>
      <c r="I293" s="278"/>
      <c r="J293" s="278"/>
      <c r="K293" s="291"/>
      <c r="L293" s="278"/>
      <c r="M293" s="278"/>
      <c r="N293" s="278"/>
    </row>
    <row r="294" spans="7:14" s="52" customFormat="1" x14ac:dyDescent="0.25">
      <c r="G294" s="278"/>
      <c r="H294" s="278"/>
      <c r="I294" s="278"/>
      <c r="J294" s="278"/>
      <c r="K294" s="291"/>
      <c r="L294" s="278"/>
      <c r="M294" s="278"/>
      <c r="N294" s="278"/>
    </row>
    <row r="295" spans="7:14" s="52" customFormat="1" x14ac:dyDescent="0.25">
      <c r="G295" s="278"/>
      <c r="H295" s="278"/>
      <c r="I295" s="278"/>
      <c r="J295" s="278"/>
      <c r="K295" s="291"/>
      <c r="L295" s="278"/>
      <c r="M295" s="278"/>
      <c r="N295" s="278"/>
    </row>
    <row r="296" spans="7:14" s="52" customFormat="1" x14ac:dyDescent="0.25">
      <c r="G296" s="278"/>
      <c r="H296" s="278"/>
      <c r="I296" s="278"/>
      <c r="J296" s="278"/>
      <c r="K296" s="291"/>
      <c r="L296" s="278"/>
      <c r="M296" s="278"/>
      <c r="N296" s="278"/>
    </row>
    <row r="297" spans="7:14" s="52" customFormat="1" x14ac:dyDescent="0.25">
      <c r="G297" s="278"/>
      <c r="H297" s="278"/>
      <c r="I297" s="278"/>
      <c r="J297" s="278"/>
      <c r="K297" s="291"/>
      <c r="L297" s="278"/>
      <c r="M297" s="278"/>
      <c r="N297" s="278"/>
    </row>
    <row r="298" spans="7:14" s="52" customFormat="1" x14ac:dyDescent="0.25">
      <c r="G298" s="278"/>
      <c r="H298" s="278"/>
      <c r="I298" s="278"/>
      <c r="J298" s="278"/>
      <c r="K298" s="291"/>
      <c r="L298" s="278"/>
      <c r="M298" s="278"/>
      <c r="N298" s="278"/>
    </row>
    <row r="299" spans="7:14" s="52" customFormat="1" x14ac:dyDescent="0.25">
      <c r="G299" s="278"/>
      <c r="H299" s="278"/>
      <c r="I299" s="278"/>
      <c r="J299" s="278"/>
      <c r="K299" s="291"/>
      <c r="L299" s="278"/>
      <c r="M299" s="278"/>
      <c r="N299" s="278"/>
    </row>
    <row r="300" spans="7:14" s="52" customFormat="1" x14ac:dyDescent="0.25">
      <c r="G300" s="278"/>
      <c r="H300" s="278"/>
      <c r="I300" s="278"/>
      <c r="J300" s="278"/>
      <c r="K300" s="291"/>
      <c r="L300" s="278"/>
      <c r="M300" s="278"/>
      <c r="N300" s="278"/>
    </row>
    <row r="301" spans="7:14" s="52" customFormat="1" x14ac:dyDescent="0.25">
      <c r="G301" s="278"/>
      <c r="H301" s="278"/>
      <c r="I301" s="278"/>
      <c r="J301" s="278"/>
      <c r="K301" s="291"/>
      <c r="L301" s="278"/>
      <c r="M301" s="278"/>
      <c r="N301" s="278"/>
    </row>
    <row r="302" spans="7:14" s="52" customFormat="1" x14ac:dyDescent="0.25">
      <c r="G302" s="278"/>
      <c r="H302" s="278"/>
      <c r="I302" s="278"/>
      <c r="J302" s="278"/>
      <c r="K302" s="291"/>
      <c r="L302" s="278"/>
      <c r="M302" s="278"/>
      <c r="N302" s="278"/>
    </row>
    <row r="303" spans="7:14" s="52" customFormat="1" x14ac:dyDescent="0.25">
      <c r="G303" s="278"/>
      <c r="H303" s="278"/>
      <c r="I303" s="278"/>
      <c r="J303" s="278"/>
      <c r="K303" s="291"/>
      <c r="L303" s="278"/>
      <c r="M303" s="278"/>
      <c r="N303" s="278"/>
    </row>
    <row r="304" spans="7:14" s="52" customFormat="1" x14ac:dyDescent="0.25">
      <c r="G304" s="278"/>
      <c r="H304" s="278"/>
      <c r="I304" s="278"/>
      <c r="J304" s="278"/>
      <c r="K304" s="291"/>
      <c r="L304" s="278"/>
      <c r="M304" s="278"/>
      <c r="N304" s="278"/>
    </row>
    <row r="305" spans="7:14" s="52" customFormat="1" x14ac:dyDescent="0.25">
      <c r="G305" s="278"/>
      <c r="H305" s="278"/>
      <c r="I305" s="278"/>
      <c r="J305" s="278"/>
      <c r="K305" s="291"/>
      <c r="L305" s="278"/>
      <c r="M305" s="278"/>
      <c r="N305" s="278"/>
    </row>
    <row r="306" spans="7:14" s="52" customFormat="1" x14ac:dyDescent="0.25">
      <c r="G306" s="278"/>
      <c r="H306" s="278"/>
      <c r="I306" s="278"/>
      <c r="J306" s="278"/>
      <c r="K306" s="291"/>
      <c r="L306" s="278"/>
      <c r="M306" s="278"/>
      <c r="N306" s="278"/>
    </row>
    <row r="307" spans="7:14" s="52" customFormat="1" x14ac:dyDescent="0.25">
      <c r="G307" s="278"/>
      <c r="H307" s="278"/>
      <c r="I307" s="278"/>
      <c r="J307" s="278"/>
      <c r="K307" s="291"/>
      <c r="L307" s="278"/>
      <c r="M307" s="278"/>
      <c r="N307" s="278"/>
    </row>
    <row r="308" spans="7:14" s="52" customFormat="1" x14ac:dyDescent="0.25">
      <c r="G308" s="278"/>
      <c r="H308" s="278"/>
      <c r="I308" s="278"/>
      <c r="J308" s="278"/>
      <c r="K308" s="291"/>
      <c r="L308" s="278"/>
      <c r="M308" s="278"/>
      <c r="N308" s="278"/>
    </row>
    <row r="309" spans="7:14" s="52" customFormat="1" x14ac:dyDescent="0.25">
      <c r="G309" s="278"/>
      <c r="H309" s="278"/>
      <c r="I309" s="278"/>
      <c r="J309" s="278"/>
      <c r="K309" s="291"/>
      <c r="L309" s="278"/>
      <c r="M309" s="278"/>
      <c r="N309" s="278"/>
    </row>
    <row r="310" spans="7:14" s="52" customFormat="1" x14ac:dyDescent="0.25">
      <c r="G310" s="278"/>
      <c r="H310" s="278"/>
      <c r="I310" s="278"/>
      <c r="J310" s="278"/>
      <c r="K310" s="291"/>
      <c r="L310" s="278"/>
      <c r="M310" s="278"/>
      <c r="N310" s="278"/>
    </row>
    <row r="311" spans="7:14" s="52" customFormat="1" x14ac:dyDescent="0.25">
      <c r="G311" s="278"/>
      <c r="H311" s="278"/>
      <c r="I311" s="278"/>
      <c r="J311" s="278"/>
      <c r="K311" s="291"/>
      <c r="L311" s="278"/>
      <c r="M311" s="278"/>
      <c r="N311" s="278"/>
    </row>
    <row r="312" spans="7:14" s="52" customFormat="1" x14ac:dyDescent="0.25">
      <c r="G312" s="278"/>
      <c r="H312" s="278"/>
      <c r="I312" s="278"/>
      <c r="J312" s="278"/>
      <c r="K312" s="291"/>
      <c r="L312" s="278"/>
      <c r="M312" s="278"/>
      <c r="N312" s="278"/>
    </row>
    <row r="313" spans="7:14" s="52" customFormat="1" x14ac:dyDescent="0.25">
      <c r="G313" s="278"/>
      <c r="H313" s="278"/>
      <c r="I313" s="278"/>
      <c r="J313" s="278"/>
      <c r="K313" s="291"/>
      <c r="L313" s="278"/>
      <c r="M313" s="278"/>
      <c r="N313" s="278"/>
    </row>
    <row r="314" spans="7:14" s="52" customFormat="1" x14ac:dyDescent="0.25">
      <c r="G314" s="278"/>
      <c r="H314" s="278"/>
      <c r="I314" s="278"/>
      <c r="J314" s="278"/>
      <c r="K314" s="291"/>
      <c r="L314" s="278"/>
      <c r="M314" s="278"/>
      <c r="N314" s="278"/>
    </row>
    <row r="315" spans="7:14" s="52" customFormat="1" x14ac:dyDescent="0.25">
      <c r="G315" s="278"/>
      <c r="H315" s="278"/>
      <c r="I315" s="278"/>
      <c r="J315" s="278"/>
      <c r="K315" s="291"/>
      <c r="L315" s="278"/>
      <c r="M315" s="278"/>
      <c r="N315" s="278"/>
    </row>
    <row r="316" spans="7:14" s="52" customFormat="1" x14ac:dyDescent="0.25">
      <c r="G316" s="278"/>
      <c r="H316" s="278"/>
      <c r="I316" s="278"/>
      <c r="J316" s="278"/>
      <c r="K316" s="291"/>
      <c r="L316" s="278"/>
      <c r="M316" s="278"/>
      <c r="N316" s="278"/>
    </row>
    <row r="317" spans="7:14" s="52" customFormat="1" x14ac:dyDescent="0.25">
      <c r="G317" s="278"/>
      <c r="H317" s="278"/>
      <c r="I317" s="278"/>
      <c r="J317" s="278"/>
      <c r="K317" s="291"/>
      <c r="L317" s="278"/>
      <c r="M317" s="278"/>
      <c r="N317" s="278"/>
    </row>
    <row r="318" spans="7:14" s="52" customFormat="1" x14ac:dyDescent="0.25">
      <c r="G318" s="278"/>
      <c r="H318" s="278"/>
      <c r="I318" s="278"/>
      <c r="J318" s="278"/>
      <c r="K318" s="291"/>
      <c r="L318" s="278"/>
      <c r="M318" s="278"/>
      <c r="N318" s="278"/>
    </row>
    <row r="319" spans="7:14" s="52" customFormat="1" x14ac:dyDescent="0.25">
      <c r="G319" s="278"/>
      <c r="H319" s="278"/>
      <c r="I319" s="278"/>
      <c r="J319" s="278"/>
      <c r="K319" s="291"/>
      <c r="L319" s="278"/>
      <c r="M319" s="278"/>
      <c r="N319" s="278"/>
    </row>
    <row r="320" spans="7:14" s="52" customFormat="1" x14ac:dyDescent="0.25">
      <c r="G320" s="278"/>
      <c r="H320" s="278"/>
      <c r="I320" s="278"/>
      <c r="J320" s="278"/>
      <c r="K320" s="291"/>
      <c r="L320" s="278"/>
      <c r="M320" s="278"/>
      <c r="N320" s="278"/>
    </row>
    <row r="321" spans="7:14" s="52" customFormat="1" x14ac:dyDescent="0.25">
      <c r="G321" s="278"/>
      <c r="H321" s="278"/>
      <c r="I321" s="278"/>
      <c r="J321" s="278"/>
      <c r="K321" s="291"/>
      <c r="L321" s="278"/>
      <c r="M321" s="278"/>
      <c r="N321" s="278"/>
    </row>
    <row r="322" spans="7:14" s="52" customFormat="1" x14ac:dyDescent="0.25">
      <c r="G322" s="278"/>
      <c r="H322" s="278"/>
      <c r="I322" s="278"/>
      <c r="J322" s="278"/>
      <c r="K322" s="291"/>
      <c r="L322" s="278"/>
      <c r="M322" s="278"/>
      <c r="N322" s="278"/>
    </row>
    <row r="323" spans="7:14" s="52" customFormat="1" x14ac:dyDescent="0.25">
      <c r="G323" s="278"/>
      <c r="H323" s="278"/>
      <c r="I323" s="278"/>
      <c r="J323" s="278"/>
      <c r="K323" s="291"/>
      <c r="L323" s="278"/>
      <c r="M323" s="278"/>
      <c r="N323" s="278"/>
    </row>
    <row r="324" spans="7:14" s="52" customFormat="1" x14ac:dyDescent="0.25">
      <c r="G324" s="278"/>
      <c r="H324" s="278"/>
      <c r="I324" s="278"/>
      <c r="J324" s="278"/>
      <c r="K324" s="291"/>
      <c r="L324" s="278"/>
      <c r="M324" s="278"/>
      <c r="N324" s="278"/>
    </row>
    <row r="325" spans="7:14" s="52" customFormat="1" x14ac:dyDescent="0.25">
      <c r="G325" s="278"/>
      <c r="H325" s="278"/>
      <c r="I325" s="278"/>
      <c r="J325" s="278"/>
      <c r="K325" s="291"/>
      <c r="L325" s="278"/>
      <c r="M325" s="278"/>
      <c r="N325" s="278"/>
    </row>
    <row r="326" spans="7:14" s="52" customFormat="1" x14ac:dyDescent="0.25">
      <c r="G326" s="278"/>
      <c r="H326" s="278"/>
      <c r="I326" s="278"/>
      <c r="J326" s="278"/>
      <c r="K326" s="291"/>
      <c r="L326" s="278"/>
      <c r="M326" s="278"/>
      <c r="N326" s="278"/>
    </row>
    <row r="327" spans="7:14" s="52" customFormat="1" x14ac:dyDescent="0.25">
      <c r="G327" s="278"/>
      <c r="H327" s="278"/>
      <c r="I327" s="278"/>
      <c r="J327" s="278"/>
      <c r="K327" s="291"/>
      <c r="L327" s="278"/>
      <c r="M327" s="278"/>
      <c r="N327" s="278"/>
    </row>
    <row r="328" spans="7:14" s="52" customFormat="1" x14ac:dyDescent="0.25">
      <c r="G328" s="278"/>
      <c r="H328" s="278"/>
      <c r="I328" s="278"/>
      <c r="J328" s="278"/>
      <c r="K328" s="291"/>
      <c r="L328" s="278"/>
      <c r="M328" s="278"/>
      <c r="N328" s="278"/>
    </row>
    <row r="329" spans="7:14" s="52" customFormat="1" x14ac:dyDescent="0.25">
      <c r="G329" s="278"/>
      <c r="H329" s="278"/>
      <c r="I329" s="278"/>
      <c r="J329" s="278"/>
      <c r="K329" s="291"/>
      <c r="L329" s="278"/>
      <c r="M329" s="278"/>
      <c r="N329" s="278"/>
    </row>
    <row r="330" spans="7:14" s="52" customFormat="1" x14ac:dyDescent="0.25">
      <c r="G330" s="278"/>
      <c r="H330" s="278"/>
      <c r="I330" s="278"/>
      <c r="J330" s="278"/>
      <c r="K330" s="291"/>
      <c r="L330" s="278"/>
      <c r="M330" s="278"/>
      <c r="N330" s="278"/>
    </row>
    <row r="331" spans="7:14" s="52" customFormat="1" x14ac:dyDescent="0.25">
      <c r="G331" s="278"/>
      <c r="H331" s="278"/>
      <c r="I331" s="278"/>
      <c r="J331" s="278"/>
      <c r="K331" s="291"/>
      <c r="L331" s="278"/>
      <c r="M331" s="278"/>
      <c r="N331" s="278"/>
    </row>
    <row r="332" spans="7:14" s="52" customFormat="1" x14ac:dyDescent="0.25">
      <c r="G332" s="278"/>
      <c r="H332" s="278"/>
      <c r="I332" s="278"/>
      <c r="J332" s="278"/>
      <c r="K332" s="291"/>
      <c r="L332" s="278"/>
      <c r="M332" s="278"/>
      <c r="N332" s="278"/>
    </row>
    <row r="333" spans="7:14" s="52" customFormat="1" x14ac:dyDescent="0.25">
      <c r="G333" s="278"/>
      <c r="H333" s="278"/>
      <c r="I333" s="278"/>
      <c r="J333" s="278"/>
      <c r="K333" s="291"/>
      <c r="L333" s="278"/>
      <c r="M333" s="278"/>
      <c r="N333" s="278"/>
    </row>
    <row r="334" spans="7:14" s="52" customFormat="1" x14ac:dyDescent="0.25">
      <c r="G334" s="278"/>
      <c r="H334" s="278"/>
      <c r="I334" s="278"/>
      <c r="J334" s="278"/>
      <c r="K334" s="291"/>
      <c r="L334" s="278"/>
      <c r="M334" s="278"/>
      <c r="N334" s="278"/>
    </row>
    <row r="335" spans="7:14" s="52" customFormat="1" x14ac:dyDescent="0.25">
      <c r="G335" s="278"/>
      <c r="H335" s="278"/>
      <c r="I335" s="278"/>
      <c r="J335" s="278"/>
      <c r="K335" s="291"/>
      <c r="L335" s="278"/>
      <c r="M335" s="278"/>
      <c r="N335" s="278"/>
    </row>
    <row r="336" spans="7:14" s="52" customFormat="1" x14ac:dyDescent="0.25">
      <c r="G336" s="278"/>
      <c r="H336" s="278"/>
      <c r="I336" s="278"/>
      <c r="J336" s="278"/>
      <c r="K336" s="291"/>
      <c r="L336" s="278"/>
      <c r="M336" s="278"/>
      <c r="N336" s="278"/>
    </row>
    <row r="337" spans="7:14" s="52" customFormat="1" x14ac:dyDescent="0.25">
      <c r="G337" s="278"/>
      <c r="H337" s="278"/>
      <c r="I337" s="278"/>
      <c r="J337" s="278"/>
      <c r="K337" s="291"/>
      <c r="L337" s="278"/>
      <c r="M337" s="278"/>
      <c r="N337" s="278"/>
    </row>
    <row r="338" spans="7:14" s="52" customFormat="1" x14ac:dyDescent="0.25">
      <c r="G338" s="278"/>
      <c r="H338" s="278"/>
      <c r="I338" s="278"/>
      <c r="J338" s="278"/>
      <c r="K338" s="291"/>
      <c r="L338" s="278"/>
      <c r="M338" s="278"/>
      <c r="N338" s="278"/>
    </row>
    <row r="339" spans="7:14" s="52" customFormat="1" x14ac:dyDescent="0.25">
      <c r="G339" s="278"/>
      <c r="H339" s="278"/>
      <c r="I339" s="278"/>
      <c r="J339" s="278"/>
      <c r="K339" s="291"/>
      <c r="L339" s="278"/>
      <c r="M339" s="278"/>
      <c r="N339" s="278"/>
    </row>
    <row r="340" spans="7:14" s="52" customFormat="1" x14ac:dyDescent="0.25">
      <c r="G340" s="278"/>
      <c r="H340" s="278"/>
      <c r="I340" s="278"/>
      <c r="J340" s="278"/>
      <c r="K340" s="291"/>
      <c r="L340" s="278"/>
      <c r="M340" s="278"/>
      <c r="N340" s="278"/>
    </row>
    <row r="341" spans="7:14" s="52" customFormat="1" x14ac:dyDescent="0.25">
      <c r="G341" s="278"/>
      <c r="H341" s="278"/>
      <c r="I341" s="278"/>
      <c r="J341" s="278"/>
      <c r="K341" s="291"/>
      <c r="L341" s="278"/>
      <c r="M341" s="278"/>
      <c r="N341" s="278"/>
    </row>
    <row r="342" spans="7:14" s="52" customFormat="1" x14ac:dyDescent="0.25">
      <c r="G342" s="278"/>
      <c r="H342" s="278"/>
      <c r="I342" s="278"/>
      <c r="J342" s="278"/>
      <c r="K342" s="291"/>
      <c r="L342" s="278"/>
      <c r="M342" s="278"/>
      <c r="N342" s="278"/>
    </row>
    <row r="343" spans="7:14" s="52" customFormat="1" x14ac:dyDescent="0.25">
      <c r="G343" s="278"/>
      <c r="H343" s="278"/>
      <c r="I343" s="278"/>
      <c r="J343" s="278"/>
      <c r="K343" s="291"/>
      <c r="L343" s="278"/>
      <c r="M343" s="278"/>
      <c r="N343" s="278"/>
    </row>
    <row r="344" spans="7:14" s="52" customFormat="1" x14ac:dyDescent="0.25">
      <c r="G344" s="278"/>
      <c r="H344" s="278"/>
      <c r="I344" s="278"/>
      <c r="J344" s="278"/>
      <c r="K344" s="291"/>
      <c r="L344" s="278"/>
      <c r="M344" s="278"/>
      <c r="N344" s="278"/>
    </row>
    <row r="345" spans="7:14" s="52" customFormat="1" x14ac:dyDescent="0.25">
      <c r="G345" s="278"/>
      <c r="H345" s="278"/>
      <c r="I345" s="278"/>
      <c r="J345" s="278"/>
      <c r="K345" s="291"/>
      <c r="L345" s="278"/>
      <c r="M345" s="278"/>
      <c r="N345" s="278"/>
    </row>
    <row r="346" spans="7:14" s="52" customFormat="1" x14ac:dyDescent="0.25">
      <c r="G346" s="278"/>
      <c r="H346" s="278"/>
      <c r="I346" s="278"/>
      <c r="J346" s="278"/>
      <c r="K346" s="291"/>
      <c r="L346" s="278"/>
      <c r="M346" s="278"/>
      <c r="N346" s="278"/>
    </row>
    <row r="347" spans="7:14" s="52" customFormat="1" x14ac:dyDescent="0.25">
      <c r="G347" s="278"/>
      <c r="H347" s="278"/>
      <c r="I347" s="278"/>
      <c r="J347" s="278"/>
      <c r="K347" s="291"/>
      <c r="L347" s="278"/>
      <c r="M347" s="278"/>
      <c r="N347" s="278"/>
    </row>
    <row r="348" spans="7:14" s="52" customFormat="1" x14ac:dyDescent="0.25">
      <c r="G348" s="278"/>
      <c r="H348" s="278"/>
      <c r="I348" s="278"/>
      <c r="J348" s="278"/>
      <c r="K348" s="291"/>
      <c r="L348" s="278"/>
      <c r="M348" s="278"/>
      <c r="N348" s="278"/>
    </row>
    <row r="349" spans="7:14" s="52" customFormat="1" x14ac:dyDescent="0.25">
      <c r="G349" s="278"/>
      <c r="H349" s="278"/>
      <c r="I349" s="278"/>
      <c r="J349" s="278"/>
      <c r="K349" s="291"/>
      <c r="L349" s="278"/>
      <c r="M349" s="278"/>
      <c r="N349" s="278"/>
    </row>
    <row r="350" spans="7:14" s="52" customFormat="1" x14ac:dyDescent="0.25">
      <c r="G350" s="278"/>
      <c r="H350" s="278"/>
      <c r="I350" s="278"/>
      <c r="J350" s="278"/>
      <c r="K350" s="291"/>
      <c r="L350" s="278"/>
      <c r="M350" s="278"/>
      <c r="N350" s="278"/>
    </row>
    <row r="351" spans="7:14" s="52" customFormat="1" x14ac:dyDescent="0.25">
      <c r="G351" s="278"/>
      <c r="H351" s="278"/>
      <c r="I351" s="278"/>
      <c r="J351" s="278"/>
      <c r="K351" s="291"/>
      <c r="L351" s="278"/>
      <c r="M351" s="278"/>
      <c r="N351" s="278"/>
    </row>
    <row r="352" spans="7:14" s="52" customFormat="1" x14ac:dyDescent="0.25">
      <c r="G352" s="278"/>
      <c r="H352" s="278"/>
      <c r="I352" s="278"/>
      <c r="J352" s="278"/>
      <c r="K352" s="291"/>
      <c r="L352" s="278"/>
      <c r="M352" s="278"/>
      <c r="N352" s="278"/>
    </row>
    <row r="353" spans="7:14" s="52" customFormat="1" x14ac:dyDescent="0.25">
      <c r="G353" s="278"/>
      <c r="H353" s="278"/>
      <c r="I353" s="278"/>
      <c r="J353" s="278"/>
      <c r="K353" s="291"/>
      <c r="L353" s="278"/>
      <c r="M353" s="278"/>
      <c r="N353" s="278"/>
    </row>
    <row r="354" spans="7:14" s="52" customFormat="1" x14ac:dyDescent="0.25">
      <c r="G354" s="278"/>
      <c r="H354" s="278"/>
      <c r="I354" s="278"/>
      <c r="J354" s="278"/>
      <c r="K354" s="291"/>
      <c r="L354" s="278"/>
      <c r="M354" s="278"/>
      <c r="N354" s="278"/>
    </row>
    <row r="355" spans="7:14" s="52" customFormat="1" x14ac:dyDescent="0.25">
      <c r="G355" s="278"/>
      <c r="H355" s="278"/>
      <c r="I355" s="278"/>
      <c r="J355" s="278"/>
      <c r="K355" s="291"/>
      <c r="L355" s="278"/>
      <c r="M355" s="278"/>
      <c r="N355" s="278"/>
    </row>
    <row r="356" spans="7:14" s="52" customFormat="1" x14ac:dyDescent="0.25">
      <c r="G356" s="278"/>
      <c r="H356" s="278"/>
      <c r="I356" s="278"/>
      <c r="J356" s="278"/>
      <c r="K356" s="291"/>
      <c r="L356" s="278"/>
      <c r="M356" s="278"/>
      <c r="N356" s="278"/>
    </row>
    <row r="357" spans="7:14" s="52" customFormat="1" x14ac:dyDescent="0.25">
      <c r="G357" s="278"/>
      <c r="H357" s="278"/>
      <c r="I357" s="278"/>
      <c r="J357" s="278"/>
      <c r="K357" s="291"/>
      <c r="L357" s="278"/>
      <c r="M357" s="278"/>
      <c r="N357" s="278"/>
    </row>
    <row r="358" spans="7:14" s="52" customFormat="1" x14ac:dyDescent="0.25">
      <c r="G358" s="278"/>
      <c r="H358" s="278"/>
      <c r="I358" s="278"/>
      <c r="J358" s="278"/>
      <c r="K358" s="291"/>
      <c r="L358" s="278"/>
      <c r="M358" s="278"/>
      <c r="N358" s="278"/>
    </row>
    <row r="359" spans="7:14" s="52" customFormat="1" x14ac:dyDescent="0.25">
      <c r="G359" s="278"/>
      <c r="H359" s="278"/>
      <c r="I359" s="278"/>
      <c r="J359" s="278"/>
      <c r="K359" s="291"/>
      <c r="L359" s="278"/>
      <c r="M359" s="278"/>
      <c r="N359" s="278"/>
    </row>
    <row r="360" spans="7:14" s="52" customFormat="1" x14ac:dyDescent="0.25">
      <c r="G360" s="278"/>
      <c r="H360" s="278"/>
      <c r="I360" s="278"/>
      <c r="J360" s="278"/>
      <c r="K360" s="291"/>
      <c r="L360" s="278"/>
      <c r="M360" s="278"/>
      <c r="N360" s="278"/>
    </row>
    <row r="361" spans="7:14" s="52" customFormat="1" x14ac:dyDescent="0.25">
      <c r="G361" s="278"/>
      <c r="H361" s="278"/>
      <c r="I361" s="278"/>
      <c r="J361" s="278"/>
      <c r="K361" s="291"/>
      <c r="L361" s="278"/>
      <c r="M361" s="278"/>
      <c r="N361" s="278"/>
    </row>
    <row r="362" spans="7:14" s="52" customFormat="1" x14ac:dyDescent="0.25">
      <c r="G362" s="278"/>
      <c r="H362" s="278"/>
      <c r="I362" s="278"/>
      <c r="J362" s="278"/>
      <c r="K362" s="291"/>
      <c r="L362" s="278"/>
      <c r="M362" s="278"/>
      <c r="N362" s="278"/>
    </row>
    <row r="363" spans="7:14" s="52" customFormat="1" x14ac:dyDescent="0.25">
      <c r="G363" s="278"/>
      <c r="H363" s="278"/>
      <c r="I363" s="278"/>
      <c r="J363" s="278"/>
      <c r="K363" s="291"/>
      <c r="L363" s="278"/>
      <c r="M363" s="278"/>
      <c r="N363" s="278"/>
    </row>
    <row r="364" spans="7:14" s="52" customFormat="1" x14ac:dyDescent="0.25">
      <c r="G364" s="278"/>
      <c r="H364" s="278"/>
      <c r="I364" s="278"/>
      <c r="J364" s="278"/>
      <c r="K364" s="291"/>
      <c r="L364" s="278"/>
      <c r="M364" s="278"/>
      <c r="N364" s="278"/>
    </row>
    <row r="365" spans="7:14" s="52" customFormat="1" x14ac:dyDescent="0.25">
      <c r="G365" s="278"/>
      <c r="H365" s="278"/>
      <c r="I365" s="278"/>
      <c r="J365" s="278"/>
      <c r="K365" s="291"/>
      <c r="L365" s="278"/>
      <c r="M365" s="278"/>
      <c r="N365" s="278"/>
    </row>
    <row r="366" spans="7:14" s="52" customFormat="1" x14ac:dyDescent="0.25">
      <c r="G366" s="278"/>
      <c r="H366" s="278"/>
      <c r="I366" s="278"/>
      <c r="J366" s="278"/>
      <c r="K366" s="291"/>
      <c r="L366" s="278"/>
      <c r="M366" s="278"/>
      <c r="N366" s="278"/>
    </row>
    <row r="367" spans="7:14" s="52" customFormat="1" x14ac:dyDescent="0.25">
      <c r="G367" s="278"/>
      <c r="H367" s="278"/>
      <c r="I367" s="278"/>
      <c r="J367" s="278"/>
      <c r="K367" s="291"/>
      <c r="L367" s="278"/>
      <c r="M367" s="278"/>
      <c r="N367" s="278"/>
    </row>
    <row r="368" spans="7:14" s="52" customFormat="1" x14ac:dyDescent="0.25">
      <c r="G368" s="278"/>
      <c r="H368" s="278"/>
      <c r="I368" s="278"/>
      <c r="J368" s="278"/>
      <c r="K368" s="291"/>
      <c r="L368" s="278"/>
      <c r="M368" s="278"/>
      <c r="N368" s="278"/>
    </row>
    <row r="369" spans="2:14" s="52" customFormat="1" x14ac:dyDescent="0.25">
      <c r="G369" s="278"/>
      <c r="H369" s="278"/>
      <c r="I369" s="278"/>
      <c r="J369" s="278"/>
      <c r="K369" s="291"/>
      <c r="L369" s="278"/>
      <c r="M369" s="278"/>
      <c r="N369" s="278"/>
    </row>
    <row r="370" spans="2:14" s="52" customFormat="1" x14ac:dyDescent="0.25">
      <c r="G370" s="278"/>
      <c r="H370" s="278"/>
      <c r="I370" s="278"/>
      <c r="J370" s="278"/>
      <c r="K370" s="291"/>
      <c r="L370" s="278"/>
      <c r="M370" s="278"/>
      <c r="N370" s="278"/>
    </row>
    <row r="371" spans="2:14" s="52" customFormat="1" x14ac:dyDescent="0.25">
      <c r="G371" s="278"/>
      <c r="H371" s="278"/>
      <c r="I371" s="278"/>
      <c r="J371" s="278"/>
      <c r="K371" s="291"/>
      <c r="L371" s="278"/>
      <c r="M371" s="278"/>
      <c r="N371" s="278"/>
    </row>
    <row r="372" spans="2:14" s="52" customFormat="1" x14ac:dyDescent="0.25">
      <c r="G372" s="278"/>
      <c r="H372" s="278"/>
      <c r="I372" s="278"/>
      <c r="J372" s="278"/>
      <c r="K372" s="291"/>
      <c r="L372" s="278"/>
      <c r="M372" s="278"/>
      <c r="N372" s="278"/>
    </row>
    <row r="373" spans="2:14" s="52" customFormat="1" x14ac:dyDescent="0.25">
      <c r="G373" s="278"/>
      <c r="H373" s="278"/>
      <c r="I373" s="278"/>
      <c r="J373" s="278"/>
      <c r="K373" s="291"/>
      <c r="L373" s="278"/>
      <c r="M373" s="278"/>
      <c r="N373" s="278"/>
    </row>
    <row r="374" spans="2:14" s="52" customFormat="1" x14ac:dyDescent="0.25">
      <c r="G374" s="278"/>
      <c r="H374" s="278"/>
      <c r="I374" s="278"/>
      <c r="J374" s="278"/>
      <c r="K374" s="291"/>
      <c r="L374" s="278"/>
      <c r="M374" s="278"/>
      <c r="N374" s="278"/>
    </row>
    <row r="375" spans="2:14" s="52" customFormat="1" x14ac:dyDescent="0.25">
      <c r="G375" s="278"/>
      <c r="H375" s="278"/>
      <c r="I375" s="278"/>
      <c r="J375" s="278"/>
      <c r="K375" s="291"/>
      <c r="L375" s="278"/>
      <c r="M375" s="278"/>
      <c r="N375" s="278"/>
    </row>
    <row r="376" spans="2:14" s="52" customFormat="1" x14ac:dyDescent="0.25">
      <c r="G376" s="278"/>
      <c r="H376" s="278"/>
      <c r="I376" s="278"/>
      <c r="J376" s="278"/>
      <c r="K376" s="291"/>
      <c r="L376" s="278"/>
      <c r="M376" s="278"/>
      <c r="N376" s="278"/>
    </row>
    <row r="377" spans="2:14" s="52" customFormat="1" x14ac:dyDescent="0.25">
      <c r="G377" s="278"/>
      <c r="H377" s="278"/>
      <c r="I377" s="278"/>
      <c r="J377" s="278"/>
      <c r="K377" s="291"/>
      <c r="L377" s="278"/>
      <c r="M377" s="278"/>
      <c r="N377" s="278"/>
    </row>
    <row r="378" spans="2:14" s="52" customFormat="1" x14ac:dyDescent="0.25">
      <c r="B378"/>
      <c r="C378"/>
      <c r="D378"/>
      <c r="E378"/>
      <c r="F378"/>
      <c r="G378" s="278"/>
      <c r="H378" s="278"/>
      <c r="I378" s="278"/>
      <c r="J378" s="278"/>
      <c r="K378" s="291"/>
      <c r="L378" s="278"/>
      <c r="M378" s="278"/>
      <c r="N378" s="278"/>
    </row>
  </sheetData>
  <mergeCells count="5">
    <mergeCell ref="H6:N6"/>
    <mergeCell ref="J5:K5"/>
    <mergeCell ref="G2:P2"/>
    <mergeCell ref="G3:P3"/>
    <mergeCell ref="G4:P4"/>
  </mergeCells>
  <dataValidations count="1">
    <dataValidation type="list" allowBlank="1" showInputMessage="1" showErrorMessage="1" sqref="N8:N214">
      <formula1>$S$2:$S$4</formula1>
    </dataValidation>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PPNE2!$D$9:$D$285</xm:f>
          </x14:formula1>
          <xm:sqref>G8:G214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73"/>
  <sheetViews>
    <sheetView showGridLines="0" workbookViewId="0">
      <selection activeCell="E16" sqref="E16"/>
    </sheetView>
  </sheetViews>
  <sheetFormatPr baseColWidth="10" defaultColWidth="11.42578125" defaultRowHeight="15" x14ac:dyDescent="0.25"/>
  <cols>
    <col min="1" max="1" width="5.85546875" style="17" customWidth="1"/>
    <col min="2" max="2" width="5.7109375" style="17" customWidth="1"/>
    <col min="3" max="3" width="5.5703125" style="17" customWidth="1"/>
    <col min="4" max="4" width="5.7109375" style="17" customWidth="1"/>
    <col min="5" max="5" width="46.42578125" style="17" customWidth="1"/>
    <col min="6" max="6" width="13.7109375" style="17" customWidth="1"/>
    <col min="7" max="7" width="11.42578125" style="17"/>
    <col min="8" max="50" width="11.42578125" style="52"/>
  </cols>
  <sheetData>
    <row r="1" spans="1:7" ht="12.75" x14ac:dyDescent="0.2">
      <c r="A1" s="426">
        <f>+PPNE1!B1</f>
        <v>0</v>
      </c>
      <c r="B1" s="427"/>
      <c r="C1" s="427"/>
      <c r="D1" s="427"/>
      <c r="E1" s="427"/>
      <c r="F1" s="427"/>
      <c r="G1" s="427"/>
    </row>
    <row r="2" spans="1:7" ht="15.75" x14ac:dyDescent="0.25">
      <c r="A2" s="428" t="str">
        <f>+PPNE1!B2</f>
        <v>Servicio Nacional de Salud</v>
      </c>
      <c r="B2" s="429"/>
      <c r="C2" s="429"/>
      <c r="D2" s="429"/>
      <c r="E2" s="429"/>
      <c r="F2" s="429"/>
      <c r="G2" s="429"/>
    </row>
    <row r="3" spans="1:7" x14ac:dyDescent="0.25">
      <c r="A3" s="430" t="str">
        <f>+PPNE1!B3</f>
        <v>Dirección de Planificación y Desarrollo</v>
      </c>
      <c r="B3" s="431"/>
      <c r="C3" s="431"/>
      <c r="D3" s="431"/>
      <c r="E3" s="431"/>
      <c r="F3" s="431"/>
      <c r="G3" s="431"/>
    </row>
    <row r="4" spans="1:7" ht="12.75" x14ac:dyDescent="0.2">
      <c r="A4" s="432" t="s">
        <v>46</v>
      </c>
      <c r="B4" s="433"/>
      <c r="C4" s="433"/>
      <c r="D4" s="433"/>
      <c r="E4" s="433"/>
      <c r="F4" s="433"/>
      <c r="G4" s="433"/>
    </row>
    <row r="5" spans="1:7" ht="12.75" x14ac:dyDescent="0.2">
      <c r="A5" s="432">
        <v>2025</v>
      </c>
      <c r="B5" s="433"/>
      <c r="C5" s="433"/>
      <c r="D5" s="433"/>
      <c r="E5" s="433"/>
      <c r="F5" s="433"/>
      <c r="G5" s="433"/>
    </row>
    <row r="6" spans="1:7" ht="12.75" x14ac:dyDescent="0.2">
      <c r="A6" s="15" t="s">
        <v>214</v>
      </c>
      <c r="B6" s="5"/>
      <c r="C6" s="5"/>
      <c r="D6" s="5"/>
      <c r="E6" s="434" t="str">
        <f>+PPNE1!B6</f>
        <v>Este</v>
      </c>
      <c r="F6" s="434"/>
      <c r="G6" s="434"/>
    </row>
    <row r="7" spans="1:7" ht="12.75" x14ac:dyDescent="0.2">
      <c r="A7" s="18" t="s">
        <v>923</v>
      </c>
      <c r="B7" s="19"/>
      <c r="C7" s="19"/>
      <c r="D7" s="16"/>
      <c r="E7" s="425" t="str">
        <f>+PPNE1!B7</f>
        <v>Hospital Materno Infantil Dr. Francisco Antonio Gonzalvo</v>
      </c>
      <c r="F7" s="425"/>
      <c r="G7" s="425"/>
    </row>
    <row r="8" spans="1:7" ht="48" customHeight="1" x14ac:dyDescent="0.2">
      <c r="A8" s="305" t="s">
        <v>1003</v>
      </c>
      <c r="B8" s="305" t="s">
        <v>1004</v>
      </c>
      <c r="C8" s="305" t="s">
        <v>4</v>
      </c>
      <c r="D8" s="305" t="s">
        <v>20</v>
      </c>
      <c r="E8" s="306" t="s">
        <v>222</v>
      </c>
      <c r="F8" s="325" t="s">
        <v>230</v>
      </c>
      <c r="G8" s="325" t="s">
        <v>19</v>
      </c>
    </row>
    <row r="9" spans="1:7" ht="12.75" x14ac:dyDescent="0.2">
      <c r="A9" s="307">
        <v>3</v>
      </c>
      <c r="B9" s="308"/>
      <c r="C9" s="308"/>
      <c r="D9" s="308"/>
      <c r="E9" s="309" t="s">
        <v>223</v>
      </c>
      <c r="F9" s="326">
        <f>+F10</f>
        <v>0</v>
      </c>
      <c r="G9" s="327">
        <f>G10</f>
        <v>0</v>
      </c>
    </row>
    <row r="10" spans="1:7" ht="12.75" x14ac:dyDescent="0.2">
      <c r="A10" s="310"/>
      <c r="B10" s="310">
        <v>31</v>
      </c>
      <c r="C10" s="311"/>
      <c r="D10" s="311"/>
      <c r="E10" s="312" t="s">
        <v>1005</v>
      </c>
      <c r="F10" s="328">
        <f>SUM(F11:F11)</f>
        <v>0</v>
      </c>
      <c r="G10" s="329">
        <f>G11</f>
        <v>0</v>
      </c>
    </row>
    <row r="11" spans="1:7" ht="12.75" x14ac:dyDescent="0.2">
      <c r="A11" s="313"/>
      <c r="B11" s="313"/>
      <c r="C11" s="313">
        <v>312</v>
      </c>
      <c r="D11" s="314"/>
      <c r="E11" s="315" t="s">
        <v>1006</v>
      </c>
      <c r="F11" s="330">
        <v>0</v>
      </c>
      <c r="G11" s="331">
        <f>IFERROR(F11/$F$31*100,"0.00")</f>
        <v>0</v>
      </c>
    </row>
    <row r="12" spans="1:7" ht="12.75" x14ac:dyDescent="0.2">
      <c r="A12" s="316">
        <v>4</v>
      </c>
      <c r="B12" s="317"/>
      <c r="C12" s="317"/>
      <c r="D12" s="317"/>
      <c r="E12" s="318" t="s">
        <v>1007</v>
      </c>
      <c r="F12" s="332">
        <f>+F13+F19</f>
        <v>186259880.39999989</v>
      </c>
      <c r="G12" s="332">
        <f>G13+G19</f>
        <v>75.144357666619925</v>
      </c>
    </row>
    <row r="13" spans="1:7" ht="12.75" x14ac:dyDescent="0.2">
      <c r="A13" s="310"/>
      <c r="B13" s="310">
        <v>41</v>
      </c>
      <c r="C13" s="1"/>
      <c r="D13" s="311"/>
      <c r="E13" s="319" t="s">
        <v>255</v>
      </c>
      <c r="F13" s="328">
        <f>SUM(F15:F18)</f>
        <v>186259880.39999989</v>
      </c>
      <c r="G13" s="333">
        <f>SUM(G15:G18)</f>
        <v>75.144357666619925</v>
      </c>
    </row>
    <row r="14" spans="1:7" ht="24" x14ac:dyDescent="0.2">
      <c r="A14" s="310"/>
      <c r="B14" s="310"/>
      <c r="C14" s="310">
        <v>413</v>
      </c>
      <c r="D14" s="311"/>
      <c r="E14" s="319" t="s">
        <v>1008</v>
      </c>
      <c r="F14" s="328">
        <f>SUM(F16:F19)</f>
        <v>26720000</v>
      </c>
      <c r="G14" s="333">
        <f>SUM(G16:G19)</f>
        <v>10.779869677464294</v>
      </c>
    </row>
    <row r="15" spans="1:7" ht="12.75" x14ac:dyDescent="0.2">
      <c r="A15" s="313"/>
      <c r="B15" s="313"/>
      <c r="C15" s="313">
        <v>413</v>
      </c>
      <c r="D15" s="314" t="s">
        <v>1009</v>
      </c>
      <c r="E15" s="315" t="s">
        <v>284</v>
      </c>
      <c r="F15" s="330">
        <v>159539880.39999989</v>
      </c>
      <c r="G15" s="331">
        <f>IFERROR(F15/$F$31*100,"0.00")</f>
        <v>64.364487989155634</v>
      </c>
    </row>
    <row r="16" spans="1:7" ht="12.75" x14ac:dyDescent="0.2">
      <c r="A16" s="313"/>
      <c r="B16" s="313"/>
      <c r="C16" s="313">
        <v>413</v>
      </c>
      <c r="D16" s="314" t="s">
        <v>1010</v>
      </c>
      <c r="E16" s="315" t="s">
        <v>224</v>
      </c>
      <c r="F16" s="330">
        <v>26720000</v>
      </c>
      <c r="G16" s="331">
        <f>IFERROR(F16/$F$31*100,"0.00")</f>
        <v>10.779869677464294</v>
      </c>
    </row>
    <row r="17" spans="1:7" ht="12.75" x14ac:dyDescent="0.2">
      <c r="A17" s="313"/>
      <c r="B17" s="313"/>
      <c r="C17" s="313">
        <v>413</v>
      </c>
      <c r="D17" s="314" t="s">
        <v>1011</v>
      </c>
      <c r="E17" s="315" t="s">
        <v>1012</v>
      </c>
      <c r="F17" s="330">
        <v>0</v>
      </c>
      <c r="G17" s="331">
        <f>IFERROR(F17/$F$31*100,"0.00")</f>
        <v>0</v>
      </c>
    </row>
    <row r="18" spans="1:7" ht="24" x14ac:dyDescent="0.2">
      <c r="A18" s="313"/>
      <c r="B18" s="313"/>
      <c r="C18" s="313">
        <v>414</v>
      </c>
      <c r="D18" s="314"/>
      <c r="E18" s="320" t="s">
        <v>1013</v>
      </c>
      <c r="F18" s="330">
        <v>0</v>
      </c>
      <c r="G18" s="331">
        <f>IFERROR(F18/$F$31*100,"0.00")</f>
        <v>0</v>
      </c>
    </row>
    <row r="19" spans="1:7" ht="12.75" x14ac:dyDescent="0.2">
      <c r="A19" s="310"/>
      <c r="B19" s="310">
        <v>42</v>
      </c>
      <c r="C19" s="310"/>
      <c r="D19" s="311"/>
      <c r="E19" s="312" t="s">
        <v>1014</v>
      </c>
      <c r="F19" s="328">
        <f>SUM(F21:F22)</f>
        <v>0</v>
      </c>
      <c r="G19" s="333">
        <f>G21+G22</f>
        <v>0</v>
      </c>
    </row>
    <row r="20" spans="1:7" ht="24" x14ac:dyDescent="0.2">
      <c r="A20" s="310"/>
      <c r="B20" s="310"/>
      <c r="C20" s="310">
        <v>423</v>
      </c>
      <c r="D20" s="311"/>
      <c r="E20" s="312" t="s">
        <v>1015</v>
      </c>
      <c r="F20" s="328">
        <f>+F21+F22</f>
        <v>0</v>
      </c>
      <c r="G20" s="331">
        <f>+G21+G22</f>
        <v>0</v>
      </c>
    </row>
    <row r="21" spans="1:7" ht="12.75" x14ac:dyDescent="0.2">
      <c r="A21" s="313"/>
      <c r="B21" s="313"/>
      <c r="C21" s="313">
        <v>423</v>
      </c>
      <c r="D21" s="314" t="s">
        <v>1009</v>
      </c>
      <c r="E21" s="315" t="s">
        <v>285</v>
      </c>
      <c r="F21" s="330">
        <v>0</v>
      </c>
      <c r="G21" s="331">
        <f>IFERROR(F21/$F$31*100,"0.00")</f>
        <v>0</v>
      </c>
    </row>
    <row r="22" spans="1:7" ht="12.75" x14ac:dyDescent="0.2">
      <c r="A22" s="313"/>
      <c r="B22" s="313"/>
      <c r="C22" s="313">
        <v>423</v>
      </c>
      <c r="D22" s="314" t="s">
        <v>1010</v>
      </c>
      <c r="E22" s="315" t="s">
        <v>286</v>
      </c>
      <c r="F22" s="330">
        <v>0</v>
      </c>
      <c r="G22" s="331">
        <f>IFERROR(F22/$F$31*100,"0.00")</f>
        <v>0</v>
      </c>
    </row>
    <row r="23" spans="1:7" ht="12.75" x14ac:dyDescent="0.2">
      <c r="A23" s="316">
        <v>5</v>
      </c>
      <c r="B23" s="317"/>
      <c r="C23" s="317"/>
      <c r="D23" s="317"/>
      <c r="E23" s="318" t="s">
        <v>1016</v>
      </c>
      <c r="F23" s="332">
        <f>+F24</f>
        <v>61609535.460000008</v>
      </c>
      <c r="G23" s="332">
        <f>G24</f>
        <v>24.855642333380061</v>
      </c>
    </row>
    <row r="24" spans="1:7" ht="12.75" x14ac:dyDescent="0.2">
      <c r="A24" s="310"/>
      <c r="B24" s="310">
        <v>51</v>
      </c>
      <c r="C24" s="310"/>
      <c r="D24" s="311"/>
      <c r="E24" s="319" t="s">
        <v>1017</v>
      </c>
      <c r="F24" s="328">
        <f>F25</f>
        <v>61609535.460000008</v>
      </c>
      <c r="G24" s="331">
        <f>G25</f>
        <v>24.855642333380061</v>
      </c>
    </row>
    <row r="25" spans="1:7" ht="12.75" x14ac:dyDescent="0.2">
      <c r="A25" s="310"/>
      <c r="B25" s="310"/>
      <c r="C25" s="310">
        <v>512</v>
      </c>
      <c r="D25" s="311"/>
      <c r="E25" s="319" t="s">
        <v>1018</v>
      </c>
      <c r="F25" s="328">
        <f>F26</f>
        <v>61609535.460000008</v>
      </c>
      <c r="G25" s="331">
        <f>G26</f>
        <v>24.855642333380061</v>
      </c>
    </row>
    <row r="26" spans="1:7" ht="12.75" x14ac:dyDescent="0.2">
      <c r="A26" s="310"/>
      <c r="B26" s="310"/>
      <c r="C26" s="313">
        <v>512</v>
      </c>
      <c r="D26" s="321" t="s">
        <v>1019</v>
      </c>
      <c r="E26" s="322" t="s">
        <v>1020</v>
      </c>
      <c r="F26" s="334">
        <f>+F27+F28+F29+F30</f>
        <v>61609535.460000008</v>
      </c>
      <c r="G26" s="331">
        <f>+G27+G28+G29+G30</f>
        <v>24.855642333380061</v>
      </c>
    </row>
    <row r="27" spans="1:7" ht="24" x14ac:dyDescent="0.2">
      <c r="A27" s="314"/>
      <c r="B27" s="313"/>
      <c r="C27" s="313">
        <v>513</v>
      </c>
      <c r="D27" s="314"/>
      <c r="E27" s="322" t="s">
        <v>225</v>
      </c>
      <c r="F27" s="330">
        <v>33727658.850000001</v>
      </c>
      <c r="G27" s="331">
        <f>IFERROR(F27/$F$31*100,"0.00")</f>
        <v>13.60702720542572</v>
      </c>
    </row>
    <row r="28" spans="1:7" ht="24" x14ac:dyDescent="0.2">
      <c r="A28" s="314"/>
      <c r="B28" s="314"/>
      <c r="C28" s="313">
        <v>512</v>
      </c>
      <c r="D28" s="314"/>
      <c r="E28" s="322" t="s">
        <v>226</v>
      </c>
      <c r="F28" s="330">
        <v>4026746.17</v>
      </c>
      <c r="G28" s="331">
        <f>IFERROR(F28/$F$31*100,"0.00")</f>
        <v>1.6245433733842993</v>
      </c>
    </row>
    <row r="29" spans="1:7" ht="24" x14ac:dyDescent="0.2">
      <c r="A29" s="314"/>
      <c r="B29" s="314"/>
      <c r="C29" s="313">
        <v>512</v>
      </c>
      <c r="D29" s="314"/>
      <c r="E29" s="322" t="s">
        <v>227</v>
      </c>
      <c r="F29" s="330">
        <v>23855130.440000001</v>
      </c>
      <c r="G29" s="331">
        <f>IFERROR(F29/$F$31*100,"0.00")</f>
        <v>9.6240717545700409</v>
      </c>
    </row>
    <row r="30" spans="1:7" ht="12.75" x14ac:dyDescent="0.2">
      <c r="A30" s="314"/>
      <c r="B30" s="314"/>
      <c r="C30" s="313">
        <v>512</v>
      </c>
      <c r="D30" s="314"/>
      <c r="E30" s="322" t="s">
        <v>228</v>
      </c>
      <c r="F30" s="330">
        <v>0</v>
      </c>
      <c r="G30" s="331">
        <f>IFERROR(F30/$F$31*100,"0.00")</f>
        <v>0</v>
      </c>
    </row>
    <row r="31" spans="1:7" s="52" customFormat="1" ht="12.75" x14ac:dyDescent="0.2">
      <c r="A31" s="323"/>
      <c r="B31" s="323"/>
      <c r="C31" s="323"/>
      <c r="D31" s="323"/>
      <c r="E31" s="324" t="s">
        <v>229</v>
      </c>
      <c r="F31" s="335">
        <f>+F23+F12+F9</f>
        <v>247869415.8599999</v>
      </c>
      <c r="G31" s="335">
        <f>+G23+G12+G9</f>
        <v>99.999999999999986</v>
      </c>
    </row>
    <row r="32" spans="1:7" s="52" customFormat="1" x14ac:dyDescent="0.25">
      <c r="A32" s="57"/>
      <c r="B32" s="57"/>
      <c r="C32" s="57"/>
      <c r="D32" s="57"/>
      <c r="E32" s="57"/>
      <c r="F32" s="57"/>
      <c r="G32" s="57"/>
    </row>
    <row r="33" spans="1:7" s="52" customFormat="1" x14ac:dyDescent="0.25">
      <c r="A33" s="57"/>
      <c r="B33" s="57"/>
      <c r="C33" s="57"/>
      <c r="D33" s="57"/>
      <c r="E33" s="57"/>
      <c r="F33" s="57"/>
      <c r="G33" s="57"/>
    </row>
    <row r="34" spans="1:7" s="52" customFormat="1" x14ac:dyDescent="0.25">
      <c r="A34" s="57"/>
      <c r="B34" s="57"/>
      <c r="C34" s="57"/>
      <c r="D34" s="57"/>
      <c r="E34" s="57"/>
      <c r="F34" s="386"/>
      <c r="G34" s="57"/>
    </row>
    <row r="35" spans="1:7" s="52" customFormat="1" x14ac:dyDescent="0.25">
      <c r="A35" s="57"/>
      <c r="B35" s="57"/>
      <c r="C35" s="57"/>
      <c r="D35" s="57"/>
      <c r="E35" s="57"/>
      <c r="F35" s="57"/>
      <c r="G35" s="57"/>
    </row>
    <row r="36" spans="1:7" s="52" customFormat="1" x14ac:dyDescent="0.25">
      <c r="A36" s="57"/>
      <c r="B36" s="57"/>
      <c r="C36" s="57"/>
      <c r="D36" s="57"/>
      <c r="E36" s="57"/>
      <c r="F36" s="57"/>
      <c r="G36" s="57"/>
    </row>
    <row r="37" spans="1:7" s="52" customFormat="1" x14ac:dyDescent="0.25">
      <c r="A37" s="57"/>
      <c r="B37" s="57"/>
      <c r="C37" s="57"/>
      <c r="D37" s="57"/>
      <c r="E37" s="57"/>
      <c r="F37" s="57"/>
      <c r="G37" s="57"/>
    </row>
    <row r="38" spans="1:7" s="52" customFormat="1" x14ac:dyDescent="0.25">
      <c r="A38" s="57"/>
      <c r="B38" s="57"/>
      <c r="C38" s="57"/>
      <c r="D38" s="57"/>
      <c r="E38" s="57"/>
      <c r="F38" s="57"/>
      <c r="G38" s="57"/>
    </row>
    <row r="39" spans="1:7" s="52" customFormat="1" x14ac:dyDescent="0.25">
      <c r="A39" s="58"/>
      <c r="B39" s="58"/>
      <c r="C39" s="58"/>
      <c r="D39" s="58"/>
      <c r="E39" s="58"/>
      <c r="F39" s="58"/>
      <c r="G39" s="58"/>
    </row>
    <row r="40" spans="1:7" s="52" customFormat="1" x14ac:dyDescent="0.25">
      <c r="A40" s="58"/>
      <c r="B40" s="58"/>
      <c r="C40" s="58"/>
      <c r="D40" s="58"/>
      <c r="E40" s="58"/>
      <c r="F40" s="58"/>
      <c r="G40" s="58"/>
    </row>
    <row r="41" spans="1:7" s="52" customFormat="1" x14ac:dyDescent="0.25">
      <c r="A41" s="58"/>
      <c r="B41" s="58"/>
      <c r="C41" s="58"/>
      <c r="D41" s="58"/>
      <c r="E41" s="58"/>
      <c r="F41" s="58"/>
      <c r="G41" s="58"/>
    </row>
    <row r="42" spans="1:7" s="52" customFormat="1" x14ac:dyDescent="0.25">
      <c r="A42" s="58"/>
      <c r="B42" s="58"/>
      <c r="C42" s="58"/>
      <c r="D42" s="58"/>
      <c r="E42" s="58"/>
      <c r="F42" s="58"/>
      <c r="G42" s="58"/>
    </row>
    <row r="43" spans="1:7" s="52" customFormat="1" x14ac:dyDescent="0.25">
      <c r="A43" s="58"/>
      <c r="B43" s="58"/>
      <c r="C43" s="58"/>
      <c r="D43" s="58"/>
      <c r="E43" s="58"/>
      <c r="F43" s="58"/>
      <c r="G43" s="58"/>
    </row>
    <row r="44" spans="1:7" s="52" customFormat="1" x14ac:dyDescent="0.25">
      <c r="A44" s="58"/>
      <c r="B44" s="58"/>
      <c r="C44" s="58"/>
      <c r="D44" s="58"/>
      <c r="E44" s="58"/>
      <c r="F44" s="58"/>
      <c r="G44" s="58"/>
    </row>
    <row r="45" spans="1:7" s="52" customFormat="1" x14ac:dyDescent="0.25">
      <c r="A45" s="58"/>
      <c r="B45" s="58"/>
      <c r="C45" s="58"/>
      <c r="D45" s="58"/>
      <c r="E45" s="58"/>
      <c r="F45" s="58"/>
      <c r="G45" s="58"/>
    </row>
    <row r="46" spans="1:7" s="52" customFormat="1" x14ac:dyDescent="0.25">
      <c r="A46" s="58"/>
      <c r="B46" s="58"/>
      <c r="C46" s="58"/>
      <c r="D46" s="58"/>
      <c r="E46" s="58"/>
      <c r="F46" s="58"/>
      <c r="G46" s="58"/>
    </row>
    <row r="47" spans="1:7" s="52" customFormat="1" x14ac:dyDescent="0.25">
      <c r="A47" s="58"/>
      <c r="B47" s="58"/>
      <c r="C47" s="58"/>
      <c r="D47" s="58"/>
      <c r="E47" s="58"/>
      <c r="F47" s="58"/>
      <c r="G47" s="58"/>
    </row>
    <row r="48" spans="1:7" s="52" customFormat="1" x14ac:dyDescent="0.25">
      <c r="A48" s="58"/>
      <c r="B48" s="58"/>
      <c r="C48" s="58"/>
      <c r="D48" s="58"/>
      <c r="E48" s="58"/>
      <c r="F48" s="58"/>
      <c r="G48" s="58"/>
    </row>
    <row r="49" spans="1:7" s="52" customFormat="1" x14ac:dyDescent="0.25">
      <c r="A49" s="58"/>
      <c r="B49" s="58"/>
      <c r="C49" s="58"/>
      <c r="D49" s="58"/>
      <c r="E49" s="58"/>
      <c r="F49" s="58"/>
      <c r="G49" s="58"/>
    </row>
    <row r="50" spans="1:7" s="52" customFormat="1" x14ac:dyDescent="0.25">
      <c r="A50" s="58"/>
      <c r="B50" s="58"/>
      <c r="C50" s="58"/>
      <c r="D50" s="58"/>
      <c r="E50" s="58"/>
      <c r="F50" s="58"/>
      <c r="G50" s="58"/>
    </row>
    <row r="51" spans="1:7" s="52" customFormat="1" x14ac:dyDescent="0.25">
      <c r="A51" s="58"/>
      <c r="B51" s="58"/>
      <c r="C51" s="58"/>
      <c r="D51" s="58"/>
      <c r="E51" s="58"/>
      <c r="F51" s="58"/>
      <c r="G51" s="58"/>
    </row>
    <row r="52" spans="1:7" s="52" customFormat="1" x14ac:dyDescent="0.25">
      <c r="A52" s="58"/>
      <c r="B52" s="58"/>
      <c r="C52" s="58"/>
      <c r="D52" s="58"/>
      <c r="E52" s="58"/>
      <c r="F52" s="58"/>
      <c r="G52" s="58"/>
    </row>
    <row r="53" spans="1:7" s="52" customFormat="1" x14ac:dyDescent="0.25">
      <c r="A53" s="58"/>
      <c r="B53" s="58"/>
      <c r="C53" s="58"/>
      <c r="D53" s="58"/>
      <c r="E53" s="58"/>
      <c r="F53" s="58"/>
      <c r="G53" s="58"/>
    </row>
    <row r="54" spans="1:7" s="52" customFormat="1" x14ac:dyDescent="0.25">
      <c r="A54" s="58"/>
      <c r="B54" s="58"/>
      <c r="C54" s="58"/>
      <c r="D54" s="58"/>
      <c r="E54" s="58"/>
      <c r="F54" s="58"/>
      <c r="G54" s="58"/>
    </row>
    <row r="55" spans="1:7" s="52" customFormat="1" x14ac:dyDescent="0.25">
      <c r="A55" s="58"/>
      <c r="B55" s="58"/>
      <c r="C55" s="58"/>
      <c r="D55" s="58"/>
      <c r="E55" s="58"/>
      <c r="F55" s="58"/>
      <c r="G55" s="58"/>
    </row>
    <row r="56" spans="1:7" s="52" customFormat="1" x14ac:dyDescent="0.25">
      <c r="A56" s="58"/>
      <c r="B56" s="58"/>
      <c r="C56" s="58"/>
      <c r="D56" s="58"/>
      <c r="E56" s="58"/>
      <c r="F56" s="58"/>
      <c r="G56" s="58"/>
    </row>
    <row r="57" spans="1:7" s="52" customFormat="1" x14ac:dyDescent="0.25">
      <c r="A57" s="58"/>
      <c r="B57" s="58"/>
      <c r="C57" s="58"/>
      <c r="D57" s="58"/>
      <c r="E57" s="58"/>
      <c r="F57" s="58"/>
      <c r="G57" s="58"/>
    </row>
    <row r="58" spans="1:7" s="52" customFormat="1" x14ac:dyDescent="0.25">
      <c r="A58" s="58"/>
      <c r="B58" s="58"/>
      <c r="C58" s="58"/>
      <c r="D58" s="58"/>
      <c r="E58" s="58"/>
      <c r="F58" s="58"/>
      <c r="G58" s="58"/>
    </row>
    <row r="59" spans="1:7" s="52" customFormat="1" x14ac:dyDescent="0.25">
      <c r="A59" s="58"/>
      <c r="B59" s="58"/>
      <c r="C59" s="58"/>
      <c r="D59" s="58"/>
      <c r="E59" s="58"/>
      <c r="F59" s="58"/>
      <c r="G59" s="58"/>
    </row>
    <row r="60" spans="1:7" s="52" customFormat="1" x14ac:dyDescent="0.25">
      <c r="A60" s="58"/>
      <c r="B60" s="58"/>
      <c r="C60" s="58"/>
      <c r="D60" s="58"/>
      <c r="E60" s="58"/>
      <c r="F60" s="58"/>
      <c r="G60" s="58"/>
    </row>
    <row r="61" spans="1:7" s="52" customFormat="1" x14ac:dyDescent="0.25">
      <c r="A61" s="58"/>
      <c r="B61" s="58"/>
      <c r="C61" s="58"/>
      <c r="D61" s="58"/>
      <c r="E61" s="58"/>
      <c r="F61" s="58"/>
      <c r="G61" s="58"/>
    </row>
    <row r="62" spans="1:7" s="52" customFormat="1" x14ac:dyDescent="0.25">
      <c r="A62" s="58"/>
      <c r="B62" s="58"/>
      <c r="C62" s="58"/>
      <c r="D62" s="58"/>
      <c r="E62" s="58"/>
      <c r="F62" s="58"/>
      <c r="G62" s="58"/>
    </row>
    <row r="63" spans="1:7" s="52" customFormat="1" x14ac:dyDescent="0.25">
      <c r="A63" s="58"/>
      <c r="B63" s="58"/>
      <c r="C63" s="58"/>
      <c r="D63" s="58"/>
      <c r="E63" s="58"/>
      <c r="F63" s="58"/>
      <c r="G63" s="58"/>
    </row>
    <row r="64" spans="1:7" s="52" customFormat="1" x14ac:dyDescent="0.25">
      <c r="A64" s="58"/>
      <c r="B64" s="58"/>
      <c r="C64" s="58"/>
      <c r="D64" s="58"/>
      <c r="E64" s="58"/>
      <c r="F64" s="58"/>
      <c r="G64" s="58"/>
    </row>
    <row r="65" spans="1:7" s="52" customFormat="1" x14ac:dyDescent="0.25">
      <c r="A65" s="58"/>
      <c r="B65" s="58"/>
      <c r="C65" s="58"/>
      <c r="D65" s="58"/>
      <c r="E65" s="58"/>
      <c r="F65" s="58"/>
      <c r="G65" s="58"/>
    </row>
    <row r="66" spans="1:7" s="52" customFormat="1" x14ac:dyDescent="0.25">
      <c r="A66" s="58"/>
      <c r="B66" s="58"/>
      <c r="C66" s="58"/>
      <c r="D66" s="58"/>
      <c r="E66" s="58"/>
      <c r="F66" s="58"/>
      <c r="G66" s="58"/>
    </row>
    <row r="67" spans="1:7" s="52" customFormat="1" x14ac:dyDescent="0.25">
      <c r="A67" s="58"/>
      <c r="B67" s="58"/>
      <c r="C67" s="58"/>
      <c r="D67" s="58"/>
      <c r="E67" s="58"/>
      <c r="F67" s="58"/>
      <c r="G67" s="58"/>
    </row>
    <row r="68" spans="1:7" s="52" customFormat="1" x14ac:dyDescent="0.25">
      <c r="A68" s="58"/>
      <c r="B68" s="58"/>
      <c r="C68" s="58"/>
      <c r="D68" s="58"/>
      <c r="E68" s="58"/>
      <c r="F68" s="58"/>
      <c r="G68" s="58"/>
    </row>
    <row r="69" spans="1:7" s="52" customFormat="1" x14ac:dyDescent="0.25">
      <c r="A69" s="58"/>
      <c r="B69" s="58"/>
      <c r="C69" s="58"/>
      <c r="D69" s="58"/>
      <c r="E69" s="58"/>
      <c r="F69" s="58"/>
      <c r="G69" s="58"/>
    </row>
    <row r="70" spans="1:7" s="52" customFormat="1" x14ac:dyDescent="0.25">
      <c r="A70" s="58"/>
      <c r="B70" s="58"/>
      <c r="C70" s="58"/>
      <c r="D70" s="58"/>
      <c r="E70" s="58"/>
      <c r="F70" s="58"/>
      <c r="G70" s="58"/>
    </row>
    <row r="71" spans="1:7" s="52" customFormat="1" x14ac:dyDescent="0.25">
      <c r="A71" s="58"/>
      <c r="B71" s="58"/>
      <c r="C71" s="58"/>
      <c r="D71" s="58"/>
      <c r="E71" s="58"/>
      <c r="F71" s="58"/>
      <c r="G71" s="58"/>
    </row>
    <row r="72" spans="1:7" s="52" customFormat="1" x14ac:dyDescent="0.25">
      <c r="A72" s="58"/>
      <c r="B72" s="58"/>
      <c r="C72" s="58"/>
      <c r="D72" s="58"/>
      <c r="E72" s="58"/>
      <c r="F72" s="58"/>
      <c r="G72" s="58"/>
    </row>
    <row r="73" spans="1:7" s="52" customFormat="1" x14ac:dyDescent="0.25">
      <c r="A73" s="58"/>
      <c r="B73" s="58"/>
      <c r="C73" s="58"/>
      <c r="D73" s="58"/>
      <c r="E73" s="58"/>
      <c r="F73" s="58"/>
      <c r="G73" s="58"/>
    </row>
    <row r="74" spans="1:7" s="52" customFormat="1" x14ac:dyDescent="0.25">
      <c r="A74" s="58"/>
      <c r="B74" s="58"/>
      <c r="C74" s="58"/>
      <c r="D74" s="58"/>
      <c r="E74" s="58"/>
      <c r="F74" s="58"/>
      <c r="G74" s="58"/>
    </row>
    <row r="75" spans="1:7" s="52" customFormat="1" x14ac:dyDescent="0.25">
      <c r="A75" s="58"/>
      <c r="B75" s="58"/>
      <c r="C75" s="58"/>
      <c r="D75" s="58"/>
      <c r="E75" s="58"/>
      <c r="F75" s="58"/>
      <c r="G75" s="58"/>
    </row>
    <row r="76" spans="1:7" s="52" customFormat="1" x14ac:dyDescent="0.25">
      <c r="A76" s="58"/>
      <c r="B76" s="58"/>
      <c r="C76" s="58"/>
      <c r="D76" s="58"/>
      <c r="E76" s="58"/>
      <c r="F76" s="58"/>
      <c r="G76" s="58"/>
    </row>
    <row r="77" spans="1:7" s="52" customFormat="1" x14ac:dyDescent="0.25">
      <c r="A77" s="58"/>
      <c r="B77" s="58"/>
      <c r="C77" s="58"/>
      <c r="D77" s="58"/>
      <c r="E77" s="58"/>
      <c r="F77" s="58"/>
      <c r="G77" s="58"/>
    </row>
    <row r="78" spans="1:7" s="52" customFormat="1" x14ac:dyDescent="0.25">
      <c r="A78" s="58"/>
      <c r="B78" s="58"/>
      <c r="C78" s="58"/>
      <c r="D78" s="58"/>
      <c r="E78" s="58"/>
      <c r="F78" s="58"/>
      <c r="G78" s="58"/>
    </row>
    <row r="79" spans="1:7" s="52" customFormat="1" x14ac:dyDescent="0.25">
      <c r="A79" s="58"/>
      <c r="B79" s="58"/>
      <c r="C79" s="58"/>
      <c r="D79" s="58"/>
      <c r="E79" s="58"/>
      <c r="F79" s="58"/>
      <c r="G79" s="58"/>
    </row>
    <row r="80" spans="1:7" s="52" customFormat="1" x14ac:dyDescent="0.25">
      <c r="A80" s="58"/>
      <c r="B80" s="58"/>
      <c r="C80" s="58"/>
      <c r="D80" s="58"/>
      <c r="E80" s="58"/>
      <c r="F80" s="58"/>
      <c r="G80" s="58"/>
    </row>
    <row r="81" spans="1:7" s="52" customFormat="1" x14ac:dyDescent="0.25">
      <c r="A81" s="58"/>
      <c r="B81" s="58"/>
      <c r="C81" s="58"/>
      <c r="D81" s="58"/>
      <c r="E81" s="58"/>
      <c r="F81" s="58"/>
      <c r="G81" s="58"/>
    </row>
    <row r="82" spans="1:7" s="52" customFormat="1" x14ac:dyDescent="0.25">
      <c r="A82" s="58"/>
      <c r="B82" s="58"/>
      <c r="C82" s="58"/>
      <c r="D82" s="58"/>
      <c r="E82" s="58"/>
      <c r="F82" s="58"/>
      <c r="G82" s="58"/>
    </row>
    <row r="83" spans="1:7" s="52" customFormat="1" x14ac:dyDescent="0.25">
      <c r="A83" s="58"/>
      <c r="B83" s="58"/>
      <c r="C83" s="58"/>
      <c r="D83" s="58"/>
      <c r="E83" s="58"/>
      <c r="F83" s="58"/>
      <c r="G83" s="58"/>
    </row>
    <row r="84" spans="1:7" s="52" customFormat="1" x14ac:dyDescent="0.25">
      <c r="A84" s="58"/>
      <c r="B84" s="58"/>
      <c r="C84" s="58"/>
      <c r="D84" s="58"/>
      <c r="E84" s="58"/>
      <c r="F84" s="58"/>
      <c r="G84" s="58"/>
    </row>
    <row r="85" spans="1:7" s="52" customFormat="1" x14ac:dyDescent="0.25">
      <c r="A85" s="58"/>
      <c r="B85" s="58"/>
      <c r="C85" s="58"/>
      <c r="D85" s="58"/>
      <c r="E85" s="58"/>
      <c r="F85" s="58"/>
      <c r="G85" s="58"/>
    </row>
    <row r="86" spans="1:7" s="52" customFormat="1" x14ac:dyDescent="0.25">
      <c r="A86" s="58"/>
      <c r="B86" s="58"/>
      <c r="C86" s="58"/>
      <c r="D86" s="58"/>
      <c r="E86" s="58"/>
      <c r="F86" s="58"/>
      <c r="G86" s="58"/>
    </row>
    <row r="87" spans="1:7" s="52" customFormat="1" x14ac:dyDescent="0.25">
      <c r="A87" s="58"/>
      <c r="B87" s="58"/>
      <c r="C87" s="58"/>
      <c r="D87" s="58"/>
      <c r="E87" s="58"/>
      <c r="F87" s="58"/>
      <c r="G87" s="58"/>
    </row>
    <row r="88" spans="1:7" s="52" customFormat="1" x14ac:dyDescent="0.25">
      <c r="A88" s="58"/>
      <c r="B88" s="58"/>
      <c r="C88" s="58"/>
      <c r="D88" s="58"/>
      <c r="E88" s="58"/>
      <c r="F88" s="58"/>
      <c r="G88" s="58"/>
    </row>
    <row r="89" spans="1:7" s="52" customFormat="1" x14ac:dyDescent="0.25">
      <c r="A89" s="58"/>
      <c r="B89" s="58"/>
      <c r="C89" s="58"/>
      <c r="D89" s="58"/>
      <c r="E89" s="58"/>
      <c r="F89" s="58"/>
      <c r="G89" s="58"/>
    </row>
    <row r="90" spans="1:7" s="52" customFormat="1" x14ac:dyDescent="0.25">
      <c r="A90" s="58"/>
      <c r="B90" s="58"/>
      <c r="C90" s="58"/>
      <c r="D90" s="58"/>
      <c r="E90" s="58"/>
      <c r="F90" s="58"/>
      <c r="G90" s="58"/>
    </row>
    <row r="91" spans="1:7" s="52" customFormat="1" x14ac:dyDescent="0.25">
      <c r="A91" s="58"/>
      <c r="B91" s="58"/>
      <c r="C91" s="58"/>
      <c r="D91" s="58"/>
      <c r="E91" s="58"/>
      <c r="F91" s="58"/>
      <c r="G91" s="58"/>
    </row>
    <row r="92" spans="1:7" s="52" customFormat="1" x14ac:dyDescent="0.25">
      <c r="A92" s="58"/>
      <c r="B92" s="58"/>
      <c r="C92" s="58"/>
      <c r="D92" s="58"/>
      <c r="E92" s="58"/>
      <c r="F92" s="58"/>
      <c r="G92" s="58"/>
    </row>
    <row r="93" spans="1:7" s="52" customFormat="1" x14ac:dyDescent="0.25">
      <c r="A93" s="58"/>
      <c r="B93" s="58"/>
      <c r="C93" s="58"/>
      <c r="D93" s="58"/>
      <c r="E93" s="58"/>
      <c r="F93" s="58"/>
      <c r="G93" s="58"/>
    </row>
    <row r="94" spans="1:7" s="52" customFormat="1" x14ac:dyDescent="0.25">
      <c r="A94" s="58"/>
      <c r="B94" s="58"/>
      <c r="C94" s="58"/>
      <c r="D94" s="58"/>
      <c r="E94" s="58"/>
      <c r="F94" s="58"/>
      <c r="G94" s="58"/>
    </row>
    <row r="95" spans="1:7" s="52" customFormat="1" x14ac:dyDescent="0.25">
      <c r="A95" s="58"/>
      <c r="B95" s="58"/>
      <c r="C95" s="58"/>
      <c r="D95" s="58"/>
      <c r="E95" s="58"/>
      <c r="F95" s="58"/>
      <c r="G95" s="58"/>
    </row>
    <row r="96" spans="1:7" s="52" customFormat="1" x14ac:dyDescent="0.25">
      <c r="A96" s="58"/>
      <c r="B96" s="58"/>
      <c r="C96" s="58"/>
      <c r="D96" s="58"/>
      <c r="E96" s="58"/>
      <c r="F96" s="58"/>
      <c r="G96" s="58"/>
    </row>
    <row r="97" spans="1:7" s="52" customFormat="1" x14ac:dyDescent="0.25">
      <c r="A97" s="58"/>
      <c r="B97" s="58"/>
      <c r="C97" s="58"/>
      <c r="D97" s="58"/>
      <c r="E97" s="58"/>
      <c r="F97" s="58"/>
      <c r="G97" s="58"/>
    </row>
    <row r="98" spans="1:7" s="52" customFormat="1" x14ac:dyDescent="0.25">
      <c r="A98" s="58"/>
      <c r="B98" s="58"/>
      <c r="C98" s="58"/>
      <c r="D98" s="58"/>
      <c r="E98" s="58"/>
      <c r="F98" s="58"/>
      <c r="G98" s="58"/>
    </row>
    <row r="99" spans="1:7" s="52" customFormat="1" x14ac:dyDescent="0.25">
      <c r="A99" s="58"/>
      <c r="B99" s="58"/>
      <c r="C99" s="58"/>
      <c r="D99" s="58"/>
      <c r="E99" s="58"/>
      <c r="F99" s="58"/>
      <c r="G99" s="58"/>
    </row>
    <row r="100" spans="1:7" s="52" customFormat="1" x14ac:dyDescent="0.25">
      <c r="A100" s="58"/>
      <c r="B100" s="58"/>
      <c r="C100" s="58"/>
      <c r="D100" s="58"/>
      <c r="E100" s="58"/>
      <c r="F100" s="58"/>
      <c r="G100" s="58"/>
    </row>
    <row r="101" spans="1:7" s="52" customFormat="1" x14ac:dyDescent="0.25">
      <c r="A101" s="58"/>
      <c r="B101" s="58"/>
      <c r="C101" s="58"/>
      <c r="D101" s="58"/>
      <c r="E101" s="58"/>
      <c r="F101" s="58"/>
      <c r="G101" s="58"/>
    </row>
    <row r="102" spans="1:7" s="52" customFormat="1" x14ac:dyDescent="0.25">
      <c r="A102" s="58"/>
      <c r="B102" s="58"/>
      <c r="C102" s="58"/>
      <c r="D102" s="58"/>
      <c r="E102" s="58"/>
      <c r="F102" s="58"/>
      <c r="G102" s="58"/>
    </row>
    <row r="103" spans="1:7" s="52" customFormat="1" x14ac:dyDescent="0.25">
      <c r="A103" s="58"/>
      <c r="B103" s="58"/>
      <c r="C103" s="58"/>
      <c r="D103" s="58"/>
      <c r="E103" s="58"/>
      <c r="F103" s="58"/>
      <c r="G103" s="58"/>
    </row>
    <row r="104" spans="1:7" s="52" customFormat="1" x14ac:dyDescent="0.25">
      <c r="A104" s="58"/>
      <c r="B104" s="58"/>
      <c r="C104" s="58"/>
      <c r="D104" s="58"/>
      <c r="E104" s="58"/>
      <c r="F104" s="58"/>
      <c r="G104" s="58"/>
    </row>
    <row r="105" spans="1:7" s="52" customFormat="1" x14ac:dyDescent="0.25">
      <c r="A105" s="58"/>
      <c r="B105" s="58"/>
      <c r="C105" s="58"/>
      <c r="D105" s="58"/>
      <c r="E105" s="58"/>
      <c r="F105" s="58"/>
      <c r="G105" s="58"/>
    </row>
    <row r="106" spans="1:7" s="52" customFormat="1" x14ac:dyDescent="0.25">
      <c r="A106" s="58"/>
      <c r="B106" s="58"/>
      <c r="C106" s="58"/>
      <c r="D106" s="58"/>
      <c r="E106" s="58"/>
      <c r="F106" s="58"/>
      <c r="G106" s="58"/>
    </row>
    <row r="107" spans="1:7" s="52" customFormat="1" x14ac:dyDescent="0.25">
      <c r="A107" s="58"/>
      <c r="B107" s="58"/>
      <c r="C107" s="58"/>
      <c r="D107" s="58"/>
      <c r="E107" s="58"/>
      <c r="F107" s="58"/>
      <c r="G107" s="58"/>
    </row>
    <row r="108" spans="1:7" s="52" customFormat="1" x14ac:dyDescent="0.25">
      <c r="A108" s="58"/>
      <c r="B108" s="58"/>
      <c r="C108" s="58"/>
      <c r="D108" s="58"/>
      <c r="E108" s="58"/>
      <c r="F108" s="58"/>
      <c r="G108" s="58"/>
    </row>
    <row r="109" spans="1:7" s="52" customFormat="1" x14ac:dyDescent="0.25">
      <c r="A109" s="58"/>
      <c r="B109" s="58"/>
      <c r="C109" s="58"/>
      <c r="D109" s="58"/>
      <c r="E109" s="58"/>
      <c r="F109" s="58"/>
      <c r="G109" s="58"/>
    </row>
    <row r="110" spans="1:7" s="52" customFormat="1" x14ac:dyDescent="0.25">
      <c r="A110" s="58"/>
      <c r="B110" s="58"/>
      <c r="C110" s="58"/>
      <c r="D110" s="58"/>
      <c r="E110" s="58"/>
      <c r="F110" s="58"/>
      <c r="G110" s="58"/>
    </row>
    <row r="111" spans="1:7" s="52" customFormat="1" x14ac:dyDescent="0.25">
      <c r="A111" s="58"/>
      <c r="B111" s="58"/>
      <c r="C111" s="58"/>
      <c r="D111" s="58"/>
      <c r="E111" s="58"/>
      <c r="F111" s="58"/>
      <c r="G111" s="58"/>
    </row>
    <row r="112" spans="1:7" s="52" customFormat="1" x14ac:dyDescent="0.25">
      <c r="A112" s="58"/>
      <c r="B112" s="58"/>
      <c r="C112" s="58"/>
      <c r="D112" s="58"/>
      <c r="E112" s="58"/>
      <c r="F112" s="58"/>
      <c r="G112" s="58"/>
    </row>
    <row r="113" spans="1:7" s="52" customFormat="1" x14ac:dyDescent="0.25">
      <c r="A113" s="58"/>
      <c r="B113" s="58"/>
      <c r="C113" s="58"/>
      <c r="D113" s="58"/>
      <c r="E113" s="58"/>
      <c r="F113" s="58"/>
      <c r="G113" s="58"/>
    </row>
    <row r="114" spans="1:7" s="52" customFormat="1" x14ac:dyDescent="0.25">
      <c r="A114" s="58"/>
      <c r="B114" s="58"/>
      <c r="C114" s="58"/>
      <c r="D114" s="58"/>
      <c r="E114" s="58"/>
      <c r="F114" s="58"/>
      <c r="G114" s="58"/>
    </row>
    <row r="115" spans="1:7" s="52" customFormat="1" x14ac:dyDescent="0.25">
      <c r="A115" s="58"/>
      <c r="B115" s="58"/>
      <c r="C115" s="58"/>
      <c r="D115" s="58"/>
      <c r="E115" s="58"/>
      <c r="F115" s="58"/>
      <c r="G115" s="58"/>
    </row>
    <row r="116" spans="1:7" s="52" customFormat="1" x14ac:dyDescent="0.25">
      <c r="A116" s="58"/>
      <c r="B116" s="58"/>
      <c r="C116" s="58"/>
      <c r="D116" s="58"/>
      <c r="E116" s="58"/>
      <c r="F116" s="58"/>
      <c r="G116" s="58"/>
    </row>
    <row r="117" spans="1:7" s="52" customFormat="1" x14ac:dyDescent="0.25">
      <c r="A117" s="58"/>
      <c r="B117" s="58"/>
      <c r="C117" s="58"/>
      <c r="D117" s="58"/>
      <c r="E117" s="58"/>
      <c r="F117" s="58"/>
      <c r="G117" s="58"/>
    </row>
    <row r="118" spans="1:7" s="52" customFormat="1" x14ac:dyDescent="0.25">
      <c r="A118" s="58"/>
      <c r="B118" s="58"/>
      <c r="C118" s="58"/>
      <c r="D118" s="58"/>
      <c r="E118" s="58"/>
      <c r="F118" s="58"/>
      <c r="G118" s="58"/>
    </row>
    <row r="119" spans="1:7" s="52" customFormat="1" x14ac:dyDescent="0.25">
      <c r="A119" s="58"/>
      <c r="B119" s="58"/>
      <c r="C119" s="58"/>
      <c r="D119" s="58"/>
      <c r="E119" s="58"/>
      <c r="F119" s="58"/>
      <c r="G119" s="58"/>
    </row>
    <row r="120" spans="1:7" s="52" customFormat="1" x14ac:dyDescent="0.25">
      <c r="A120" s="58"/>
      <c r="B120" s="58"/>
      <c r="C120" s="58"/>
      <c r="D120" s="58"/>
      <c r="E120" s="58"/>
      <c r="F120" s="58"/>
      <c r="G120" s="58"/>
    </row>
    <row r="121" spans="1:7" s="52" customFormat="1" x14ac:dyDescent="0.25">
      <c r="A121" s="58"/>
      <c r="B121" s="58"/>
      <c r="C121" s="58"/>
      <c r="D121" s="58"/>
      <c r="E121" s="58"/>
      <c r="F121" s="58"/>
      <c r="G121" s="58"/>
    </row>
    <row r="122" spans="1:7" s="52" customFormat="1" x14ac:dyDescent="0.25">
      <c r="A122" s="58"/>
      <c r="B122" s="58"/>
      <c r="C122" s="58"/>
      <c r="D122" s="58"/>
      <c r="E122" s="58"/>
      <c r="F122" s="58"/>
      <c r="G122" s="58"/>
    </row>
    <row r="123" spans="1:7" s="52" customFormat="1" x14ac:dyDescent="0.25">
      <c r="A123" s="58"/>
      <c r="B123" s="58"/>
      <c r="C123" s="58"/>
      <c r="D123" s="58"/>
      <c r="E123" s="58"/>
      <c r="F123" s="58"/>
      <c r="G123" s="58"/>
    </row>
    <row r="124" spans="1:7" s="52" customFormat="1" x14ac:dyDescent="0.25">
      <c r="A124" s="58"/>
      <c r="B124" s="58"/>
      <c r="C124" s="58"/>
      <c r="D124" s="58"/>
      <c r="E124" s="58"/>
      <c r="F124" s="58"/>
      <c r="G124" s="58"/>
    </row>
    <row r="125" spans="1:7" s="52" customFormat="1" x14ac:dyDescent="0.25">
      <c r="A125" s="58"/>
      <c r="B125" s="58"/>
      <c r="C125" s="58"/>
      <c r="D125" s="58"/>
      <c r="E125" s="58"/>
      <c r="F125" s="58"/>
      <c r="G125" s="58"/>
    </row>
    <row r="126" spans="1:7" s="52" customFormat="1" x14ac:dyDescent="0.25">
      <c r="A126" s="58"/>
      <c r="B126" s="58"/>
      <c r="C126" s="58"/>
      <c r="D126" s="58"/>
      <c r="E126" s="58"/>
      <c r="F126" s="58"/>
      <c r="G126" s="58"/>
    </row>
    <row r="127" spans="1:7" s="52" customFormat="1" x14ac:dyDescent="0.25">
      <c r="A127" s="58"/>
      <c r="B127" s="58"/>
      <c r="C127" s="58"/>
      <c r="D127" s="58"/>
      <c r="E127" s="58"/>
      <c r="F127" s="58"/>
      <c r="G127" s="58"/>
    </row>
    <row r="128" spans="1:7" s="52" customFormat="1" x14ac:dyDescent="0.25">
      <c r="A128" s="58"/>
      <c r="B128" s="58"/>
      <c r="C128" s="58"/>
      <c r="D128" s="58"/>
      <c r="E128" s="58"/>
      <c r="F128" s="58"/>
      <c r="G128" s="58"/>
    </row>
    <row r="129" spans="1:7" s="52" customFormat="1" x14ac:dyDescent="0.25">
      <c r="A129" s="58"/>
      <c r="B129" s="58"/>
      <c r="C129" s="58"/>
      <c r="D129" s="58"/>
      <c r="E129" s="58"/>
      <c r="F129" s="58"/>
      <c r="G129" s="58"/>
    </row>
    <row r="130" spans="1:7" s="52" customFormat="1" x14ac:dyDescent="0.25">
      <c r="A130" s="58"/>
      <c r="B130" s="58"/>
      <c r="C130" s="58"/>
      <c r="D130" s="58"/>
      <c r="E130" s="58"/>
      <c r="F130" s="58"/>
      <c r="G130" s="58"/>
    </row>
    <row r="131" spans="1:7" s="52" customFormat="1" x14ac:dyDescent="0.25">
      <c r="A131" s="58"/>
      <c r="B131" s="58"/>
      <c r="C131" s="58"/>
      <c r="D131" s="58"/>
      <c r="E131" s="58"/>
      <c r="F131" s="58"/>
      <c r="G131" s="58"/>
    </row>
    <row r="132" spans="1:7" s="52" customFormat="1" x14ac:dyDescent="0.25">
      <c r="A132" s="58"/>
      <c r="B132" s="58"/>
      <c r="C132" s="58"/>
      <c r="D132" s="58"/>
      <c r="E132" s="58"/>
      <c r="F132" s="58"/>
      <c r="G132" s="58"/>
    </row>
    <row r="133" spans="1:7" s="52" customFormat="1" x14ac:dyDescent="0.25">
      <c r="A133" s="58"/>
      <c r="B133" s="58"/>
      <c r="C133" s="58"/>
      <c r="D133" s="58"/>
      <c r="E133" s="58"/>
      <c r="F133" s="58"/>
      <c r="G133" s="58"/>
    </row>
    <row r="134" spans="1:7" s="52" customFormat="1" x14ac:dyDescent="0.25">
      <c r="A134" s="58"/>
      <c r="B134" s="58"/>
      <c r="C134" s="58"/>
      <c r="D134" s="58"/>
      <c r="E134" s="58"/>
      <c r="F134" s="58"/>
      <c r="G134" s="58"/>
    </row>
    <row r="135" spans="1:7" s="52" customFormat="1" x14ac:dyDescent="0.25">
      <c r="A135" s="58"/>
      <c r="B135" s="58"/>
      <c r="C135" s="58"/>
      <c r="D135" s="58"/>
      <c r="E135" s="58"/>
      <c r="F135" s="58"/>
      <c r="G135" s="58"/>
    </row>
    <row r="136" spans="1:7" s="52" customFormat="1" x14ac:dyDescent="0.25">
      <c r="A136" s="58"/>
      <c r="B136" s="58"/>
      <c r="C136" s="58"/>
      <c r="D136" s="58"/>
      <c r="E136" s="58"/>
      <c r="F136" s="58"/>
      <c r="G136" s="58"/>
    </row>
    <row r="137" spans="1:7" s="52" customFormat="1" x14ac:dyDescent="0.25">
      <c r="A137" s="58"/>
      <c r="B137" s="58"/>
      <c r="C137" s="58"/>
      <c r="D137" s="58"/>
      <c r="E137" s="58"/>
      <c r="F137" s="58"/>
      <c r="G137" s="58"/>
    </row>
    <row r="138" spans="1:7" s="52" customFormat="1" x14ac:dyDescent="0.25">
      <c r="A138" s="58"/>
      <c r="B138" s="58"/>
      <c r="C138" s="58"/>
      <c r="D138" s="58"/>
      <c r="E138" s="58"/>
      <c r="F138" s="58"/>
      <c r="G138" s="58"/>
    </row>
    <row r="139" spans="1:7" s="52" customFormat="1" x14ac:dyDescent="0.25">
      <c r="A139" s="58"/>
      <c r="B139" s="58"/>
      <c r="C139" s="58"/>
      <c r="D139" s="58"/>
      <c r="E139" s="58"/>
      <c r="F139" s="58"/>
      <c r="G139" s="58"/>
    </row>
    <row r="140" spans="1:7" s="52" customFormat="1" x14ac:dyDescent="0.25">
      <c r="A140" s="58"/>
      <c r="B140" s="58"/>
      <c r="C140" s="58"/>
      <c r="D140" s="58"/>
      <c r="E140" s="58"/>
      <c r="F140" s="58"/>
      <c r="G140" s="58"/>
    </row>
    <row r="141" spans="1:7" s="52" customFormat="1" x14ac:dyDescent="0.25">
      <c r="A141" s="58"/>
      <c r="B141" s="58"/>
      <c r="C141" s="58"/>
      <c r="D141" s="58"/>
      <c r="E141" s="58"/>
      <c r="F141" s="58"/>
      <c r="G141" s="58"/>
    </row>
    <row r="142" spans="1:7" s="52" customFormat="1" x14ac:dyDescent="0.25">
      <c r="A142" s="58"/>
      <c r="B142" s="58"/>
      <c r="C142" s="58"/>
      <c r="D142" s="58"/>
      <c r="E142" s="58"/>
      <c r="F142" s="58"/>
      <c r="G142" s="58"/>
    </row>
    <row r="143" spans="1:7" s="52" customFormat="1" x14ac:dyDescent="0.25">
      <c r="A143" s="58"/>
      <c r="B143" s="58"/>
      <c r="C143" s="58"/>
      <c r="D143" s="58"/>
      <c r="E143" s="58"/>
      <c r="F143" s="58"/>
      <c r="G143" s="58"/>
    </row>
    <row r="144" spans="1:7" s="52" customFormat="1" x14ac:dyDescent="0.25">
      <c r="A144" s="58"/>
      <c r="B144" s="58"/>
      <c r="C144" s="58"/>
      <c r="D144" s="58"/>
      <c r="E144" s="58"/>
      <c r="F144" s="58"/>
      <c r="G144" s="58"/>
    </row>
    <row r="145" spans="1:7" s="52" customFormat="1" x14ac:dyDescent="0.25">
      <c r="A145" s="58"/>
      <c r="B145" s="58"/>
      <c r="C145" s="58"/>
      <c r="D145" s="58"/>
      <c r="E145" s="58"/>
      <c r="F145" s="58"/>
      <c r="G145" s="58"/>
    </row>
    <row r="146" spans="1:7" s="52" customFormat="1" x14ac:dyDescent="0.25">
      <c r="A146" s="58"/>
      <c r="B146" s="58"/>
      <c r="C146" s="58"/>
      <c r="D146" s="58"/>
      <c r="E146" s="58"/>
      <c r="F146" s="58"/>
      <c r="G146" s="58"/>
    </row>
    <row r="147" spans="1:7" s="52" customFormat="1" x14ac:dyDescent="0.25">
      <c r="A147" s="58"/>
      <c r="B147" s="58"/>
      <c r="C147" s="58"/>
      <c r="D147" s="58"/>
      <c r="E147" s="58"/>
      <c r="F147" s="58"/>
      <c r="G147" s="58"/>
    </row>
    <row r="148" spans="1:7" s="52" customFormat="1" x14ac:dyDescent="0.25">
      <c r="A148" s="58"/>
      <c r="B148" s="58"/>
      <c r="C148" s="58"/>
      <c r="D148" s="58"/>
      <c r="E148" s="58"/>
      <c r="F148" s="58"/>
      <c r="G148" s="58"/>
    </row>
    <row r="149" spans="1:7" s="52" customFormat="1" x14ac:dyDescent="0.25">
      <c r="A149" s="58"/>
      <c r="B149" s="58"/>
      <c r="C149" s="58"/>
      <c r="D149" s="58"/>
      <c r="E149" s="58"/>
      <c r="F149" s="58"/>
      <c r="G149" s="58"/>
    </row>
    <row r="150" spans="1:7" s="52" customFormat="1" x14ac:dyDescent="0.25">
      <c r="A150" s="58"/>
      <c r="B150" s="58"/>
      <c r="C150" s="58"/>
      <c r="D150" s="58"/>
      <c r="E150" s="58"/>
      <c r="F150" s="58"/>
      <c r="G150" s="58"/>
    </row>
    <row r="151" spans="1:7" s="52" customFormat="1" x14ac:dyDescent="0.25">
      <c r="A151" s="58"/>
      <c r="B151" s="58"/>
      <c r="C151" s="58"/>
      <c r="D151" s="58"/>
      <c r="E151" s="58"/>
      <c r="F151" s="58"/>
      <c r="G151" s="58"/>
    </row>
    <row r="152" spans="1:7" s="52" customFormat="1" x14ac:dyDescent="0.25">
      <c r="A152" s="58"/>
      <c r="B152" s="58"/>
      <c r="C152" s="58"/>
      <c r="D152" s="58"/>
      <c r="E152" s="58"/>
      <c r="F152" s="58"/>
      <c r="G152" s="58"/>
    </row>
    <row r="153" spans="1:7" s="52" customFormat="1" x14ac:dyDescent="0.25">
      <c r="A153" s="58"/>
      <c r="B153" s="58"/>
      <c r="C153" s="58"/>
      <c r="D153" s="58"/>
      <c r="E153" s="58"/>
      <c r="F153" s="58"/>
      <c r="G153" s="58"/>
    </row>
    <row r="154" spans="1:7" s="52" customFormat="1" x14ac:dyDescent="0.25">
      <c r="A154" s="58"/>
      <c r="B154" s="58"/>
      <c r="C154" s="58"/>
      <c r="D154" s="58"/>
      <c r="E154" s="58"/>
      <c r="F154" s="58"/>
      <c r="G154" s="58"/>
    </row>
    <row r="155" spans="1:7" s="52" customFormat="1" x14ac:dyDescent="0.25">
      <c r="A155" s="58"/>
      <c r="B155" s="58"/>
      <c r="C155" s="58"/>
      <c r="D155" s="58"/>
      <c r="E155" s="58"/>
      <c r="F155" s="58"/>
      <c r="G155" s="58"/>
    </row>
    <row r="156" spans="1:7" s="52" customFormat="1" x14ac:dyDescent="0.25">
      <c r="A156" s="58"/>
      <c r="B156" s="58"/>
      <c r="C156" s="58"/>
      <c r="D156" s="58"/>
      <c r="E156" s="58"/>
      <c r="F156" s="58"/>
      <c r="G156" s="58"/>
    </row>
    <row r="157" spans="1:7" s="52" customFormat="1" x14ac:dyDescent="0.25">
      <c r="A157" s="58"/>
      <c r="B157" s="58"/>
      <c r="C157" s="58"/>
      <c r="D157" s="58"/>
      <c r="E157" s="58"/>
      <c r="F157" s="58"/>
      <c r="G157" s="58"/>
    </row>
    <row r="158" spans="1:7" s="52" customFormat="1" x14ac:dyDescent="0.25">
      <c r="A158" s="58"/>
      <c r="B158" s="58"/>
      <c r="C158" s="58"/>
      <c r="D158" s="58"/>
      <c r="E158" s="58"/>
      <c r="F158" s="58"/>
      <c r="G158" s="58"/>
    </row>
    <row r="159" spans="1:7" s="52" customFormat="1" x14ac:dyDescent="0.25">
      <c r="A159" s="58"/>
      <c r="B159" s="58"/>
      <c r="C159" s="58"/>
      <c r="D159" s="58"/>
      <c r="E159" s="58"/>
      <c r="F159" s="58"/>
      <c r="G159" s="58"/>
    </row>
    <row r="160" spans="1:7" s="52" customFormat="1" x14ac:dyDescent="0.25">
      <c r="A160" s="58"/>
      <c r="B160" s="58"/>
      <c r="C160" s="58"/>
      <c r="D160" s="58"/>
      <c r="E160" s="58"/>
      <c r="F160" s="58"/>
      <c r="G160" s="58"/>
    </row>
    <row r="161" spans="1:7" s="52" customFormat="1" x14ac:dyDescent="0.25">
      <c r="A161" s="58"/>
      <c r="B161" s="58"/>
      <c r="C161" s="58"/>
      <c r="D161" s="58"/>
      <c r="E161" s="58"/>
      <c r="F161" s="58"/>
      <c r="G161" s="58"/>
    </row>
    <row r="162" spans="1:7" s="52" customFormat="1" x14ac:dyDescent="0.25">
      <c r="A162" s="58"/>
      <c r="B162" s="58"/>
      <c r="C162" s="58"/>
      <c r="D162" s="58"/>
      <c r="E162" s="58"/>
      <c r="F162" s="58"/>
      <c r="G162" s="58"/>
    </row>
    <row r="163" spans="1:7" s="52" customFormat="1" x14ac:dyDescent="0.25">
      <c r="A163" s="58"/>
      <c r="B163" s="58"/>
      <c r="C163" s="58"/>
      <c r="D163" s="58"/>
      <c r="E163" s="58"/>
      <c r="F163" s="58"/>
      <c r="G163" s="58"/>
    </row>
    <row r="164" spans="1:7" s="52" customFormat="1" x14ac:dyDescent="0.25">
      <c r="A164" s="58"/>
      <c r="B164" s="58"/>
      <c r="C164" s="58"/>
      <c r="D164" s="58"/>
      <c r="E164" s="58"/>
      <c r="F164" s="58"/>
      <c r="G164" s="58"/>
    </row>
    <row r="165" spans="1:7" s="52" customFormat="1" x14ac:dyDescent="0.25">
      <c r="A165" s="58"/>
      <c r="B165" s="58"/>
      <c r="C165" s="58"/>
      <c r="D165" s="58"/>
      <c r="E165" s="58"/>
      <c r="F165" s="58"/>
      <c r="G165" s="58"/>
    </row>
    <row r="166" spans="1:7" s="52" customFormat="1" x14ac:dyDescent="0.25">
      <c r="A166" s="58"/>
      <c r="B166" s="58"/>
      <c r="C166" s="58"/>
      <c r="D166" s="58"/>
      <c r="E166" s="58"/>
      <c r="F166" s="58"/>
      <c r="G166" s="58"/>
    </row>
    <row r="167" spans="1:7" s="52" customFormat="1" x14ac:dyDescent="0.25">
      <c r="A167" s="58"/>
      <c r="B167" s="58"/>
      <c r="C167" s="58"/>
      <c r="D167" s="58"/>
      <c r="E167" s="58"/>
      <c r="F167" s="58"/>
      <c r="G167" s="58"/>
    </row>
    <row r="168" spans="1:7" s="52" customFormat="1" x14ac:dyDescent="0.25">
      <c r="A168" s="58"/>
      <c r="B168" s="58"/>
      <c r="C168" s="58"/>
      <c r="D168" s="58"/>
      <c r="E168" s="58"/>
      <c r="F168" s="58"/>
      <c r="G168" s="58"/>
    </row>
    <row r="169" spans="1:7" s="52" customFormat="1" x14ac:dyDescent="0.25">
      <c r="A169" s="58"/>
      <c r="B169" s="58"/>
      <c r="C169" s="58"/>
      <c r="D169" s="58"/>
      <c r="E169" s="58"/>
      <c r="F169" s="58"/>
      <c r="G169" s="58"/>
    </row>
    <row r="170" spans="1:7" s="52" customFormat="1" x14ac:dyDescent="0.25">
      <c r="A170" s="58"/>
      <c r="B170" s="58"/>
      <c r="C170" s="58"/>
      <c r="D170" s="58"/>
      <c r="E170" s="58"/>
      <c r="F170" s="58"/>
      <c r="G170" s="58"/>
    </row>
    <row r="171" spans="1:7" s="52" customFormat="1" x14ac:dyDescent="0.25">
      <c r="A171" s="58"/>
      <c r="B171" s="58"/>
      <c r="C171" s="58"/>
      <c r="D171" s="58"/>
      <c r="E171" s="58"/>
      <c r="F171" s="58"/>
      <c r="G171" s="58"/>
    </row>
    <row r="172" spans="1:7" s="52" customFormat="1" x14ac:dyDescent="0.25">
      <c r="A172" s="58"/>
      <c r="B172" s="58"/>
      <c r="C172" s="58"/>
      <c r="D172" s="58"/>
      <c r="E172" s="58"/>
      <c r="F172" s="58"/>
      <c r="G172" s="58"/>
    </row>
    <row r="173" spans="1:7" s="52" customFormat="1" x14ac:dyDescent="0.25">
      <c r="A173" s="58"/>
      <c r="B173" s="58"/>
      <c r="C173" s="58"/>
      <c r="D173" s="58"/>
      <c r="E173" s="58"/>
      <c r="F173" s="58"/>
      <c r="G173" s="58"/>
    </row>
  </sheetData>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85"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88"/>
  <sheetViews>
    <sheetView showGridLines="0" topLeftCell="G13" zoomScale="120" zoomScaleNormal="120" workbookViewId="0">
      <selection activeCell="M29" sqref="M29:M30"/>
    </sheetView>
  </sheetViews>
  <sheetFormatPr baseColWidth="10" defaultColWidth="11.42578125" defaultRowHeight="15.75" x14ac:dyDescent="0.3"/>
  <cols>
    <col min="1" max="1" width="6" style="2" customWidth="1"/>
    <col min="2" max="2" width="5.7109375" style="2" customWidth="1"/>
    <col min="3" max="3" width="6.140625" style="2" customWidth="1"/>
    <col min="4" max="4" width="5.42578125" style="2" customWidth="1"/>
    <col min="5" max="5" width="6.42578125" style="2" customWidth="1"/>
    <col min="6" max="6" width="76.42578125" style="2" customWidth="1"/>
    <col min="7" max="7" width="17" style="2" customWidth="1"/>
    <col min="8" max="8" width="16.5703125" style="2" customWidth="1"/>
    <col min="9" max="9" width="14.85546875" style="2" customWidth="1"/>
    <col min="10" max="10" width="15" style="2" customWidth="1"/>
    <col min="11" max="11" width="14" style="2" customWidth="1"/>
    <col min="12" max="12" width="15.7109375" style="2" customWidth="1"/>
    <col min="13" max="13" width="16.28515625" style="2" customWidth="1"/>
    <col min="14" max="14" width="15.5703125" style="2" customWidth="1"/>
    <col min="15" max="15" width="11.42578125" style="1"/>
    <col min="16" max="16" width="12.140625" style="59" bestFit="1" customWidth="1"/>
    <col min="17" max="44" width="11.42578125" style="59"/>
    <col min="45" max="16384" width="11.42578125" style="1"/>
  </cols>
  <sheetData>
    <row r="1" spans="1:15" ht="15.75" customHeight="1" x14ac:dyDescent="0.2">
      <c r="A1" s="435">
        <f>+PPNE1!B1</f>
        <v>0</v>
      </c>
      <c r="B1" s="436"/>
      <c r="C1" s="436"/>
      <c r="D1" s="436"/>
      <c r="E1" s="436"/>
      <c r="F1" s="436"/>
      <c r="G1" s="436"/>
      <c r="H1" s="436"/>
      <c r="I1" s="436"/>
      <c r="J1" s="436"/>
      <c r="K1" s="436"/>
      <c r="L1" s="436"/>
      <c r="M1" s="436"/>
      <c r="N1" s="436"/>
      <c r="O1" s="437"/>
    </row>
    <row r="2" spans="1:15" ht="15.75" customHeight="1" x14ac:dyDescent="0.25">
      <c r="A2" s="438" t="s">
        <v>270</v>
      </c>
      <c r="B2" s="429"/>
      <c r="C2" s="429"/>
      <c r="D2" s="429"/>
      <c r="E2" s="429"/>
      <c r="F2" s="429"/>
      <c r="G2" s="429"/>
      <c r="H2" s="429"/>
      <c r="I2" s="429"/>
      <c r="J2" s="429"/>
      <c r="K2" s="429"/>
      <c r="L2" s="429"/>
      <c r="M2" s="429"/>
      <c r="N2" s="429"/>
      <c r="O2" s="439"/>
    </row>
    <row r="3" spans="1:15" ht="15.75" customHeight="1" x14ac:dyDescent="0.25">
      <c r="A3" s="440" t="s">
        <v>271</v>
      </c>
      <c r="B3" s="431"/>
      <c r="C3" s="431"/>
      <c r="D3" s="431"/>
      <c r="E3" s="431"/>
      <c r="F3" s="431"/>
      <c r="G3" s="431"/>
      <c r="H3" s="431"/>
      <c r="I3" s="431"/>
      <c r="J3" s="431"/>
      <c r="K3" s="431"/>
      <c r="L3" s="431"/>
      <c r="M3" s="431"/>
      <c r="N3" s="431"/>
      <c r="O3" s="441"/>
    </row>
    <row r="4" spans="1:15" ht="15.75" customHeight="1" x14ac:dyDescent="0.2">
      <c r="A4" s="432" t="s">
        <v>53</v>
      </c>
      <c r="B4" s="433"/>
      <c r="C4" s="433"/>
      <c r="D4" s="433"/>
      <c r="E4" s="433"/>
      <c r="F4" s="433"/>
      <c r="G4" s="433"/>
      <c r="H4" s="433"/>
      <c r="I4" s="433"/>
      <c r="J4" s="433"/>
      <c r="K4" s="433"/>
      <c r="L4" s="433"/>
      <c r="M4" s="433"/>
      <c r="N4" s="433"/>
      <c r="O4" s="442"/>
    </row>
    <row r="5" spans="1:15" ht="15.75" customHeight="1" x14ac:dyDescent="0.2">
      <c r="A5" s="432">
        <v>2025</v>
      </c>
      <c r="B5" s="433"/>
      <c r="C5" s="433"/>
      <c r="D5" s="433"/>
      <c r="E5" s="433"/>
      <c r="F5" s="433"/>
      <c r="G5" s="433"/>
      <c r="H5" s="433"/>
      <c r="I5" s="433"/>
      <c r="J5" s="433"/>
      <c r="K5" s="433"/>
      <c r="L5" s="433"/>
      <c r="M5" s="433"/>
      <c r="N5" s="433"/>
      <c r="O5" s="442"/>
    </row>
    <row r="6" spans="1:15" ht="15.75" customHeight="1" x14ac:dyDescent="0.2">
      <c r="A6" s="15" t="s">
        <v>214</v>
      </c>
      <c r="B6" s="5"/>
      <c r="C6" s="5"/>
      <c r="D6" s="5"/>
      <c r="E6" s="5"/>
      <c r="F6" s="434" t="str">
        <f>+PPNE1!B6</f>
        <v>Este</v>
      </c>
      <c r="G6" s="434"/>
      <c r="H6" s="434"/>
      <c r="I6" s="434"/>
      <c r="J6" s="434"/>
      <c r="K6" s="434"/>
      <c r="L6" s="434"/>
      <c r="M6" s="434"/>
      <c r="N6" s="434"/>
      <c r="O6" s="443"/>
    </row>
    <row r="7" spans="1:15" ht="15.75" customHeight="1" x14ac:dyDescent="0.2">
      <c r="A7" s="18" t="s">
        <v>213</v>
      </c>
      <c r="B7" s="19"/>
      <c r="C7" s="19"/>
      <c r="D7" s="16"/>
      <c r="E7" s="19"/>
      <c r="F7" s="444" t="str">
        <f>+PPNE1!B7</f>
        <v>Hospital Materno Infantil Dr. Francisco Antonio Gonzalvo</v>
      </c>
      <c r="G7" s="444"/>
      <c r="H7" s="444"/>
      <c r="I7" s="444"/>
      <c r="J7" s="444"/>
      <c r="K7" s="444"/>
      <c r="L7" s="444"/>
      <c r="M7" s="444"/>
      <c r="N7" s="444"/>
      <c r="O7" s="445"/>
    </row>
    <row r="8" spans="1:15" ht="15.75" customHeight="1" x14ac:dyDescent="0.2">
      <c r="A8" s="22" t="s">
        <v>46</v>
      </c>
      <c r="B8" s="23"/>
      <c r="C8" s="23"/>
      <c r="D8" s="23"/>
      <c r="E8" s="23"/>
      <c r="F8" s="23"/>
      <c r="G8" s="23"/>
      <c r="H8" s="23"/>
      <c r="I8" s="23"/>
      <c r="J8" s="23"/>
      <c r="K8" s="23"/>
      <c r="L8" s="23"/>
      <c r="M8" s="23"/>
      <c r="N8" s="23"/>
      <c r="O8" s="24"/>
    </row>
    <row r="9" spans="1:15" ht="13.5" x14ac:dyDescent="0.25">
      <c r="A9" s="42" t="s">
        <v>212</v>
      </c>
      <c r="B9" s="3"/>
      <c r="C9" s="3"/>
      <c r="D9" s="3"/>
      <c r="E9" s="43"/>
      <c r="F9" s="44"/>
      <c r="G9" s="55">
        <f>+PPNE3!F16</f>
        <v>26720000</v>
      </c>
      <c r="H9" s="41"/>
      <c r="I9" s="41"/>
      <c r="J9" s="41"/>
      <c r="K9" s="41"/>
      <c r="L9" s="41"/>
      <c r="M9" s="41"/>
      <c r="N9" s="41"/>
      <c r="O9" s="45"/>
    </row>
    <row r="10" spans="1:15" ht="13.5" x14ac:dyDescent="0.25">
      <c r="A10" s="42" t="s">
        <v>41</v>
      </c>
      <c r="B10" s="3"/>
      <c r="C10" s="3"/>
      <c r="D10" s="3"/>
      <c r="E10" s="43"/>
      <c r="F10" s="44"/>
      <c r="G10" s="55">
        <f>+PPNE3!F25</f>
        <v>61609535.460000008</v>
      </c>
      <c r="H10" s="41"/>
      <c r="I10" s="41"/>
      <c r="J10" s="41"/>
      <c r="K10" s="41"/>
      <c r="L10" s="41"/>
      <c r="M10" s="41"/>
      <c r="N10" s="41"/>
      <c r="O10" s="45"/>
    </row>
    <row r="11" spans="1:15" ht="13.5" x14ac:dyDescent="0.25">
      <c r="A11" s="42" t="s">
        <v>287</v>
      </c>
      <c r="B11" s="3"/>
      <c r="C11" s="3"/>
      <c r="D11" s="3"/>
      <c r="E11" s="43"/>
      <c r="F11" s="44"/>
      <c r="G11" s="55">
        <f>+PPNE3!F15</f>
        <v>159539880.39999989</v>
      </c>
      <c r="H11" s="41"/>
      <c r="I11" s="41"/>
      <c r="J11" s="41"/>
      <c r="K11" s="41"/>
      <c r="L11" s="41"/>
      <c r="M11" s="41"/>
      <c r="N11" s="41"/>
      <c r="O11" s="45"/>
    </row>
    <row r="12" spans="1:15" ht="13.5" x14ac:dyDescent="0.25">
      <c r="A12" s="42" t="s">
        <v>42</v>
      </c>
      <c r="B12" s="3"/>
      <c r="C12" s="3"/>
      <c r="D12" s="3"/>
      <c r="E12" s="43"/>
      <c r="F12" s="44"/>
      <c r="G12" s="55">
        <f>+PPNE3!F9+PPNE3!F17+PPNE3!F21+PPNE3!F22</f>
        <v>0</v>
      </c>
      <c r="H12" s="41"/>
      <c r="I12" s="41"/>
      <c r="J12" s="41"/>
      <c r="K12" s="41"/>
      <c r="L12" s="41"/>
      <c r="M12" s="41"/>
      <c r="N12" s="41"/>
      <c r="O12" s="45"/>
    </row>
    <row r="13" spans="1:15" ht="13.5" x14ac:dyDescent="0.25">
      <c r="A13" s="46" t="s">
        <v>52</v>
      </c>
      <c r="B13" s="3"/>
      <c r="C13" s="3"/>
      <c r="D13" s="3"/>
      <c r="E13" s="43"/>
      <c r="F13" s="44"/>
      <c r="G13" s="56">
        <f>+PPNE3!F18</f>
        <v>0</v>
      </c>
      <c r="H13" s="41"/>
      <c r="I13" s="41"/>
      <c r="J13" s="41"/>
      <c r="K13" s="41"/>
      <c r="L13" s="41"/>
      <c r="M13" s="41"/>
      <c r="N13" s="41"/>
      <c r="O13" s="45"/>
    </row>
    <row r="14" spans="1:15" ht="14.25" thickBot="1" x14ac:dyDescent="0.3">
      <c r="A14" s="34" t="s">
        <v>63</v>
      </c>
      <c r="B14" s="35"/>
      <c r="C14" s="35"/>
      <c r="D14" s="35"/>
      <c r="E14" s="36"/>
      <c r="F14" s="37"/>
      <c r="G14" s="38">
        <f>SUM(G9:G13)</f>
        <v>247869415.8599999</v>
      </c>
      <c r="H14" s="39"/>
      <c r="I14" s="39"/>
      <c r="J14" s="39"/>
      <c r="K14" s="39"/>
      <c r="L14" s="39"/>
      <c r="M14" s="39"/>
      <c r="N14" s="39"/>
      <c r="O14" s="40"/>
    </row>
    <row r="15" spans="1:15" ht="15.75" customHeight="1" thickTop="1" x14ac:dyDescent="0.2">
      <c r="A15" s="25" t="s">
        <v>48</v>
      </c>
      <c r="B15" s="20"/>
      <c r="C15" s="20"/>
      <c r="D15" s="20"/>
      <c r="E15" s="20"/>
      <c r="F15" s="20"/>
      <c r="G15" s="20"/>
      <c r="H15" s="20"/>
      <c r="I15" s="20"/>
      <c r="J15" s="20"/>
      <c r="K15" s="20"/>
      <c r="L15" s="20"/>
      <c r="M15" s="20"/>
      <c r="N15" s="20"/>
      <c r="O15" s="26"/>
    </row>
    <row r="16" spans="1:15" ht="19.5" customHeight="1" x14ac:dyDescent="0.2">
      <c r="A16" s="453" t="s">
        <v>64</v>
      </c>
      <c r="B16" s="453" t="s">
        <v>49</v>
      </c>
      <c r="C16" s="453" t="s">
        <v>4</v>
      </c>
      <c r="D16" s="453" t="s">
        <v>50</v>
      </c>
      <c r="E16" s="453" t="s">
        <v>20</v>
      </c>
      <c r="F16" s="447" t="s">
        <v>54</v>
      </c>
      <c r="G16" s="446" t="s">
        <v>55</v>
      </c>
      <c r="H16" s="446" t="s">
        <v>56</v>
      </c>
      <c r="I16" s="451" t="s">
        <v>57</v>
      </c>
      <c r="J16" s="452" t="s">
        <v>61</v>
      </c>
      <c r="K16" s="452"/>
      <c r="L16" s="446" t="s">
        <v>62</v>
      </c>
      <c r="M16" s="446"/>
      <c r="N16" s="449" t="s">
        <v>231</v>
      </c>
      <c r="O16" s="449" t="s">
        <v>19</v>
      </c>
    </row>
    <row r="17" spans="1:15" ht="44.25" customHeight="1" x14ac:dyDescent="0.2">
      <c r="A17" s="453"/>
      <c r="B17" s="453"/>
      <c r="C17" s="453"/>
      <c r="D17" s="453"/>
      <c r="E17" s="453"/>
      <c r="F17" s="448"/>
      <c r="G17" s="446"/>
      <c r="H17" s="446"/>
      <c r="I17" s="451"/>
      <c r="J17" s="21" t="s">
        <v>58</v>
      </c>
      <c r="K17" s="21" t="s">
        <v>59</v>
      </c>
      <c r="L17" s="21" t="s">
        <v>40</v>
      </c>
      <c r="M17" s="21" t="s">
        <v>60</v>
      </c>
      <c r="N17" s="450"/>
      <c r="O17" s="450"/>
    </row>
    <row r="18" spans="1:15" ht="12.75" x14ac:dyDescent="0.2">
      <c r="A18" s="336">
        <v>2</v>
      </c>
      <c r="B18" s="337"/>
      <c r="C18" s="337"/>
      <c r="D18" s="337"/>
      <c r="E18" s="337"/>
      <c r="F18" s="338" t="s">
        <v>10</v>
      </c>
      <c r="G18" s="31">
        <f>+G19+G67+G171+G255+G272+G325</f>
        <v>38949771.833333291</v>
      </c>
      <c r="H18" s="31">
        <f t="shared" ref="H18:O18" si="0">+H19+H67+H171+H255+H272+H325</f>
        <v>26908809.743333295</v>
      </c>
      <c r="I18" s="31">
        <f t="shared" si="0"/>
        <v>80138985.873333305</v>
      </c>
      <c r="J18" s="31">
        <f t="shared" si="0"/>
        <v>18931624.289999999</v>
      </c>
      <c r="K18" s="31">
        <f t="shared" si="0"/>
        <v>8979518.8100000005</v>
      </c>
      <c r="L18" s="31">
        <f t="shared" si="0"/>
        <v>3931655.04</v>
      </c>
      <c r="M18" s="31">
        <f>+M19+M67+M171+M255+M272+M325</f>
        <v>55349300.980398521</v>
      </c>
      <c r="N18" s="31">
        <f>+N19+N67+N171+N255+N272+N325</f>
        <v>236346613.9403984</v>
      </c>
      <c r="O18" s="31">
        <f t="shared" si="0"/>
        <v>110.79051004573788</v>
      </c>
    </row>
    <row r="19" spans="1:15" ht="12.75" x14ac:dyDescent="0.2">
      <c r="A19" s="339">
        <v>2</v>
      </c>
      <c r="B19" s="340">
        <v>1</v>
      </c>
      <c r="C19" s="341"/>
      <c r="D19" s="341"/>
      <c r="E19" s="341"/>
      <c r="F19" s="342" t="s">
        <v>232</v>
      </c>
      <c r="G19" s="33">
        <f>+G20+G42+G54+G58</f>
        <v>37927317.573333293</v>
      </c>
      <c r="H19" s="33">
        <f t="shared" ref="H19:O19" si="1">+H20+H42+H54+H58</f>
        <v>18397556.643333297</v>
      </c>
      <c r="I19" s="33">
        <f t="shared" si="1"/>
        <v>70945450.183333308</v>
      </c>
      <c r="J19" s="33">
        <f t="shared" si="1"/>
        <v>9470585.8899999969</v>
      </c>
      <c r="K19" s="33">
        <f t="shared" si="1"/>
        <v>5992148.4100000001</v>
      </c>
      <c r="L19" s="33">
        <f t="shared" si="1"/>
        <v>3931655.04</v>
      </c>
      <c r="M19" s="33">
        <f t="shared" si="1"/>
        <v>26225137.070398524</v>
      </c>
      <c r="N19" s="33">
        <f>+N20+N42+N54+N58</f>
        <v>173139850.80039844</v>
      </c>
      <c r="O19" s="33">
        <f t="shared" si="1"/>
        <v>73.256751139265575</v>
      </c>
    </row>
    <row r="20" spans="1:15" ht="12.75" x14ac:dyDescent="0.2">
      <c r="A20" s="343">
        <v>2</v>
      </c>
      <c r="B20" s="344">
        <v>1</v>
      </c>
      <c r="C20" s="344">
        <v>1</v>
      </c>
      <c r="D20" s="344"/>
      <c r="E20" s="344"/>
      <c r="F20" s="345" t="s">
        <v>65</v>
      </c>
      <c r="G20" s="32">
        <f>+G21+G26+G33+G35+G37</f>
        <v>37927317.573333293</v>
      </c>
      <c r="H20" s="32">
        <f t="shared" ref="H20:M20" si="2">+H21+H26+H33+H35+H37</f>
        <v>16684880.053333297</v>
      </c>
      <c r="I20" s="32">
        <f t="shared" si="2"/>
        <v>69115611.893333301</v>
      </c>
      <c r="J20" s="32">
        <f t="shared" si="2"/>
        <v>8910747.5999999959</v>
      </c>
      <c r="K20" s="32">
        <f t="shared" si="2"/>
        <v>5732310.1200000001</v>
      </c>
      <c r="L20" s="32">
        <f t="shared" si="2"/>
        <v>3931655.04</v>
      </c>
      <c r="M20" s="32">
        <f t="shared" si="2"/>
        <v>22767658.120000001</v>
      </c>
      <c r="N20" s="32">
        <f>+N21+N26+N33+N35+N37</f>
        <v>165070180.39999992</v>
      </c>
      <c r="O20" s="32">
        <f>+O21+O26+O33+O35+O37</f>
        <v>69.842413922471977</v>
      </c>
    </row>
    <row r="21" spans="1:15" ht="12.75" x14ac:dyDescent="0.2">
      <c r="A21" s="346">
        <v>2</v>
      </c>
      <c r="B21" s="347">
        <v>1</v>
      </c>
      <c r="C21" s="347">
        <v>1</v>
      </c>
      <c r="D21" s="347">
        <v>1</v>
      </c>
      <c r="E21" s="347"/>
      <c r="F21" s="348" t="s">
        <v>66</v>
      </c>
      <c r="G21" s="30">
        <f>SUM(G22:G25)</f>
        <v>37410317.573333293</v>
      </c>
      <c r="H21" s="30">
        <f t="shared" ref="H21:M21" si="3">SUM(H22:H25)</f>
        <v>16141380.053333297</v>
      </c>
      <c r="I21" s="30">
        <f t="shared" si="3"/>
        <v>67974111.893333301</v>
      </c>
      <c r="J21" s="30">
        <f t="shared" si="3"/>
        <v>8681547.5999999959</v>
      </c>
      <c r="K21" s="30">
        <f t="shared" si="3"/>
        <v>5388510.1200000001</v>
      </c>
      <c r="L21" s="30">
        <f t="shared" si="3"/>
        <v>3931655.04</v>
      </c>
      <c r="M21" s="30">
        <f t="shared" si="3"/>
        <v>20012358.120000001</v>
      </c>
      <c r="N21" s="30">
        <f>SUM(N22:N25)</f>
        <v>159539880.39999992</v>
      </c>
      <c r="O21" s="50">
        <f>SUM(O22:O25)</f>
        <v>67.502503099211935</v>
      </c>
    </row>
    <row r="22" spans="1:15" ht="12.75" x14ac:dyDescent="0.2">
      <c r="A22" s="349">
        <v>2</v>
      </c>
      <c r="B22" s="350">
        <v>1</v>
      </c>
      <c r="C22" s="350">
        <v>1</v>
      </c>
      <c r="D22" s="350">
        <v>1</v>
      </c>
      <c r="E22" s="350" t="s">
        <v>202</v>
      </c>
      <c r="F22" s="351" t="s">
        <v>233</v>
      </c>
      <c r="G22" s="382">
        <v>12005197.666666649</v>
      </c>
      <c r="H22" s="382">
        <v>6068244.7466666484</v>
      </c>
      <c r="I22" s="382">
        <v>27372000.346666645</v>
      </c>
      <c r="J22" s="378">
        <v>8681547.5999999959</v>
      </c>
      <c r="K22" s="382">
        <v>1486086.7</v>
      </c>
      <c r="L22" s="378"/>
      <c r="M22" s="378">
        <v>20012358.120000001</v>
      </c>
      <c r="N22" s="389">
        <f t="shared" ref="N22:N41" si="4">SUBTOTAL(9,G22:M22)</f>
        <v>75625435.179999948</v>
      </c>
      <c r="O22" s="370">
        <f t="shared" ref="O22:O32" si="5">IFERROR(N22/$N$18*100,"0.00")</f>
        <v>31.997680829508763</v>
      </c>
    </row>
    <row r="23" spans="1:15" ht="12.75" x14ac:dyDescent="0.2">
      <c r="A23" s="349">
        <v>2</v>
      </c>
      <c r="B23" s="350">
        <v>1</v>
      </c>
      <c r="C23" s="350">
        <v>1</v>
      </c>
      <c r="D23" s="350">
        <v>1</v>
      </c>
      <c r="E23" s="350" t="s">
        <v>203</v>
      </c>
      <c r="F23" s="352" t="s">
        <v>67</v>
      </c>
      <c r="G23" s="378">
        <v>25405119.906666648</v>
      </c>
      <c r="H23" s="378">
        <v>10073135.306666648</v>
      </c>
      <c r="I23" s="378">
        <v>40602111.546666652</v>
      </c>
      <c r="J23" s="378"/>
      <c r="K23" s="378">
        <v>3902423.42</v>
      </c>
      <c r="L23" s="378">
        <v>3931655.04</v>
      </c>
      <c r="M23" s="378"/>
      <c r="N23" s="389">
        <f t="shared" si="4"/>
        <v>83914445.219999954</v>
      </c>
      <c r="O23" s="370">
        <f t="shared" si="5"/>
        <v>35.504822269703176</v>
      </c>
    </row>
    <row r="24" spans="1:15" ht="12.75" x14ac:dyDescent="0.2">
      <c r="A24" s="349">
        <v>2</v>
      </c>
      <c r="B24" s="350">
        <v>1</v>
      </c>
      <c r="C24" s="350">
        <v>1</v>
      </c>
      <c r="D24" s="350">
        <v>1</v>
      </c>
      <c r="E24" s="350" t="s">
        <v>208</v>
      </c>
      <c r="F24" s="352" t="s">
        <v>68</v>
      </c>
      <c r="G24" s="27"/>
      <c r="H24" s="27"/>
      <c r="I24" s="27"/>
      <c r="J24" s="27"/>
      <c r="K24" s="27"/>
      <c r="L24" s="27"/>
      <c r="M24" s="27"/>
      <c r="N24" s="367">
        <f t="shared" si="4"/>
        <v>0</v>
      </c>
      <c r="O24" s="370">
        <f t="shared" si="5"/>
        <v>0</v>
      </c>
    </row>
    <row r="25" spans="1:15" ht="12.75" x14ac:dyDescent="0.2">
      <c r="A25" s="349">
        <v>2</v>
      </c>
      <c r="B25" s="350">
        <v>1</v>
      </c>
      <c r="C25" s="350">
        <v>1</v>
      </c>
      <c r="D25" s="350">
        <v>1</v>
      </c>
      <c r="E25" s="350" t="s">
        <v>234</v>
      </c>
      <c r="F25" s="352" t="s">
        <v>235</v>
      </c>
      <c r="G25" s="27"/>
      <c r="H25" s="27"/>
      <c r="I25" s="27"/>
      <c r="J25" s="27"/>
      <c r="K25" s="27"/>
      <c r="L25" s="27"/>
      <c r="M25" s="27"/>
      <c r="N25" s="367">
        <f t="shared" si="4"/>
        <v>0</v>
      </c>
      <c r="O25" s="370">
        <f t="shared" si="5"/>
        <v>0</v>
      </c>
    </row>
    <row r="26" spans="1:15" ht="12.75" x14ac:dyDescent="0.2">
      <c r="A26" s="346">
        <v>2</v>
      </c>
      <c r="B26" s="347">
        <v>1</v>
      </c>
      <c r="C26" s="347">
        <v>1</v>
      </c>
      <c r="D26" s="347">
        <v>2</v>
      </c>
      <c r="E26" s="347"/>
      <c r="F26" s="348" t="s">
        <v>69</v>
      </c>
      <c r="G26" s="30">
        <v>495000</v>
      </c>
      <c r="H26" s="30">
        <v>505000</v>
      </c>
      <c r="I26" s="30">
        <v>1070000</v>
      </c>
      <c r="J26" s="30">
        <v>216000</v>
      </c>
      <c r="K26" s="30">
        <v>324000</v>
      </c>
      <c r="L26" s="30">
        <v>0</v>
      </c>
      <c r="M26" s="30">
        <v>2609000</v>
      </c>
      <c r="N26" s="30">
        <f>SUM(N27:N32)</f>
        <v>5219000</v>
      </c>
      <c r="O26" s="50">
        <f>SUM(O27:O32)</f>
        <v>2.2081974913827711</v>
      </c>
    </row>
    <row r="27" spans="1:15" ht="12.75" x14ac:dyDescent="0.2">
      <c r="A27" s="349">
        <v>2</v>
      </c>
      <c r="B27" s="350">
        <v>1</v>
      </c>
      <c r="C27" s="350">
        <v>1</v>
      </c>
      <c r="D27" s="350">
        <v>2</v>
      </c>
      <c r="E27" s="350" t="s">
        <v>204</v>
      </c>
      <c r="F27" s="352" t="s">
        <v>34</v>
      </c>
      <c r="G27" s="27"/>
      <c r="H27" s="27"/>
      <c r="I27" s="27"/>
      <c r="J27" s="27"/>
      <c r="K27" s="27"/>
      <c r="L27" s="27"/>
      <c r="M27" s="27"/>
      <c r="N27" s="368">
        <f t="shared" si="4"/>
        <v>0</v>
      </c>
      <c r="O27" s="370">
        <f t="shared" si="5"/>
        <v>0</v>
      </c>
    </row>
    <row r="28" spans="1:15" ht="12.75" x14ac:dyDescent="0.2">
      <c r="A28" s="349">
        <v>2</v>
      </c>
      <c r="B28" s="350">
        <v>1</v>
      </c>
      <c r="C28" s="350">
        <v>1</v>
      </c>
      <c r="D28" s="350">
        <v>2</v>
      </c>
      <c r="E28" s="350" t="s">
        <v>208</v>
      </c>
      <c r="F28" s="352" t="s">
        <v>70</v>
      </c>
      <c r="G28" s="27"/>
      <c r="H28" s="27"/>
      <c r="I28" s="27"/>
      <c r="J28" s="27"/>
      <c r="K28" s="27"/>
      <c r="L28" s="27"/>
      <c r="M28" s="27"/>
      <c r="N28" s="388">
        <f t="shared" si="4"/>
        <v>0</v>
      </c>
      <c r="O28" s="370">
        <f t="shared" si="5"/>
        <v>0</v>
      </c>
    </row>
    <row r="29" spans="1:15" ht="12.75" x14ac:dyDescent="0.2">
      <c r="A29" s="349">
        <v>2</v>
      </c>
      <c r="B29" s="350">
        <v>1</v>
      </c>
      <c r="C29" s="350">
        <v>1</v>
      </c>
      <c r="D29" s="350">
        <v>2</v>
      </c>
      <c r="E29" s="350" t="s">
        <v>234</v>
      </c>
      <c r="F29" s="352" t="s">
        <v>71</v>
      </c>
      <c r="G29" s="27"/>
      <c r="H29" s="27"/>
      <c r="I29" s="27"/>
      <c r="J29" s="27"/>
      <c r="K29" s="27"/>
      <c r="L29" s="27"/>
      <c r="M29" s="27">
        <v>215000</v>
      </c>
      <c r="N29" s="388">
        <f t="shared" si="4"/>
        <v>215000</v>
      </c>
      <c r="O29" s="370">
        <f t="shared" si="5"/>
        <v>9.0968089796377799E-2</v>
      </c>
    </row>
    <row r="30" spans="1:15" ht="12.75" x14ac:dyDescent="0.2">
      <c r="A30" s="349">
        <v>2</v>
      </c>
      <c r="B30" s="350">
        <v>1</v>
      </c>
      <c r="C30" s="350">
        <v>1</v>
      </c>
      <c r="D30" s="350">
        <v>2</v>
      </c>
      <c r="E30" s="350" t="s">
        <v>240</v>
      </c>
      <c r="F30" s="352" t="s">
        <v>1021</v>
      </c>
      <c r="G30" s="27">
        <v>495000</v>
      </c>
      <c r="H30" s="27">
        <v>505000</v>
      </c>
      <c r="I30" s="27">
        <v>1070000</v>
      </c>
      <c r="J30" s="27">
        <v>216000</v>
      </c>
      <c r="K30" s="27">
        <v>324000</v>
      </c>
      <c r="L30" s="27">
        <v>0</v>
      </c>
      <c r="M30" s="27">
        <v>2394000</v>
      </c>
      <c r="N30" s="388">
        <f>SUBTOTAL(9,G30:M30)</f>
        <v>5004000</v>
      </c>
      <c r="O30" s="370">
        <f t="shared" si="5"/>
        <v>2.1172294015863935</v>
      </c>
    </row>
    <row r="31" spans="1:15" ht="12.75" x14ac:dyDescent="0.2">
      <c r="A31" s="349">
        <v>2</v>
      </c>
      <c r="B31" s="350">
        <v>1</v>
      </c>
      <c r="C31" s="350">
        <v>1</v>
      </c>
      <c r="D31" s="350">
        <v>2</v>
      </c>
      <c r="E31" s="350" t="s">
        <v>241</v>
      </c>
      <c r="F31" s="352" t="s">
        <v>1022</v>
      </c>
      <c r="G31" s="27"/>
      <c r="H31" s="27"/>
      <c r="I31" s="27"/>
      <c r="J31" s="27"/>
      <c r="K31" s="27"/>
      <c r="L31" s="27"/>
      <c r="M31" s="27"/>
      <c r="N31" s="368">
        <f t="shared" si="4"/>
        <v>0</v>
      </c>
      <c r="O31" s="370">
        <f t="shared" si="5"/>
        <v>0</v>
      </c>
    </row>
    <row r="32" spans="1:15" ht="12.75" x14ac:dyDescent="0.2">
      <c r="A32" s="349">
        <v>2</v>
      </c>
      <c r="B32" s="350">
        <v>1</v>
      </c>
      <c r="C32" s="350">
        <v>1</v>
      </c>
      <c r="D32" s="350">
        <v>2</v>
      </c>
      <c r="E32" s="350" t="s">
        <v>1023</v>
      </c>
      <c r="F32" s="352" t="s">
        <v>1024</v>
      </c>
      <c r="G32" s="27"/>
      <c r="H32" s="27"/>
      <c r="I32" s="27"/>
      <c r="J32" s="27"/>
      <c r="K32" s="27"/>
      <c r="L32" s="27"/>
      <c r="M32" s="27"/>
      <c r="N32" s="368">
        <f t="shared" si="4"/>
        <v>0</v>
      </c>
      <c r="O32" s="370">
        <f t="shared" si="5"/>
        <v>0</v>
      </c>
    </row>
    <row r="33" spans="1:15" ht="12.75" x14ac:dyDescent="0.2">
      <c r="A33" s="346">
        <v>2</v>
      </c>
      <c r="B33" s="347">
        <v>1</v>
      </c>
      <c r="C33" s="347">
        <v>1</v>
      </c>
      <c r="D33" s="347">
        <v>3</v>
      </c>
      <c r="E33" s="347"/>
      <c r="F33" s="348" t="s">
        <v>72</v>
      </c>
      <c r="G33" s="30">
        <v>0</v>
      </c>
      <c r="H33" s="30">
        <v>0</v>
      </c>
      <c r="I33" s="30">
        <v>0</v>
      </c>
      <c r="J33" s="30">
        <v>0</v>
      </c>
      <c r="K33" s="30">
        <v>0</v>
      </c>
      <c r="L33" s="30">
        <v>0</v>
      </c>
      <c r="M33" s="30">
        <v>0</v>
      </c>
      <c r="N33" s="30">
        <f t="shared" ref="N33:O33" si="6">N34</f>
        <v>0</v>
      </c>
      <c r="O33" s="50">
        <f t="shared" si="6"/>
        <v>0</v>
      </c>
    </row>
    <row r="34" spans="1:15" ht="12.75" x14ac:dyDescent="0.2">
      <c r="A34" s="349">
        <v>2</v>
      </c>
      <c r="B34" s="350">
        <v>1</v>
      </c>
      <c r="C34" s="350">
        <v>1</v>
      </c>
      <c r="D34" s="350">
        <v>3</v>
      </c>
      <c r="E34" s="350" t="s">
        <v>202</v>
      </c>
      <c r="F34" s="352" t="s">
        <v>72</v>
      </c>
      <c r="G34" s="27"/>
      <c r="H34" s="27"/>
      <c r="I34" s="27"/>
      <c r="J34" s="27"/>
      <c r="K34" s="27"/>
      <c r="L34" s="27"/>
      <c r="M34" s="27"/>
      <c r="N34" s="368">
        <f t="shared" si="4"/>
        <v>0</v>
      </c>
      <c r="O34" s="370">
        <f t="shared" ref="O34:O41" si="7">IFERROR(N34/$N$18*100,"0.00")</f>
        <v>0</v>
      </c>
    </row>
    <row r="35" spans="1:15" ht="12.75" x14ac:dyDescent="0.2">
      <c r="A35" s="346">
        <v>2</v>
      </c>
      <c r="B35" s="347">
        <v>1</v>
      </c>
      <c r="C35" s="347">
        <v>1</v>
      </c>
      <c r="D35" s="347">
        <v>4</v>
      </c>
      <c r="E35" s="347"/>
      <c r="F35" s="348" t="s">
        <v>237</v>
      </c>
      <c r="G35" s="30">
        <v>22000</v>
      </c>
      <c r="H35" s="30">
        <v>38500</v>
      </c>
      <c r="I35" s="30">
        <v>71500</v>
      </c>
      <c r="J35" s="30">
        <v>13200</v>
      </c>
      <c r="K35" s="30">
        <v>19800</v>
      </c>
      <c r="L35" s="30">
        <v>0</v>
      </c>
      <c r="M35" s="30">
        <v>146300</v>
      </c>
      <c r="N35" s="30">
        <f>N36</f>
        <v>311300</v>
      </c>
      <c r="O35" s="50">
        <f t="shared" ref="O35" si="8">O36</f>
        <v>0.13171333187726703</v>
      </c>
    </row>
    <row r="36" spans="1:15" ht="12.75" x14ac:dyDescent="0.2">
      <c r="A36" s="349">
        <v>2</v>
      </c>
      <c r="B36" s="350">
        <v>1</v>
      </c>
      <c r="C36" s="350">
        <v>1</v>
      </c>
      <c r="D36" s="350">
        <v>4</v>
      </c>
      <c r="E36" s="350" t="s">
        <v>202</v>
      </c>
      <c r="F36" s="352" t="s">
        <v>237</v>
      </c>
      <c r="G36" s="378">
        <v>22000</v>
      </c>
      <c r="H36" s="378">
        <v>38500</v>
      </c>
      <c r="I36" s="378">
        <v>71500</v>
      </c>
      <c r="J36" s="378">
        <v>13200</v>
      </c>
      <c r="K36" s="378">
        <v>19800</v>
      </c>
      <c r="L36" s="378">
        <v>0</v>
      </c>
      <c r="M36" s="378">
        <v>146300</v>
      </c>
      <c r="N36" s="388">
        <f>SUBTOTAL(9,G36:M36)</f>
        <v>311300</v>
      </c>
      <c r="O36" s="369">
        <f t="shared" si="7"/>
        <v>0.13171333187726703</v>
      </c>
    </row>
    <row r="37" spans="1:15" ht="12.75" x14ac:dyDescent="0.2">
      <c r="A37" s="346">
        <v>2</v>
      </c>
      <c r="B37" s="347">
        <v>1</v>
      </c>
      <c r="C37" s="347">
        <v>1</v>
      </c>
      <c r="D37" s="347">
        <v>5</v>
      </c>
      <c r="E37" s="347"/>
      <c r="F37" s="348" t="s">
        <v>238</v>
      </c>
      <c r="G37" s="30">
        <v>0</v>
      </c>
      <c r="H37" s="30">
        <v>0</v>
      </c>
      <c r="I37" s="30">
        <v>0</v>
      </c>
      <c r="J37" s="30">
        <v>0</v>
      </c>
      <c r="K37" s="30">
        <v>0</v>
      </c>
      <c r="L37" s="30">
        <v>0</v>
      </c>
      <c r="M37" s="30">
        <v>0</v>
      </c>
      <c r="N37" s="30">
        <f t="shared" ref="N37:O37" si="9">SUM(N38:N41)</f>
        <v>0</v>
      </c>
      <c r="O37" s="50">
        <f t="shared" si="9"/>
        <v>0</v>
      </c>
    </row>
    <row r="38" spans="1:15" ht="12.75" x14ac:dyDescent="0.2">
      <c r="A38" s="349">
        <v>2</v>
      </c>
      <c r="B38" s="350">
        <v>1</v>
      </c>
      <c r="C38" s="350">
        <v>1</v>
      </c>
      <c r="D38" s="350">
        <v>5</v>
      </c>
      <c r="E38" s="350" t="s">
        <v>202</v>
      </c>
      <c r="F38" s="353" t="s">
        <v>238</v>
      </c>
      <c r="G38" s="27"/>
      <c r="H38" s="27"/>
      <c r="I38" s="27"/>
      <c r="J38" s="27"/>
      <c r="K38" s="27"/>
      <c r="L38" s="27"/>
      <c r="M38" s="27"/>
      <c r="N38" s="368">
        <f t="shared" si="4"/>
        <v>0</v>
      </c>
      <c r="O38" s="369">
        <f t="shared" si="7"/>
        <v>0</v>
      </c>
    </row>
    <row r="39" spans="1:15" ht="12.75" x14ac:dyDescent="0.2">
      <c r="A39" s="349">
        <v>2</v>
      </c>
      <c r="B39" s="350">
        <v>1</v>
      </c>
      <c r="C39" s="350">
        <v>1</v>
      </c>
      <c r="D39" s="350">
        <v>5</v>
      </c>
      <c r="E39" s="350" t="s">
        <v>203</v>
      </c>
      <c r="F39" s="352" t="s">
        <v>73</v>
      </c>
      <c r="G39" s="27"/>
      <c r="H39" s="27"/>
      <c r="I39" s="27"/>
      <c r="J39" s="27"/>
      <c r="K39" s="27"/>
      <c r="L39" s="27"/>
      <c r="M39" s="27"/>
      <c r="N39" s="368">
        <f t="shared" si="4"/>
        <v>0</v>
      </c>
      <c r="O39" s="369">
        <f t="shared" si="7"/>
        <v>0</v>
      </c>
    </row>
    <row r="40" spans="1:15" ht="12.75" x14ac:dyDescent="0.2">
      <c r="A40" s="349">
        <v>2</v>
      </c>
      <c r="B40" s="350">
        <v>1</v>
      </c>
      <c r="C40" s="350">
        <v>1</v>
      </c>
      <c r="D40" s="350">
        <v>5</v>
      </c>
      <c r="E40" s="350" t="s">
        <v>204</v>
      </c>
      <c r="F40" s="379" t="s">
        <v>239</v>
      </c>
      <c r="G40" s="27"/>
      <c r="H40" s="27"/>
      <c r="I40" s="27"/>
      <c r="J40" s="27"/>
      <c r="K40" s="27"/>
      <c r="L40" s="27"/>
      <c r="M40" s="27"/>
      <c r="N40" s="368">
        <f t="shared" si="4"/>
        <v>0</v>
      </c>
      <c r="O40" s="369">
        <f t="shared" si="7"/>
        <v>0</v>
      </c>
    </row>
    <row r="41" spans="1:15" ht="12.75" x14ac:dyDescent="0.2">
      <c r="A41" s="349">
        <v>2</v>
      </c>
      <c r="B41" s="350">
        <v>1</v>
      </c>
      <c r="C41" s="350">
        <v>1</v>
      </c>
      <c r="D41" s="350">
        <v>5</v>
      </c>
      <c r="E41" s="350" t="s">
        <v>205</v>
      </c>
      <c r="F41" s="352" t="s">
        <v>206</v>
      </c>
      <c r="G41" s="27"/>
      <c r="H41" s="27"/>
      <c r="I41" s="27"/>
      <c r="J41" s="27"/>
      <c r="K41" s="27"/>
      <c r="L41" s="27"/>
      <c r="M41" s="27"/>
      <c r="N41" s="368">
        <f t="shared" si="4"/>
        <v>0</v>
      </c>
      <c r="O41" s="369">
        <f t="shared" si="7"/>
        <v>0</v>
      </c>
    </row>
    <row r="42" spans="1:15" ht="12.75" x14ac:dyDescent="0.2">
      <c r="A42" s="343">
        <v>2</v>
      </c>
      <c r="B42" s="344">
        <v>1</v>
      </c>
      <c r="C42" s="344">
        <v>2</v>
      </c>
      <c r="D42" s="344"/>
      <c r="E42" s="344"/>
      <c r="F42" s="345" t="s">
        <v>21</v>
      </c>
      <c r="G42" s="32">
        <v>0</v>
      </c>
      <c r="H42" s="32">
        <v>1712676.59</v>
      </c>
      <c r="I42" s="32">
        <v>1829838.29</v>
      </c>
      <c r="J42" s="32">
        <v>559838.29</v>
      </c>
      <c r="K42" s="32">
        <v>259838.29</v>
      </c>
      <c r="L42" s="32">
        <v>0</v>
      </c>
      <c r="M42" s="32">
        <v>2013762.09</v>
      </c>
      <c r="N42" s="32">
        <f t="shared" ref="N42:O42" si="10">+N43+N45</f>
        <v>6625953.54</v>
      </c>
      <c r="O42" s="32">
        <f t="shared" si="10"/>
        <v>2.8034899377364995</v>
      </c>
    </row>
    <row r="43" spans="1:15" ht="12.75" x14ac:dyDescent="0.2">
      <c r="A43" s="346">
        <v>2</v>
      </c>
      <c r="B43" s="347">
        <v>1</v>
      </c>
      <c r="C43" s="347">
        <v>2</v>
      </c>
      <c r="D43" s="347">
        <v>1</v>
      </c>
      <c r="E43" s="347"/>
      <c r="F43" s="348" t="s">
        <v>74</v>
      </c>
      <c r="G43" s="30">
        <v>0</v>
      </c>
      <c r="H43" s="30">
        <v>0</v>
      </c>
      <c r="I43" s="30">
        <v>0</v>
      </c>
      <c r="J43" s="30">
        <v>0</v>
      </c>
      <c r="K43" s="30">
        <v>0</v>
      </c>
      <c r="L43" s="30">
        <v>0</v>
      </c>
      <c r="M43" s="30">
        <v>0</v>
      </c>
      <c r="N43" s="30">
        <f t="shared" ref="N43:O43" si="11">N44</f>
        <v>0</v>
      </c>
      <c r="O43" s="50">
        <f t="shared" si="11"/>
        <v>0</v>
      </c>
    </row>
    <row r="44" spans="1:15" ht="12.75" x14ac:dyDescent="0.2">
      <c r="A44" s="349">
        <v>2</v>
      </c>
      <c r="B44" s="350">
        <v>1</v>
      </c>
      <c r="C44" s="350">
        <v>2</v>
      </c>
      <c r="D44" s="350">
        <v>1</v>
      </c>
      <c r="E44" s="350" t="s">
        <v>202</v>
      </c>
      <c r="F44" s="352" t="s">
        <v>74</v>
      </c>
      <c r="G44" s="27"/>
      <c r="H44" s="27"/>
      <c r="I44" s="27"/>
      <c r="J44" s="27"/>
      <c r="K44" s="27"/>
      <c r="L44" s="27"/>
      <c r="M44" s="27"/>
      <c r="N44" s="367">
        <f>SUBTOTAL(9,G44:M44)</f>
        <v>0</v>
      </c>
      <c r="O44" s="370">
        <f>IFERROR(N44/$N$18*100,"0.00")</f>
        <v>0</v>
      </c>
    </row>
    <row r="45" spans="1:15" ht="12.75" x14ac:dyDescent="0.2">
      <c r="A45" s="346">
        <v>2</v>
      </c>
      <c r="B45" s="347">
        <v>1</v>
      </c>
      <c r="C45" s="347">
        <v>2</v>
      </c>
      <c r="D45" s="347">
        <v>2</v>
      </c>
      <c r="E45" s="347"/>
      <c r="F45" s="348" t="s">
        <v>75</v>
      </c>
      <c r="G45" s="30">
        <v>0</v>
      </c>
      <c r="H45" s="30">
        <v>1712676.59</v>
      </c>
      <c r="I45" s="30">
        <v>1829838.29</v>
      </c>
      <c r="J45" s="30">
        <v>559838.29</v>
      </c>
      <c r="K45" s="30">
        <v>259838.29</v>
      </c>
      <c r="L45" s="30">
        <v>0</v>
      </c>
      <c r="M45" s="30">
        <v>2013762.09</v>
      </c>
      <c r="N45" s="30">
        <f>SUM(N46:N53)</f>
        <v>6625953.54</v>
      </c>
      <c r="O45" s="50">
        <f>SUM(O46:O53)</f>
        <v>2.8034899377364995</v>
      </c>
    </row>
    <row r="46" spans="1:15" ht="12.75" x14ac:dyDescent="0.2">
      <c r="A46" s="349">
        <v>2</v>
      </c>
      <c r="B46" s="350">
        <v>1</v>
      </c>
      <c r="C46" s="350">
        <v>2</v>
      </c>
      <c r="D46" s="350">
        <v>2</v>
      </c>
      <c r="E46" s="350" t="s">
        <v>204</v>
      </c>
      <c r="F46" s="354" t="s">
        <v>76</v>
      </c>
      <c r="G46" s="368"/>
      <c r="H46" s="27"/>
      <c r="I46" s="27"/>
      <c r="J46" s="27"/>
      <c r="K46" s="27"/>
      <c r="L46" s="27"/>
      <c r="M46" s="27">
        <v>215000</v>
      </c>
      <c r="N46" s="389">
        <f>SUBTOTAL(9,G46:M46)</f>
        <v>215000</v>
      </c>
      <c r="O46" s="370">
        <f t="shared" ref="O46:O53" si="12">IFERROR(N46/$N$18*100,"0.00")</f>
        <v>9.0968089796377799E-2</v>
      </c>
    </row>
    <row r="47" spans="1:15" ht="12.75" x14ac:dyDescent="0.2">
      <c r="A47" s="349">
        <v>2</v>
      </c>
      <c r="B47" s="350">
        <v>1</v>
      </c>
      <c r="C47" s="350">
        <v>2</v>
      </c>
      <c r="D47" s="350">
        <v>2</v>
      </c>
      <c r="E47" s="350" t="s">
        <v>205</v>
      </c>
      <c r="F47" s="352" t="s">
        <v>77</v>
      </c>
      <c r="G47" s="368"/>
      <c r="H47" s="27"/>
      <c r="I47" s="27"/>
      <c r="J47" s="27"/>
      <c r="K47" s="27"/>
      <c r="L47" s="27"/>
      <c r="M47" s="27"/>
      <c r="N47" s="389">
        <f t="shared" ref="N47:N53" si="13">SUBTOTAL(9,G47:M47)</f>
        <v>0</v>
      </c>
      <c r="O47" s="370">
        <f t="shared" si="12"/>
        <v>0</v>
      </c>
    </row>
    <row r="48" spans="1:15" ht="12.75" x14ac:dyDescent="0.2">
      <c r="A48" s="349">
        <v>2</v>
      </c>
      <c r="B48" s="350">
        <v>1</v>
      </c>
      <c r="C48" s="350">
        <v>2</v>
      </c>
      <c r="D48" s="350">
        <v>2</v>
      </c>
      <c r="E48" s="350" t="s">
        <v>208</v>
      </c>
      <c r="F48" s="352" t="s">
        <v>78</v>
      </c>
      <c r="G48" s="368"/>
      <c r="H48" s="27"/>
      <c r="I48" s="27"/>
      <c r="J48" s="27"/>
      <c r="K48" s="27"/>
      <c r="L48" s="27"/>
      <c r="M48" s="27"/>
      <c r="N48" s="389">
        <f t="shared" si="13"/>
        <v>0</v>
      </c>
      <c r="O48" s="370">
        <f t="shared" si="12"/>
        <v>0</v>
      </c>
    </row>
    <row r="49" spans="1:16" ht="12.75" x14ac:dyDescent="0.2">
      <c r="A49" s="349">
        <v>2</v>
      </c>
      <c r="B49" s="350">
        <v>1</v>
      </c>
      <c r="C49" s="350">
        <v>2</v>
      </c>
      <c r="D49" s="350">
        <v>2</v>
      </c>
      <c r="E49" s="350" t="s">
        <v>234</v>
      </c>
      <c r="F49" s="352" t="s">
        <v>1025</v>
      </c>
      <c r="G49" s="368">
        <v>956338.29</v>
      </c>
      <c r="H49" s="368">
        <v>956338.29</v>
      </c>
      <c r="I49" s="378">
        <v>1629838.29</v>
      </c>
      <c r="J49" s="378">
        <v>559838.29</v>
      </c>
      <c r="K49" s="378">
        <v>259838.29</v>
      </c>
      <c r="L49" s="378">
        <v>0</v>
      </c>
      <c r="M49" s="378">
        <v>1798762.09</v>
      </c>
      <c r="N49" s="389">
        <f>SUBTOTAL(9,G49:M49)</f>
        <v>6160953.54</v>
      </c>
      <c r="O49" s="370">
        <f t="shared" si="12"/>
        <v>2.6067449993396825</v>
      </c>
    </row>
    <row r="50" spans="1:16" ht="12.75" x14ac:dyDescent="0.2">
      <c r="A50" s="349">
        <v>2</v>
      </c>
      <c r="B50" s="350">
        <v>1</v>
      </c>
      <c r="C50" s="350">
        <v>2</v>
      </c>
      <c r="D50" s="350">
        <v>2</v>
      </c>
      <c r="E50" s="350" t="s">
        <v>236</v>
      </c>
      <c r="F50" s="352" t="s">
        <v>79</v>
      </c>
      <c r="G50" s="368"/>
      <c r="H50" s="27"/>
      <c r="I50" s="27"/>
      <c r="J50" s="27"/>
      <c r="K50" s="27"/>
      <c r="L50" s="27"/>
      <c r="M50" s="27"/>
      <c r="N50" s="389">
        <f t="shared" si="13"/>
        <v>0</v>
      </c>
      <c r="O50" s="370">
        <f t="shared" si="12"/>
        <v>0</v>
      </c>
    </row>
    <row r="51" spans="1:16" ht="12.75" x14ac:dyDescent="0.2">
      <c r="A51" s="349">
        <v>2</v>
      </c>
      <c r="B51" s="350">
        <v>1</v>
      </c>
      <c r="C51" s="350">
        <v>2</v>
      </c>
      <c r="D51" s="350">
        <v>2</v>
      </c>
      <c r="E51" s="350" t="s">
        <v>240</v>
      </c>
      <c r="F51" s="352" t="s">
        <v>80</v>
      </c>
      <c r="G51" s="27">
        <v>0</v>
      </c>
      <c r="H51" s="27"/>
      <c r="I51" s="27"/>
      <c r="J51" s="27"/>
      <c r="K51" s="27"/>
      <c r="L51" s="27"/>
      <c r="M51" s="27"/>
      <c r="N51" s="389">
        <f t="shared" si="13"/>
        <v>0</v>
      </c>
      <c r="O51" s="370">
        <f t="shared" si="12"/>
        <v>0</v>
      </c>
    </row>
    <row r="52" spans="1:16" ht="12.75" x14ac:dyDescent="0.2">
      <c r="A52" s="349">
        <v>2</v>
      </c>
      <c r="B52" s="350">
        <v>1</v>
      </c>
      <c r="C52" s="350">
        <v>2</v>
      </c>
      <c r="D52" s="350">
        <v>2</v>
      </c>
      <c r="E52" s="350" t="s">
        <v>241</v>
      </c>
      <c r="F52" s="352" t="s">
        <v>81</v>
      </c>
      <c r="G52" s="27"/>
      <c r="H52" s="27"/>
      <c r="I52" s="27"/>
      <c r="J52" s="27"/>
      <c r="K52" s="27"/>
      <c r="L52" s="27"/>
      <c r="M52" s="27">
        <v>100000</v>
      </c>
      <c r="N52" s="367">
        <f t="shared" si="13"/>
        <v>100000</v>
      </c>
      <c r="O52" s="370">
        <f t="shared" si="12"/>
        <v>4.2310739440175722E-2</v>
      </c>
    </row>
    <row r="53" spans="1:16" ht="12.75" x14ac:dyDescent="0.2">
      <c r="A53" s="349">
        <v>2</v>
      </c>
      <c r="B53" s="350">
        <v>1</v>
      </c>
      <c r="C53" s="350">
        <v>2</v>
      </c>
      <c r="D53" s="350">
        <v>2</v>
      </c>
      <c r="E53" s="350" t="s">
        <v>242</v>
      </c>
      <c r="F53" s="354" t="s">
        <v>1026</v>
      </c>
      <c r="G53" s="27"/>
      <c r="H53" s="27"/>
      <c r="I53" s="27"/>
      <c r="J53" s="27"/>
      <c r="K53" s="27"/>
      <c r="L53" s="27"/>
      <c r="M53" s="27">
        <v>150000</v>
      </c>
      <c r="N53" s="367">
        <f t="shared" si="13"/>
        <v>150000</v>
      </c>
      <c r="O53" s="370">
        <f t="shared" si="12"/>
        <v>6.3466109160263587E-2</v>
      </c>
    </row>
    <row r="54" spans="1:16" ht="12.75" x14ac:dyDescent="0.2">
      <c r="A54" s="343">
        <v>2</v>
      </c>
      <c r="B54" s="344">
        <v>1</v>
      </c>
      <c r="C54" s="344">
        <v>3</v>
      </c>
      <c r="D54" s="344"/>
      <c r="E54" s="344"/>
      <c r="F54" s="345" t="s">
        <v>35</v>
      </c>
      <c r="G54" s="32">
        <v>0</v>
      </c>
      <c r="H54" s="32">
        <v>0</v>
      </c>
      <c r="I54" s="32">
        <v>0</v>
      </c>
      <c r="J54" s="32">
        <v>0</v>
      </c>
      <c r="K54" s="32">
        <v>0</v>
      </c>
      <c r="L54" s="32">
        <v>0</v>
      </c>
      <c r="M54" s="32">
        <v>60000</v>
      </c>
      <c r="N54" s="32">
        <f t="shared" ref="N54:O54" si="14">+N55</f>
        <v>60000</v>
      </c>
      <c r="O54" s="32">
        <f t="shared" si="14"/>
        <v>2.5386443664105432E-2</v>
      </c>
    </row>
    <row r="55" spans="1:16" ht="12.75" x14ac:dyDescent="0.2">
      <c r="A55" s="346">
        <v>2</v>
      </c>
      <c r="B55" s="347">
        <v>1</v>
      </c>
      <c r="C55" s="347">
        <v>3</v>
      </c>
      <c r="D55" s="347">
        <v>2</v>
      </c>
      <c r="E55" s="347"/>
      <c r="F55" s="355" t="s">
        <v>82</v>
      </c>
      <c r="G55" s="30">
        <v>0</v>
      </c>
      <c r="H55" s="30">
        <v>0</v>
      </c>
      <c r="I55" s="30">
        <v>0</v>
      </c>
      <c r="J55" s="30">
        <v>0</v>
      </c>
      <c r="K55" s="30">
        <v>0</v>
      </c>
      <c r="L55" s="30">
        <v>0</v>
      </c>
      <c r="M55" s="30">
        <v>60000</v>
      </c>
      <c r="N55" s="30">
        <f t="shared" ref="N55:O55" si="15">SUM(N56:N57)</f>
        <v>60000</v>
      </c>
      <c r="O55" s="50">
        <f t="shared" si="15"/>
        <v>2.5386443664105432E-2</v>
      </c>
    </row>
    <row r="56" spans="1:16" ht="12.75" x14ac:dyDescent="0.2">
      <c r="A56" s="356">
        <v>2</v>
      </c>
      <c r="B56" s="350">
        <v>1</v>
      </c>
      <c r="C56" s="350">
        <v>3</v>
      </c>
      <c r="D56" s="350">
        <v>2</v>
      </c>
      <c r="E56" s="350" t="s">
        <v>202</v>
      </c>
      <c r="F56" s="357" t="s">
        <v>83</v>
      </c>
      <c r="G56" s="27"/>
      <c r="H56" s="27"/>
      <c r="I56" s="27"/>
      <c r="J56" s="27"/>
      <c r="K56" s="27"/>
      <c r="L56" s="27"/>
      <c r="M56" s="27">
        <v>60000</v>
      </c>
      <c r="N56" s="389">
        <f t="shared" ref="N56:N60" si="16">SUBTOTAL(9,G56:M56)</f>
        <v>60000</v>
      </c>
      <c r="O56" s="370">
        <f>IFERROR(N56/$N$18*100,"0.00")</f>
        <v>2.5386443664105432E-2</v>
      </c>
    </row>
    <row r="57" spans="1:16" ht="12.75" x14ac:dyDescent="0.2">
      <c r="A57" s="356">
        <v>2</v>
      </c>
      <c r="B57" s="350">
        <v>1</v>
      </c>
      <c r="C57" s="350">
        <v>3</v>
      </c>
      <c r="D57" s="350">
        <v>2</v>
      </c>
      <c r="E57" s="350" t="s">
        <v>203</v>
      </c>
      <c r="F57" s="357" t="s">
        <v>84</v>
      </c>
      <c r="G57" s="27"/>
      <c r="H57" s="27"/>
      <c r="I57" s="27"/>
      <c r="J57" s="27"/>
      <c r="K57" s="27"/>
      <c r="L57" s="27"/>
      <c r="M57" s="27"/>
      <c r="N57" s="367">
        <f t="shared" si="16"/>
        <v>0</v>
      </c>
      <c r="O57" s="370">
        <f t="shared" ref="O57" si="17">IFERROR(N57/$N$18*100,"0.00")</f>
        <v>0</v>
      </c>
    </row>
    <row r="58" spans="1:16" ht="12.75" x14ac:dyDescent="0.2">
      <c r="A58" s="343">
        <v>2</v>
      </c>
      <c r="B58" s="344">
        <v>1</v>
      </c>
      <c r="C58" s="344">
        <v>5</v>
      </c>
      <c r="D58" s="344"/>
      <c r="E58" s="344"/>
      <c r="F58" s="345" t="s">
        <v>243</v>
      </c>
      <c r="G58" s="32">
        <v>0</v>
      </c>
      <c r="H58" s="32">
        <v>0</v>
      </c>
      <c r="I58" s="32">
        <v>0</v>
      </c>
      <c r="J58" s="32">
        <v>0</v>
      </c>
      <c r="K58" s="32">
        <v>0</v>
      </c>
      <c r="L58" s="32">
        <v>0</v>
      </c>
      <c r="M58" s="32">
        <v>1383716.8603985254</v>
      </c>
      <c r="N58" s="32">
        <f t="shared" ref="N58:O58" si="18">N59+N61+N63+N65</f>
        <v>1383716.8603985254</v>
      </c>
      <c r="O58" s="32">
        <f t="shared" si="18"/>
        <v>0.5854608353930002</v>
      </c>
    </row>
    <row r="59" spans="1:16" ht="12.75" x14ac:dyDescent="0.2">
      <c r="A59" s="346">
        <v>2</v>
      </c>
      <c r="B59" s="347">
        <v>1</v>
      </c>
      <c r="C59" s="347">
        <v>5</v>
      </c>
      <c r="D59" s="347">
        <v>1</v>
      </c>
      <c r="E59" s="347"/>
      <c r="F59" s="348" t="s">
        <v>85</v>
      </c>
      <c r="G59" s="30">
        <v>0</v>
      </c>
      <c r="H59" s="30">
        <v>0</v>
      </c>
      <c r="I59" s="30">
        <v>0</v>
      </c>
      <c r="J59" s="30">
        <v>0</v>
      </c>
      <c r="K59" s="30">
        <v>0</v>
      </c>
      <c r="L59" s="30">
        <v>0</v>
      </c>
      <c r="M59" s="30">
        <v>663475.26039852528</v>
      </c>
      <c r="N59" s="30">
        <f t="shared" ref="N59:O59" si="19">N60</f>
        <v>663475.26039852528</v>
      </c>
      <c r="O59" s="50">
        <f t="shared" si="19"/>
        <v>0.28072128867724744</v>
      </c>
    </row>
    <row r="60" spans="1:16" ht="12.75" x14ac:dyDescent="0.2">
      <c r="A60" s="349">
        <v>2</v>
      </c>
      <c r="B60" s="350">
        <v>1</v>
      </c>
      <c r="C60" s="350">
        <v>5</v>
      </c>
      <c r="D60" s="350">
        <v>1</v>
      </c>
      <c r="E60" s="350" t="s">
        <v>202</v>
      </c>
      <c r="F60" s="352" t="s">
        <v>85</v>
      </c>
      <c r="G60" s="27"/>
      <c r="H60" s="27"/>
      <c r="I60" s="27"/>
      <c r="J60" s="27"/>
      <c r="K60" s="27"/>
      <c r="L60" s="27"/>
      <c r="M60" s="27">
        <v>663475.26039852528</v>
      </c>
      <c r="N60" s="389">
        <f t="shared" si="16"/>
        <v>663475.26039852528</v>
      </c>
      <c r="O60" s="370">
        <f>IFERROR(N60/$N$18*100,"0.00")</f>
        <v>0.28072128867724744</v>
      </c>
    </row>
    <row r="61" spans="1:16" ht="12.75" x14ac:dyDescent="0.2">
      <c r="A61" s="346">
        <v>2</v>
      </c>
      <c r="B61" s="347">
        <v>1</v>
      </c>
      <c r="C61" s="347">
        <v>5</v>
      </c>
      <c r="D61" s="347">
        <v>2</v>
      </c>
      <c r="E61" s="347"/>
      <c r="F61" s="355" t="s">
        <v>86</v>
      </c>
      <c r="G61" s="30">
        <v>0</v>
      </c>
      <c r="H61" s="29">
        <f t="shared" ref="H61:M61" si="20">H62</f>
        <v>0</v>
      </c>
      <c r="I61" s="29">
        <f t="shared" si="20"/>
        <v>0</v>
      </c>
      <c r="J61" s="29">
        <f t="shared" si="20"/>
        <v>0</v>
      </c>
      <c r="K61" s="29">
        <f t="shared" si="20"/>
        <v>0</v>
      </c>
      <c r="L61" s="29">
        <f t="shared" si="20"/>
        <v>0</v>
      </c>
      <c r="M61" s="29">
        <f t="shared" si="20"/>
        <v>642865.6</v>
      </c>
      <c r="N61" s="380">
        <f t="shared" ref="N61:O61" si="21">N62</f>
        <v>642865.6</v>
      </c>
      <c r="O61" s="49">
        <f t="shared" si="21"/>
        <v>0.27200118896652231</v>
      </c>
      <c r="P61" s="385"/>
    </row>
    <row r="62" spans="1:16" ht="12.75" x14ac:dyDescent="0.2">
      <c r="A62" s="349">
        <v>2</v>
      </c>
      <c r="B62" s="350">
        <v>1</v>
      </c>
      <c r="C62" s="350">
        <v>5</v>
      </c>
      <c r="D62" s="350">
        <v>2</v>
      </c>
      <c r="E62" s="350" t="s">
        <v>202</v>
      </c>
      <c r="F62" s="352" t="s">
        <v>86</v>
      </c>
      <c r="G62" s="27"/>
      <c r="H62" s="27"/>
      <c r="I62" s="27"/>
      <c r="J62" s="27"/>
      <c r="K62" s="27"/>
      <c r="L62" s="27"/>
      <c r="M62" s="27">
        <v>642865.6</v>
      </c>
      <c r="N62" s="389">
        <f>SUBTOTAL(9,G62:M62)</f>
        <v>642865.6</v>
      </c>
      <c r="O62" s="370">
        <f>IFERROR(N62/$N$18*100,"0.00")</f>
        <v>0.27200118896652231</v>
      </c>
    </row>
    <row r="63" spans="1:16" ht="12.75" x14ac:dyDescent="0.2">
      <c r="A63" s="346">
        <v>2</v>
      </c>
      <c r="B63" s="347">
        <v>1</v>
      </c>
      <c r="C63" s="347">
        <v>5</v>
      </c>
      <c r="D63" s="347">
        <v>3</v>
      </c>
      <c r="E63" s="347"/>
      <c r="F63" s="355" t="s">
        <v>87</v>
      </c>
      <c r="G63" s="30">
        <v>0</v>
      </c>
      <c r="H63" s="30">
        <v>0</v>
      </c>
      <c r="I63" s="30">
        <v>0</v>
      </c>
      <c r="J63" s="30">
        <v>0</v>
      </c>
      <c r="K63" s="30">
        <v>0</v>
      </c>
      <c r="L63" s="30">
        <v>0</v>
      </c>
      <c r="M63" s="30">
        <v>77376</v>
      </c>
      <c r="N63" s="381">
        <f t="shared" ref="N63:O63" si="22">N64</f>
        <v>77376</v>
      </c>
      <c r="O63" s="49">
        <f t="shared" si="22"/>
        <v>3.2738357749230368E-2</v>
      </c>
    </row>
    <row r="64" spans="1:16" ht="12.75" x14ac:dyDescent="0.2">
      <c r="A64" s="349">
        <v>2</v>
      </c>
      <c r="B64" s="350">
        <v>1</v>
      </c>
      <c r="C64" s="350">
        <v>5</v>
      </c>
      <c r="D64" s="350">
        <v>3</v>
      </c>
      <c r="E64" s="350" t="s">
        <v>202</v>
      </c>
      <c r="F64" s="352" t="s">
        <v>87</v>
      </c>
      <c r="G64" s="27"/>
      <c r="H64" s="27"/>
      <c r="I64" s="27"/>
      <c r="J64" s="27"/>
      <c r="K64" s="27"/>
      <c r="L64" s="27"/>
      <c r="M64" s="27">
        <v>77376</v>
      </c>
      <c r="N64" s="388">
        <f>SUBTOTAL(9,G64:M64)</f>
        <v>77376</v>
      </c>
      <c r="O64" s="369">
        <f>IFERROR(N64/$N$18*100,"0.00")</f>
        <v>3.2738357749230368E-2</v>
      </c>
    </row>
    <row r="65" spans="1:15" ht="12.75" x14ac:dyDescent="0.2">
      <c r="A65" s="346">
        <v>2</v>
      </c>
      <c r="B65" s="347">
        <v>1</v>
      </c>
      <c r="C65" s="347">
        <v>5</v>
      </c>
      <c r="D65" s="347">
        <v>4</v>
      </c>
      <c r="E65" s="347"/>
      <c r="F65" s="355" t="s">
        <v>88</v>
      </c>
      <c r="G65" s="30">
        <v>0</v>
      </c>
      <c r="H65" s="30">
        <v>0</v>
      </c>
      <c r="I65" s="30">
        <v>0</v>
      </c>
      <c r="J65" s="30">
        <v>0</v>
      </c>
      <c r="K65" s="30">
        <v>0</v>
      </c>
      <c r="L65" s="30">
        <v>0</v>
      </c>
      <c r="M65" s="30">
        <v>0</v>
      </c>
      <c r="N65" s="30">
        <f t="shared" ref="N65:O65" si="23">N66</f>
        <v>0</v>
      </c>
      <c r="O65" s="49">
        <f t="shared" si="23"/>
        <v>0</v>
      </c>
    </row>
    <row r="66" spans="1:15" ht="12.75" x14ac:dyDescent="0.2">
      <c r="A66" s="349">
        <v>2</v>
      </c>
      <c r="B66" s="350">
        <v>1</v>
      </c>
      <c r="C66" s="350">
        <v>5</v>
      </c>
      <c r="D66" s="350">
        <v>4</v>
      </c>
      <c r="E66" s="350" t="s">
        <v>202</v>
      </c>
      <c r="F66" s="352" t="s">
        <v>88</v>
      </c>
      <c r="G66" s="27"/>
      <c r="H66" s="27"/>
      <c r="I66" s="27"/>
      <c r="J66" s="27"/>
      <c r="K66" s="27"/>
      <c r="L66" s="27"/>
      <c r="M66" s="27"/>
      <c r="N66" s="367">
        <f>SUBTOTAL(9,G66:M66)</f>
        <v>0</v>
      </c>
      <c r="O66" s="370">
        <f>IFERROR(N66/$N$18*100,"0.00")</f>
        <v>0</v>
      </c>
    </row>
    <row r="67" spans="1:15" ht="12.75" x14ac:dyDescent="0.2">
      <c r="A67" s="339">
        <v>2</v>
      </c>
      <c r="B67" s="340">
        <v>2</v>
      </c>
      <c r="C67" s="341"/>
      <c r="D67" s="341"/>
      <c r="E67" s="341"/>
      <c r="F67" s="342" t="s">
        <v>244</v>
      </c>
      <c r="G67" s="33">
        <v>0</v>
      </c>
      <c r="H67" s="33">
        <v>0</v>
      </c>
      <c r="I67" s="33">
        <v>0</v>
      </c>
      <c r="J67" s="33">
        <v>0</v>
      </c>
      <c r="K67" s="33">
        <v>0</v>
      </c>
      <c r="L67" s="33">
        <v>0</v>
      </c>
      <c r="M67" s="33">
        <v>10921616.67</v>
      </c>
      <c r="N67" s="33">
        <f t="shared" ref="N67" si="24">+N68+N82+N87+N92+N99+N116+N125+N143</f>
        <v>11845990.609999999</v>
      </c>
      <c r="O67" s="33">
        <f>+O68+O82+O87+O92+O99+O116+O125+O143</f>
        <v>4.6210167718984962</v>
      </c>
    </row>
    <row r="68" spans="1:15" ht="12.75" x14ac:dyDescent="0.2">
      <c r="A68" s="343">
        <v>2</v>
      </c>
      <c r="B68" s="344">
        <v>2</v>
      </c>
      <c r="C68" s="344">
        <v>1</v>
      </c>
      <c r="D68" s="344"/>
      <c r="E68" s="344"/>
      <c r="F68" s="345" t="s">
        <v>22</v>
      </c>
      <c r="G68" s="32">
        <v>0</v>
      </c>
      <c r="H68" s="32">
        <v>0</v>
      </c>
      <c r="I68" s="32">
        <v>0</v>
      </c>
      <c r="J68" s="32">
        <v>0</v>
      </c>
      <c r="K68" s="32">
        <v>0</v>
      </c>
      <c r="L68" s="32">
        <v>0</v>
      </c>
      <c r="M68" s="32">
        <v>1731720.11</v>
      </c>
      <c r="N68" s="32">
        <f t="shared" ref="N68" si="25">+N69+N71+N73+N75+N78+N80</f>
        <v>1731720.11</v>
      </c>
      <c r="O68" s="32">
        <f>+O69+O71+O73+O75+O78+O80</f>
        <v>0.73270358357522436</v>
      </c>
    </row>
    <row r="69" spans="1:15" ht="12.75" x14ac:dyDescent="0.2">
      <c r="A69" s="346">
        <v>2</v>
      </c>
      <c r="B69" s="347">
        <v>2</v>
      </c>
      <c r="C69" s="347">
        <v>1</v>
      </c>
      <c r="D69" s="347">
        <v>2</v>
      </c>
      <c r="E69" s="347"/>
      <c r="F69" s="348" t="s">
        <v>89</v>
      </c>
      <c r="G69" s="30">
        <v>0</v>
      </c>
      <c r="H69" s="30">
        <v>0</v>
      </c>
      <c r="I69" s="30">
        <v>0</v>
      </c>
      <c r="J69" s="30">
        <v>0</v>
      </c>
      <c r="K69" s="30">
        <v>0</v>
      </c>
      <c r="L69" s="30">
        <v>0</v>
      </c>
      <c r="M69" s="30">
        <v>0</v>
      </c>
      <c r="N69" s="30">
        <f>N70</f>
        <v>0</v>
      </c>
      <c r="O69" s="49">
        <f t="shared" ref="O69" si="26">O70</f>
        <v>0</v>
      </c>
    </row>
    <row r="70" spans="1:15" ht="12.75" x14ac:dyDescent="0.2">
      <c r="A70" s="356">
        <v>2</v>
      </c>
      <c r="B70" s="350">
        <v>2</v>
      </c>
      <c r="C70" s="350">
        <v>1</v>
      </c>
      <c r="D70" s="350">
        <v>2</v>
      </c>
      <c r="E70" s="350" t="s">
        <v>202</v>
      </c>
      <c r="F70" s="357" t="s">
        <v>89</v>
      </c>
      <c r="G70" s="27"/>
      <c r="H70" s="27"/>
      <c r="I70" s="27"/>
      <c r="J70" s="27"/>
      <c r="K70" s="27"/>
      <c r="L70" s="27"/>
      <c r="M70" s="27">
        <v>0</v>
      </c>
      <c r="N70" s="368">
        <f>SUBTOTAL(9,G70:M70)</f>
        <v>0</v>
      </c>
      <c r="O70" s="370">
        <f>IFERROR(N70/$N$18*100,"0.00")</f>
        <v>0</v>
      </c>
    </row>
    <row r="71" spans="1:15" ht="12.75" x14ac:dyDescent="0.2">
      <c r="A71" s="346">
        <v>2</v>
      </c>
      <c r="B71" s="347">
        <v>2</v>
      </c>
      <c r="C71" s="347">
        <v>1</v>
      </c>
      <c r="D71" s="347">
        <v>3</v>
      </c>
      <c r="E71" s="347"/>
      <c r="F71" s="348" t="s">
        <v>90</v>
      </c>
      <c r="G71" s="30">
        <v>0</v>
      </c>
      <c r="H71" s="29">
        <f t="shared" ref="H71:M71" si="27">H72</f>
        <v>0</v>
      </c>
      <c r="I71" s="29">
        <f t="shared" si="27"/>
        <v>0</v>
      </c>
      <c r="J71" s="29">
        <f t="shared" si="27"/>
        <v>0</v>
      </c>
      <c r="K71" s="29">
        <f t="shared" si="27"/>
        <v>0</v>
      </c>
      <c r="L71" s="29">
        <f t="shared" si="27"/>
        <v>0</v>
      </c>
      <c r="M71" s="29">
        <f t="shared" si="27"/>
        <v>1400520.11</v>
      </c>
      <c r="N71" s="29">
        <f>N72</f>
        <v>1400520.11</v>
      </c>
      <c r="O71" s="49">
        <f t="shared" ref="O71" si="28">O72</f>
        <v>0.59257041454936243</v>
      </c>
    </row>
    <row r="72" spans="1:15" ht="12.75" x14ac:dyDescent="0.2">
      <c r="A72" s="349">
        <v>2</v>
      </c>
      <c r="B72" s="350">
        <v>2</v>
      </c>
      <c r="C72" s="350">
        <v>1</v>
      </c>
      <c r="D72" s="350">
        <v>3</v>
      </c>
      <c r="E72" s="350" t="s">
        <v>202</v>
      </c>
      <c r="F72" s="352" t="s">
        <v>90</v>
      </c>
      <c r="G72" s="27"/>
      <c r="H72" s="27"/>
      <c r="I72" s="27"/>
      <c r="J72" s="27"/>
      <c r="K72" s="27"/>
      <c r="L72" s="27"/>
      <c r="M72" s="27">
        <v>1400520.11</v>
      </c>
      <c r="N72" s="389">
        <f>SUBTOTAL(9,G72:M72)</f>
        <v>1400520.11</v>
      </c>
      <c r="O72" s="370">
        <f>IFERROR(N72/$N$18*100,"0.00")</f>
        <v>0.59257041454936243</v>
      </c>
    </row>
    <row r="73" spans="1:15" ht="12.75" x14ac:dyDescent="0.2">
      <c r="A73" s="346">
        <v>2</v>
      </c>
      <c r="B73" s="347">
        <v>2</v>
      </c>
      <c r="C73" s="347">
        <v>1</v>
      </c>
      <c r="D73" s="347">
        <v>5</v>
      </c>
      <c r="E73" s="347"/>
      <c r="F73" s="348" t="s">
        <v>91</v>
      </c>
      <c r="G73" s="30">
        <v>0</v>
      </c>
      <c r="H73" s="30">
        <v>0</v>
      </c>
      <c r="I73" s="30">
        <v>0</v>
      </c>
      <c r="J73" s="30">
        <v>0</v>
      </c>
      <c r="K73" s="30">
        <v>0</v>
      </c>
      <c r="L73" s="30">
        <v>0</v>
      </c>
      <c r="M73" s="30">
        <v>0</v>
      </c>
      <c r="N73" s="30">
        <f t="shared" ref="N73:O73" si="29">N74</f>
        <v>0</v>
      </c>
      <c r="O73" s="49">
        <f t="shared" si="29"/>
        <v>0</v>
      </c>
    </row>
    <row r="74" spans="1:15" ht="12.75" x14ac:dyDescent="0.2">
      <c r="A74" s="356">
        <v>2</v>
      </c>
      <c r="B74" s="350">
        <v>2</v>
      </c>
      <c r="C74" s="350">
        <v>1</v>
      </c>
      <c r="D74" s="350">
        <v>5</v>
      </c>
      <c r="E74" s="350" t="s">
        <v>202</v>
      </c>
      <c r="F74" s="357" t="s">
        <v>91</v>
      </c>
      <c r="G74" s="27"/>
      <c r="H74" s="27"/>
      <c r="I74" s="27"/>
      <c r="J74" s="27"/>
      <c r="K74" s="27"/>
      <c r="L74" s="27"/>
      <c r="M74" s="27"/>
      <c r="N74" s="367">
        <f>SUBTOTAL(9,G74:M74)</f>
        <v>0</v>
      </c>
      <c r="O74" s="370">
        <f>IFERROR(N74/$N$18*100,"0.00")</f>
        <v>0</v>
      </c>
    </row>
    <row r="75" spans="1:15" ht="12.75" x14ac:dyDescent="0.2">
      <c r="A75" s="346">
        <v>2</v>
      </c>
      <c r="B75" s="347">
        <v>2</v>
      </c>
      <c r="C75" s="347">
        <v>1</v>
      </c>
      <c r="D75" s="347">
        <v>6</v>
      </c>
      <c r="E75" s="347"/>
      <c r="F75" s="348" t="s">
        <v>23</v>
      </c>
      <c r="G75" s="30">
        <v>0</v>
      </c>
      <c r="H75" s="30">
        <v>0</v>
      </c>
      <c r="I75" s="30">
        <v>0</v>
      </c>
      <c r="J75" s="30">
        <v>0</v>
      </c>
      <c r="K75" s="30">
        <v>0</v>
      </c>
      <c r="L75" s="30">
        <v>0</v>
      </c>
      <c r="M75" s="30">
        <v>0</v>
      </c>
      <c r="N75" s="30">
        <f t="shared" ref="N75:O75" si="30">N76+N77</f>
        <v>0</v>
      </c>
      <c r="O75" s="49">
        <f t="shared" si="30"/>
        <v>0</v>
      </c>
    </row>
    <row r="76" spans="1:15" ht="12.75" x14ac:dyDescent="0.2">
      <c r="A76" s="356">
        <v>2</v>
      </c>
      <c r="B76" s="350">
        <v>2</v>
      </c>
      <c r="C76" s="350">
        <v>1</v>
      </c>
      <c r="D76" s="350">
        <v>6</v>
      </c>
      <c r="E76" s="350" t="s">
        <v>202</v>
      </c>
      <c r="F76" s="357" t="s">
        <v>92</v>
      </c>
      <c r="G76" s="27"/>
      <c r="H76" s="27"/>
      <c r="I76" s="27"/>
      <c r="J76" s="27"/>
      <c r="K76" s="27"/>
      <c r="L76" s="27"/>
      <c r="M76" s="27"/>
      <c r="N76" s="367">
        <f>SUBTOTAL(9,G76:M76)</f>
        <v>0</v>
      </c>
      <c r="O76" s="370">
        <f>IFERROR(N76/$N$18*100,"0.00")</f>
        <v>0</v>
      </c>
    </row>
    <row r="77" spans="1:15" ht="12.75" x14ac:dyDescent="0.2">
      <c r="A77" s="356">
        <v>2</v>
      </c>
      <c r="B77" s="350">
        <v>2</v>
      </c>
      <c r="C77" s="350">
        <v>1</v>
      </c>
      <c r="D77" s="350">
        <v>6</v>
      </c>
      <c r="E77" s="350" t="s">
        <v>203</v>
      </c>
      <c r="F77" s="357" t="s">
        <v>93</v>
      </c>
      <c r="G77" s="27"/>
      <c r="H77" s="27"/>
      <c r="I77" s="27"/>
      <c r="J77" s="27"/>
      <c r="K77" s="27"/>
      <c r="L77" s="27"/>
      <c r="M77" s="27"/>
      <c r="N77" s="367">
        <f>SUBTOTAL(9,G77:M77)</f>
        <v>0</v>
      </c>
      <c r="O77" s="370">
        <f>IFERROR(N77/$N$18*100,"0.00")</f>
        <v>0</v>
      </c>
    </row>
    <row r="78" spans="1:15" ht="12.75" x14ac:dyDescent="0.2">
      <c r="A78" s="346">
        <v>2</v>
      </c>
      <c r="B78" s="347">
        <v>2</v>
      </c>
      <c r="C78" s="347">
        <v>1</v>
      </c>
      <c r="D78" s="347">
        <v>7</v>
      </c>
      <c r="E78" s="347"/>
      <c r="F78" s="348" t="s">
        <v>24</v>
      </c>
      <c r="G78" s="30">
        <v>0</v>
      </c>
      <c r="H78" s="30">
        <v>0</v>
      </c>
      <c r="I78" s="30">
        <v>0</v>
      </c>
      <c r="J78" s="30">
        <v>0</v>
      </c>
      <c r="K78" s="30">
        <v>0</v>
      </c>
      <c r="L78" s="30">
        <v>0</v>
      </c>
      <c r="M78" s="30">
        <v>93600</v>
      </c>
      <c r="N78" s="30">
        <f t="shared" ref="N78:O78" si="31">N79</f>
        <v>93600</v>
      </c>
      <c r="O78" s="49">
        <f t="shared" si="31"/>
        <v>3.9602852116004478E-2</v>
      </c>
    </row>
    <row r="79" spans="1:15" ht="12.75" x14ac:dyDescent="0.2">
      <c r="A79" s="356">
        <v>2</v>
      </c>
      <c r="B79" s="350">
        <v>2</v>
      </c>
      <c r="C79" s="350">
        <v>1</v>
      </c>
      <c r="D79" s="350">
        <v>7</v>
      </c>
      <c r="E79" s="350" t="s">
        <v>202</v>
      </c>
      <c r="F79" s="357" t="s">
        <v>24</v>
      </c>
      <c r="G79" s="27"/>
      <c r="H79" s="27"/>
      <c r="I79" s="27"/>
      <c r="J79" s="27"/>
      <c r="K79" s="27"/>
      <c r="L79" s="27"/>
      <c r="M79" s="27">
        <v>93600</v>
      </c>
      <c r="N79" s="389">
        <f>SUBTOTAL(9,G79:M79)</f>
        <v>93600</v>
      </c>
      <c r="O79" s="369">
        <f>IFERROR(N79/$N$18*100,"0.00")</f>
        <v>3.9602852116004478E-2</v>
      </c>
    </row>
    <row r="80" spans="1:15" ht="12.75" x14ac:dyDescent="0.2">
      <c r="A80" s="346">
        <v>2</v>
      </c>
      <c r="B80" s="347">
        <v>2</v>
      </c>
      <c r="C80" s="347">
        <v>1</v>
      </c>
      <c r="D80" s="347">
        <v>8</v>
      </c>
      <c r="E80" s="347"/>
      <c r="F80" s="348" t="s">
        <v>94</v>
      </c>
      <c r="G80" s="30">
        <v>0</v>
      </c>
      <c r="H80" s="30">
        <v>0</v>
      </c>
      <c r="I80" s="30">
        <v>0</v>
      </c>
      <c r="J80" s="30">
        <v>0</v>
      </c>
      <c r="K80" s="30">
        <v>0</v>
      </c>
      <c r="L80" s="30">
        <v>0</v>
      </c>
      <c r="M80" s="30">
        <v>237600</v>
      </c>
      <c r="N80" s="30">
        <f>N81</f>
        <v>237600</v>
      </c>
      <c r="O80" s="49">
        <f t="shared" ref="O80" si="32">O81</f>
        <v>0.10053031690985752</v>
      </c>
    </row>
    <row r="81" spans="1:15" ht="12.75" x14ac:dyDescent="0.2">
      <c r="A81" s="349">
        <v>2</v>
      </c>
      <c r="B81" s="350">
        <v>2</v>
      </c>
      <c r="C81" s="350">
        <v>1</v>
      </c>
      <c r="D81" s="350">
        <v>8</v>
      </c>
      <c r="E81" s="350" t="s">
        <v>202</v>
      </c>
      <c r="F81" s="352" t="s">
        <v>94</v>
      </c>
      <c r="G81" s="27"/>
      <c r="H81" s="27"/>
      <c r="I81" s="27"/>
      <c r="J81" s="27"/>
      <c r="K81" s="27"/>
      <c r="L81" s="27"/>
      <c r="M81" s="27">
        <v>237600</v>
      </c>
      <c r="N81" s="388">
        <f>SUBTOTAL(9,G81:M81)</f>
        <v>237600</v>
      </c>
      <c r="O81" s="369">
        <f>IFERROR(N81/$N$18*100,"0.00")</f>
        <v>0.10053031690985752</v>
      </c>
    </row>
    <row r="82" spans="1:15" ht="12.75" x14ac:dyDescent="0.2">
      <c r="A82" s="343">
        <v>2</v>
      </c>
      <c r="B82" s="344">
        <v>2</v>
      </c>
      <c r="C82" s="344">
        <v>2</v>
      </c>
      <c r="D82" s="344"/>
      <c r="E82" s="344"/>
      <c r="F82" s="345" t="s">
        <v>245</v>
      </c>
      <c r="G82" s="32">
        <v>0</v>
      </c>
      <c r="H82" s="32">
        <v>0</v>
      </c>
      <c r="I82" s="32">
        <v>0</v>
      </c>
      <c r="J82" s="32">
        <v>0</v>
      </c>
      <c r="K82" s="32">
        <v>0</v>
      </c>
      <c r="L82" s="32">
        <v>0</v>
      </c>
      <c r="M82" s="32">
        <v>1798069.3</v>
      </c>
      <c r="N82" s="32">
        <f>+N83+N85</f>
        <v>1798069.3</v>
      </c>
      <c r="O82" s="32">
        <f t="shared" ref="O82" si="33">+O83+O85</f>
        <v>0.76077641647679162</v>
      </c>
    </row>
    <row r="83" spans="1:15" ht="12.75" x14ac:dyDescent="0.2">
      <c r="A83" s="346">
        <v>2</v>
      </c>
      <c r="B83" s="347">
        <v>2</v>
      </c>
      <c r="C83" s="347">
        <v>2</v>
      </c>
      <c r="D83" s="347">
        <v>1</v>
      </c>
      <c r="E83" s="347"/>
      <c r="F83" s="348" t="s">
        <v>95</v>
      </c>
      <c r="G83" s="30">
        <v>0</v>
      </c>
      <c r="H83" s="29">
        <f t="shared" ref="H83:M83" si="34">H84</f>
        <v>0</v>
      </c>
      <c r="I83" s="29">
        <f t="shared" si="34"/>
        <v>0</v>
      </c>
      <c r="J83" s="29">
        <f t="shared" si="34"/>
        <v>0</v>
      </c>
      <c r="K83" s="29">
        <f t="shared" si="34"/>
        <v>0</v>
      </c>
      <c r="L83" s="29">
        <f t="shared" si="34"/>
        <v>0</v>
      </c>
      <c r="M83" s="29">
        <f t="shared" si="34"/>
        <v>235000</v>
      </c>
      <c r="N83" s="29">
        <f t="shared" ref="N83:O83" si="35">N84</f>
        <v>235000</v>
      </c>
      <c r="O83" s="49">
        <f t="shared" si="35"/>
        <v>9.9430237684412948E-2</v>
      </c>
    </row>
    <row r="84" spans="1:15" ht="12.75" x14ac:dyDescent="0.2">
      <c r="A84" s="349">
        <v>2</v>
      </c>
      <c r="B84" s="350">
        <v>2</v>
      </c>
      <c r="C84" s="350">
        <v>2</v>
      </c>
      <c r="D84" s="350">
        <v>1</v>
      </c>
      <c r="E84" s="350" t="s">
        <v>202</v>
      </c>
      <c r="F84" s="352" t="s">
        <v>95</v>
      </c>
      <c r="G84" s="27"/>
      <c r="H84" s="27"/>
      <c r="I84" s="27"/>
      <c r="J84" s="27"/>
      <c r="K84" s="27"/>
      <c r="L84" s="27"/>
      <c r="M84" s="27">
        <v>235000</v>
      </c>
      <c r="N84" s="389">
        <f>SUBTOTAL(9,G84:M84)</f>
        <v>235000</v>
      </c>
      <c r="O84" s="370">
        <f>IFERROR(N84/$N$18*100,"0.00")</f>
        <v>9.9430237684412948E-2</v>
      </c>
    </row>
    <row r="85" spans="1:15" ht="12.75" x14ac:dyDescent="0.2">
      <c r="A85" s="346">
        <v>2</v>
      </c>
      <c r="B85" s="347">
        <v>2</v>
      </c>
      <c r="C85" s="347">
        <v>2</v>
      </c>
      <c r="D85" s="347">
        <v>2</v>
      </c>
      <c r="E85" s="347"/>
      <c r="F85" s="348" t="s">
        <v>96</v>
      </c>
      <c r="G85" s="30">
        <v>0</v>
      </c>
      <c r="H85" s="29">
        <f t="shared" ref="H85:M85" si="36">H86</f>
        <v>0</v>
      </c>
      <c r="I85" s="29">
        <f t="shared" si="36"/>
        <v>0</v>
      </c>
      <c r="J85" s="29">
        <f t="shared" si="36"/>
        <v>0</v>
      </c>
      <c r="K85" s="29">
        <f t="shared" si="36"/>
        <v>0</v>
      </c>
      <c r="L85" s="29">
        <f t="shared" si="36"/>
        <v>0</v>
      </c>
      <c r="M85" s="29">
        <f t="shared" si="36"/>
        <v>1563069.3</v>
      </c>
      <c r="N85" s="380">
        <f t="shared" ref="N85:O85" si="37">N86</f>
        <v>1563069.3</v>
      </c>
      <c r="O85" s="49">
        <f t="shared" si="37"/>
        <v>0.66134617879237867</v>
      </c>
    </row>
    <row r="86" spans="1:15" ht="12.75" x14ac:dyDescent="0.2">
      <c r="A86" s="349">
        <v>2</v>
      </c>
      <c r="B86" s="350">
        <v>2</v>
      </c>
      <c r="C86" s="350">
        <v>2</v>
      </c>
      <c r="D86" s="350">
        <v>2</v>
      </c>
      <c r="E86" s="350" t="s">
        <v>202</v>
      </c>
      <c r="F86" s="352" t="s">
        <v>96</v>
      </c>
      <c r="G86" s="27"/>
      <c r="H86" s="27"/>
      <c r="I86" s="27"/>
      <c r="J86" s="27"/>
      <c r="K86" s="27"/>
      <c r="L86" s="27"/>
      <c r="M86" s="27">
        <v>1563069.3</v>
      </c>
      <c r="N86" s="389">
        <f>SUBTOTAL(9,G86:M86)</f>
        <v>1563069.3</v>
      </c>
      <c r="O86" s="370">
        <f>IFERROR(N86/$N$18*100,"0.00")</f>
        <v>0.66134617879237867</v>
      </c>
    </row>
    <row r="87" spans="1:15" ht="12.75" x14ac:dyDescent="0.2">
      <c r="A87" s="343">
        <v>2</v>
      </c>
      <c r="B87" s="344">
        <v>2</v>
      </c>
      <c r="C87" s="344">
        <v>3</v>
      </c>
      <c r="D87" s="344"/>
      <c r="E87" s="344"/>
      <c r="F87" s="345" t="s">
        <v>25</v>
      </c>
      <c r="G87" s="32">
        <v>0</v>
      </c>
      <c r="H87" s="32">
        <v>0</v>
      </c>
      <c r="I87" s="32">
        <v>0</v>
      </c>
      <c r="J87" s="32">
        <v>0</v>
      </c>
      <c r="K87" s="32">
        <v>0</v>
      </c>
      <c r="L87" s="32">
        <v>0</v>
      </c>
      <c r="M87" s="32">
        <v>546054.36</v>
      </c>
      <c r="N87" s="32">
        <f t="shared" ref="N87" si="38">+N88+N90</f>
        <v>546054.36</v>
      </c>
      <c r="O87" s="32">
        <f t="shared" ref="O87" si="39">+O88+O90</f>
        <v>0.23103963746131914</v>
      </c>
    </row>
    <row r="88" spans="1:15" ht="12.75" x14ac:dyDescent="0.2">
      <c r="A88" s="346">
        <v>2</v>
      </c>
      <c r="B88" s="347">
        <v>2</v>
      </c>
      <c r="C88" s="347">
        <v>3</v>
      </c>
      <c r="D88" s="347">
        <v>1</v>
      </c>
      <c r="E88" s="347"/>
      <c r="F88" s="348" t="s">
        <v>97</v>
      </c>
      <c r="G88" s="30">
        <v>0</v>
      </c>
      <c r="H88" s="30">
        <v>0</v>
      </c>
      <c r="I88" s="30">
        <v>0</v>
      </c>
      <c r="J88" s="30">
        <v>0</v>
      </c>
      <c r="K88" s="30">
        <v>0</v>
      </c>
      <c r="L88" s="30">
        <v>0</v>
      </c>
      <c r="M88" s="30">
        <v>546054.36</v>
      </c>
      <c r="N88" s="30">
        <f>N89</f>
        <v>546054.36</v>
      </c>
      <c r="O88" s="50">
        <f t="shared" ref="O88" si="40">O89</f>
        <v>0.23103963746131914</v>
      </c>
    </row>
    <row r="89" spans="1:15" ht="12.75" x14ac:dyDescent="0.2">
      <c r="A89" s="349">
        <v>2</v>
      </c>
      <c r="B89" s="350">
        <v>2</v>
      </c>
      <c r="C89" s="350">
        <v>3</v>
      </c>
      <c r="D89" s="350">
        <v>1</v>
      </c>
      <c r="E89" s="350" t="s">
        <v>202</v>
      </c>
      <c r="F89" s="352" t="s">
        <v>97</v>
      </c>
      <c r="G89" s="27"/>
      <c r="H89" s="27"/>
      <c r="I89" s="27"/>
      <c r="J89" s="27"/>
      <c r="K89" s="27"/>
      <c r="L89" s="27"/>
      <c r="M89" s="27">
        <v>546054.36</v>
      </c>
      <c r="N89" s="389">
        <f>SUBTOTAL(9,G89:M89)</f>
        <v>546054.36</v>
      </c>
      <c r="O89" s="369">
        <f>IFERROR(N89/$N$18*100,"0.00")</f>
        <v>0.23103963746131914</v>
      </c>
    </row>
    <row r="90" spans="1:15" ht="12.75" x14ac:dyDescent="0.2">
      <c r="A90" s="346">
        <v>2</v>
      </c>
      <c r="B90" s="347">
        <v>2</v>
      </c>
      <c r="C90" s="347">
        <v>3</v>
      </c>
      <c r="D90" s="347">
        <v>2</v>
      </c>
      <c r="E90" s="347"/>
      <c r="F90" s="348" t="s">
        <v>98</v>
      </c>
      <c r="G90" s="30">
        <v>0</v>
      </c>
      <c r="H90" s="30">
        <v>0</v>
      </c>
      <c r="I90" s="30">
        <v>0</v>
      </c>
      <c r="J90" s="30">
        <v>0</v>
      </c>
      <c r="K90" s="30">
        <v>0</v>
      </c>
      <c r="L90" s="30">
        <v>0</v>
      </c>
      <c r="M90" s="30">
        <v>0</v>
      </c>
      <c r="N90" s="30">
        <f t="shared" ref="N90:O90" si="41">N91</f>
        <v>0</v>
      </c>
      <c r="O90" s="49">
        <f t="shared" si="41"/>
        <v>0</v>
      </c>
    </row>
    <row r="91" spans="1:15" ht="12.75" x14ac:dyDescent="0.2">
      <c r="A91" s="356">
        <v>2</v>
      </c>
      <c r="B91" s="350">
        <v>2</v>
      </c>
      <c r="C91" s="350">
        <v>3</v>
      </c>
      <c r="D91" s="350">
        <v>2</v>
      </c>
      <c r="E91" s="350" t="s">
        <v>202</v>
      </c>
      <c r="F91" s="357" t="s">
        <v>98</v>
      </c>
      <c r="G91" s="27"/>
      <c r="H91" s="27"/>
      <c r="I91" s="27"/>
      <c r="J91" s="27"/>
      <c r="K91" s="27"/>
      <c r="L91" s="27"/>
      <c r="M91" s="27"/>
      <c r="N91" s="367">
        <f>SUBTOTAL(9,G91:M91)</f>
        <v>0</v>
      </c>
      <c r="O91" s="369">
        <f>IFERROR(N91/$N$18*100,"0.00")</f>
        <v>0</v>
      </c>
    </row>
    <row r="92" spans="1:15" ht="12.75" x14ac:dyDescent="0.2">
      <c r="A92" s="343">
        <v>2</v>
      </c>
      <c r="B92" s="344">
        <v>2</v>
      </c>
      <c r="C92" s="344">
        <v>4</v>
      </c>
      <c r="D92" s="344"/>
      <c r="E92" s="344"/>
      <c r="F92" s="345" t="s">
        <v>99</v>
      </c>
      <c r="G92" s="32">
        <v>0</v>
      </c>
      <c r="H92" s="32">
        <v>0</v>
      </c>
      <c r="I92" s="32">
        <v>0</v>
      </c>
      <c r="J92" s="32">
        <v>0</v>
      </c>
      <c r="K92" s="32">
        <v>0</v>
      </c>
      <c r="L92" s="32">
        <v>0</v>
      </c>
      <c r="M92" s="32">
        <v>563920</v>
      </c>
      <c r="N92" s="32">
        <f t="shared" ref="N92:O92" si="42">+N93+N95+N97</f>
        <v>563920</v>
      </c>
      <c r="O92" s="32">
        <f t="shared" si="42"/>
        <v>0.23859872185103895</v>
      </c>
    </row>
    <row r="93" spans="1:15" ht="12.75" x14ac:dyDescent="0.2">
      <c r="A93" s="346">
        <v>2</v>
      </c>
      <c r="B93" s="347">
        <v>2</v>
      </c>
      <c r="C93" s="347">
        <v>4</v>
      </c>
      <c r="D93" s="347">
        <v>1</v>
      </c>
      <c r="E93" s="347"/>
      <c r="F93" s="355" t="s">
        <v>1027</v>
      </c>
      <c r="G93" s="30">
        <v>0</v>
      </c>
      <c r="H93" s="29">
        <f t="shared" ref="H93:M93" si="43">H94</f>
        <v>0</v>
      </c>
      <c r="I93" s="29">
        <f t="shared" si="43"/>
        <v>0</v>
      </c>
      <c r="J93" s="29">
        <f t="shared" si="43"/>
        <v>0</v>
      </c>
      <c r="K93" s="29">
        <f t="shared" si="43"/>
        <v>0</v>
      </c>
      <c r="L93" s="29">
        <f t="shared" si="43"/>
        <v>0</v>
      </c>
      <c r="M93" s="29">
        <f t="shared" si="43"/>
        <v>0</v>
      </c>
      <c r="N93" s="29">
        <f t="shared" ref="N93:O93" si="44">N94</f>
        <v>0</v>
      </c>
      <c r="O93" s="49">
        <f t="shared" si="44"/>
        <v>0</v>
      </c>
    </row>
    <row r="94" spans="1:15" ht="12.75" x14ac:dyDescent="0.2">
      <c r="A94" s="349">
        <v>2</v>
      </c>
      <c r="B94" s="350">
        <v>2</v>
      </c>
      <c r="C94" s="350">
        <v>4</v>
      </c>
      <c r="D94" s="350">
        <v>1</v>
      </c>
      <c r="E94" s="350" t="s">
        <v>202</v>
      </c>
      <c r="F94" s="351" t="s">
        <v>1027</v>
      </c>
      <c r="G94" s="27"/>
      <c r="H94" s="27"/>
      <c r="I94" s="27"/>
      <c r="J94" s="27"/>
      <c r="K94" s="27"/>
      <c r="L94" s="27"/>
      <c r="M94" s="27"/>
      <c r="N94" s="389">
        <f>SUBTOTAL(9,G94:M94)</f>
        <v>0</v>
      </c>
      <c r="O94" s="370">
        <f>IFERROR(N94/$N$18*100,"0.00")</f>
        <v>0</v>
      </c>
    </row>
    <row r="95" spans="1:15" ht="12.75" x14ac:dyDescent="0.2">
      <c r="A95" s="346">
        <v>2</v>
      </c>
      <c r="B95" s="347">
        <v>2</v>
      </c>
      <c r="C95" s="347">
        <v>4</v>
      </c>
      <c r="D95" s="347">
        <v>2</v>
      </c>
      <c r="E95" s="347"/>
      <c r="F95" s="355" t="s">
        <v>26</v>
      </c>
      <c r="G95" s="30">
        <v>0</v>
      </c>
      <c r="H95" s="29">
        <f t="shared" ref="H95:M95" si="45">H96</f>
        <v>0</v>
      </c>
      <c r="I95" s="29">
        <f t="shared" si="45"/>
        <v>0</v>
      </c>
      <c r="J95" s="29">
        <f t="shared" si="45"/>
        <v>0</v>
      </c>
      <c r="K95" s="29">
        <f t="shared" si="45"/>
        <v>0</v>
      </c>
      <c r="L95" s="29">
        <f t="shared" si="45"/>
        <v>0</v>
      </c>
      <c r="M95" s="29">
        <f t="shared" si="45"/>
        <v>551920</v>
      </c>
      <c r="N95" s="380">
        <f>N96</f>
        <v>551920</v>
      </c>
      <c r="O95" s="49">
        <f t="shared" ref="O95" si="46">O96</f>
        <v>0.23352143311821785</v>
      </c>
    </row>
    <row r="96" spans="1:15" ht="12.75" x14ac:dyDescent="0.2">
      <c r="A96" s="356">
        <v>2</v>
      </c>
      <c r="B96" s="350">
        <v>2</v>
      </c>
      <c r="C96" s="350">
        <v>4</v>
      </c>
      <c r="D96" s="350">
        <v>2</v>
      </c>
      <c r="E96" s="350" t="s">
        <v>202</v>
      </c>
      <c r="F96" s="357" t="s">
        <v>26</v>
      </c>
      <c r="G96" s="27"/>
      <c r="H96" s="27"/>
      <c r="I96" s="27"/>
      <c r="J96" s="27"/>
      <c r="K96" s="27"/>
      <c r="L96" s="27"/>
      <c r="M96" s="27">
        <v>551920</v>
      </c>
      <c r="N96" s="389">
        <f>SUBTOTAL(9,G96:M96)</f>
        <v>551920</v>
      </c>
      <c r="O96" s="370">
        <f>IFERROR(N96/$N$18*100,"0.00")</f>
        <v>0.23352143311821785</v>
      </c>
    </row>
    <row r="97" spans="1:15" ht="12.75" x14ac:dyDescent="0.2">
      <c r="A97" s="346">
        <v>2</v>
      </c>
      <c r="B97" s="347">
        <v>2</v>
      </c>
      <c r="C97" s="347">
        <v>4</v>
      </c>
      <c r="D97" s="347">
        <v>4</v>
      </c>
      <c r="E97" s="347"/>
      <c r="F97" s="355" t="s">
        <v>100</v>
      </c>
      <c r="G97" s="30">
        <v>0</v>
      </c>
      <c r="H97" s="29">
        <f t="shared" ref="H97:M97" si="47">H98</f>
        <v>0</v>
      </c>
      <c r="I97" s="29">
        <f t="shared" si="47"/>
        <v>0</v>
      </c>
      <c r="J97" s="29">
        <f t="shared" si="47"/>
        <v>0</v>
      </c>
      <c r="K97" s="29">
        <f t="shared" si="47"/>
        <v>0</v>
      </c>
      <c r="L97" s="29">
        <f t="shared" si="47"/>
        <v>0</v>
      </c>
      <c r="M97" s="29">
        <f t="shared" si="47"/>
        <v>12000</v>
      </c>
      <c r="N97" s="380">
        <f t="shared" ref="N97:O97" si="48">N98</f>
        <v>12000</v>
      </c>
      <c r="O97" s="49">
        <f t="shared" si="48"/>
        <v>5.0772887328210869E-3</v>
      </c>
    </row>
    <row r="98" spans="1:15" ht="12.75" x14ac:dyDescent="0.2">
      <c r="A98" s="356">
        <v>2</v>
      </c>
      <c r="B98" s="350">
        <v>2</v>
      </c>
      <c r="C98" s="350">
        <v>4</v>
      </c>
      <c r="D98" s="350">
        <v>4</v>
      </c>
      <c r="E98" s="350" t="s">
        <v>202</v>
      </c>
      <c r="F98" s="357" t="s">
        <v>100</v>
      </c>
      <c r="G98" s="27"/>
      <c r="H98" s="27"/>
      <c r="I98" s="27"/>
      <c r="J98" s="27"/>
      <c r="K98" s="27"/>
      <c r="L98" s="27"/>
      <c r="M98" s="27">
        <v>12000</v>
      </c>
      <c r="N98" s="389">
        <f>SUBTOTAL(9,G98:M98)</f>
        <v>12000</v>
      </c>
      <c r="O98" s="370">
        <f>IFERROR(N98/$N$18*100,"0.00")</f>
        <v>5.0772887328210869E-3</v>
      </c>
    </row>
    <row r="99" spans="1:15" ht="12.75" x14ac:dyDescent="0.2">
      <c r="A99" s="343">
        <v>2</v>
      </c>
      <c r="B99" s="344">
        <v>2</v>
      </c>
      <c r="C99" s="344">
        <v>5</v>
      </c>
      <c r="D99" s="344"/>
      <c r="E99" s="344"/>
      <c r="F99" s="345" t="s">
        <v>101</v>
      </c>
      <c r="G99" s="32">
        <v>0</v>
      </c>
      <c r="H99" s="32">
        <v>0</v>
      </c>
      <c r="I99" s="32">
        <v>0</v>
      </c>
      <c r="J99" s="32">
        <v>0</v>
      </c>
      <c r="K99" s="32">
        <v>0</v>
      </c>
      <c r="L99" s="32">
        <v>0</v>
      </c>
      <c r="M99" s="32">
        <v>0</v>
      </c>
      <c r="N99" s="32">
        <f>+N100+N102+N104+N110+N112+N114</f>
        <v>0</v>
      </c>
      <c r="O99" s="32">
        <f>+O100+O102+O104+O110+O112+O114</f>
        <v>0</v>
      </c>
    </row>
    <row r="100" spans="1:15" ht="12.75" x14ac:dyDescent="0.2">
      <c r="A100" s="346">
        <v>2</v>
      </c>
      <c r="B100" s="347">
        <v>2</v>
      </c>
      <c r="C100" s="347">
        <v>5</v>
      </c>
      <c r="D100" s="347">
        <v>1</v>
      </c>
      <c r="E100" s="347"/>
      <c r="F100" s="355" t="s">
        <v>102</v>
      </c>
      <c r="G100" s="30">
        <v>0</v>
      </c>
      <c r="H100" s="30">
        <v>0</v>
      </c>
      <c r="I100" s="30">
        <v>0</v>
      </c>
      <c r="J100" s="30">
        <v>0</v>
      </c>
      <c r="K100" s="30">
        <v>0</v>
      </c>
      <c r="L100" s="30">
        <v>0</v>
      </c>
      <c r="M100" s="30">
        <v>0</v>
      </c>
      <c r="N100" s="30">
        <f t="shared" ref="N100:O100" si="49">N101</f>
        <v>0</v>
      </c>
      <c r="O100" s="50">
        <f t="shared" si="49"/>
        <v>0</v>
      </c>
    </row>
    <row r="101" spans="1:15" ht="12.75" x14ac:dyDescent="0.2">
      <c r="A101" s="356">
        <v>2</v>
      </c>
      <c r="B101" s="350">
        <v>2</v>
      </c>
      <c r="C101" s="350">
        <v>5</v>
      </c>
      <c r="D101" s="350">
        <v>1</v>
      </c>
      <c r="E101" s="350" t="s">
        <v>202</v>
      </c>
      <c r="F101" s="357" t="s">
        <v>102</v>
      </c>
      <c r="G101" s="27"/>
      <c r="H101" s="27"/>
      <c r="I101" s="27"/>
      <c r="J101" s="27"/>
      <c r="K101" s="27"/>
      <c r="L101" s="27"/>
      <c r="M101" s="27"/>
      <c r="N101" s="367">
        <f>SUBTOTAL(9,G101:M101)</f>
        <v>0</v>
      </c>
      <c r="O101" s="370">
        <f>IFERROR(N101/$N$18*100,"0.00")</f>
        <v>0</v>
      </c>
    </row>
    <row r="102" spans="1:15" ht="12.75" x14ac:dyDescent="0.2">
      <c r="A102" s="358">
        <v>2</v>
      </c>
      <c r="B102" s="347">
        <v>2</v>
      </c>
      <c r="C102" s="347">
        <v>5</v>
      </c>
      <c r="D102" s="347">
        <v>2</v>
      </c>
      <c r="E102" s="347"/>
      <c r="F102" s="359" t="s">
        <v>1028</v>
      </c>
      <c r="G102" s="30">
        <v>0</v>
      </c>
      <c r="H102" s="29">
        <f t="shared" ref="H102:M102" si="50">H103</f>
        <v>0</v>
      </c>
      <c r="I102" s="29">
        <f t="shared" si="50"/>
        <v>0</v>
      </c>
      <c r="J102" s="29">
        <f t="shared" si="50"/>
        <v>0</v>
      </c>
      <c r="K102" s="29">
        <f t="shared" si="50"/>
        <v>0</v>
      </c>
      <c r="L102" s="29">
        <f t="shared" si="50"/>
        <v>0</v>
      </c>
      <c r="M102" s="29">
        <f t="shared" si="50"/>
        <v>0</v>
      </c>
      <c r="N102" s="29">
        <f t="shared" ref="N102:O102" si="51">N103</f>
        <v>0</v>
      </c>
      <c r="O102" s="49">
        <f t="shared" si="51"/>
        <v>0</v>
      </c>
    </row>
    <row r="103" spans="1:15" ht="12.75" x14ac:dyDescent="0.2">
      <c r="A103" s="356">
        <v>2</v>
      </c>
      <c r="B103" s="350">
        <v>2</v>
      </c>
      <c r="C103" s="350">
        <v>5</v>
      </c>
      <c r="D103" s="350">
        <v>2</v>
      </c>
      <c r="E103" s="350" t="s">
        <v>202</v>
      </c>
      <c r="F103" s="357" t="s">
        <v>1028</v>
      </c>
      <c r="G103" s="27"/>
      <c r="H103" s="27"/>
      <c r="I103" s="27"/>
      <c r="J103" s="27"/>
      <c r="K103" s="27"/>
      <c r="L103" s="27"/>
      <c r="M103" s="27"/>
      <c r="N103" s="367">
        <f>SUBTOTAL(9,G103:M103)</f>
        <v>0</v>
      </c>
      <c r="O103" s="370">
        <f>IFERROR(N103/$N$18*100,"0.00")</f>
        <v>0</v>
      </c>
    </row>
    <row r="104" spans="1:15" ht="12.75" x14ac:dyDescent="0.2">
      <c r="A104" s="358">
        <v>2</v>
      </c>
      <c r="B104" s="347">
        <v>2</v>
      </c>
      <c r="C104" s="347">
        <v>5</v>
      </c>
      <c r="D104" s="347">
        <v>3</v>
      </c>
      <c r="E104" s="347"/>
      <c r="F104" s="359" t="s">
        <v>1029</v>
      </c>
      <c r="G104" s="30">
        <v>0</v>
      </c>
      <c r="H104" s="30">
        <v>0</v>
      </c>
      <c r="I104" s="30">
        <v>0</v>
      </c>
      <c r="J104" s="30">
        <v>0</v>
      </c>
      <c r="K104" s="30">
        <v>0</v>
      </c>
      <c r="L104" s="30">
        <v>0</v>
      </c>
      <c r="M104" s="30">
        <v>0</v>
      </c>
      <c r="N104" s="30">
        <f>SUM(N105:N109)</f>
        <v>0</v>
      </c>
      <c r="O104" s="50">
        <f t="shared" ref="O104" si="52">SUM(O105:O109)</f>
        <v>0</v>
      </c>
    </row>
    <row r="105" spans="1:15" ht="12.75" x14ac:dyDescent="0.2">
      <c r="A105" s="356">
        <v>2</v>
      </c>
      <c r="B105" s="350">
        <v>2</v>
      </c>
      <c r="C105" s="350">
        <v>5</v>
      </c>
      <c r="D105" s="350">
        <v>3</v>
      </c>
      <c r="E105" s="350" t="s">
        <v>202</v>
      </c>
      <c r="F105" s="357" t="s">
        <v>103</v>
      </c>
      <c r="G105" s="27"/>
      <c r="H105" s="27"/>
      <c r="I105" s="27"/>
      <c r="J105" s="27"/>
      <c r="K105" s="27"/>
      <c r="L105" s="27"/>
      <c r="M105" s="27"/>
      <c r="N105" s="367">
        <f>SUBTOTAL(9,G105:M105)</f>
        <v>0</v>
      </c>
      <c r="O105" s="370">
        <f>IFERROR(N105/$N$18*100,"0.00")</f>
        <v>0</v>
      </c>
    </row>
    <row r="106" spans="1:15" ht="12.75" x14ac:dyDescent="0.2">
      <c r="A106" s="356">
        <v>2</v>
      </c>
      <c r="B106" s="350">
        <v>2</v>
      </c>
      <c r="C106" s="350">
        <v>5</v>
      </c>
      <c r="D106" s="350">
        <v>3</v>
      </c>
      <c r="E106" s="350" t="s">
        <v>203</v>
      </c>
      <c r="F106" s="357" t="s">
        <v>104</v>
      </c>
      <c r="G106" s="27"/>
      <c r="H106" s="27"/>
      <c r="I106" s="27"/>
      <c r="J106" s="27"/>
      <c r="K106" s="27"/>
      <c r="L106" s="27"/>
      <c r="M106" s="27"/>
      <c r="N106" s="367">
        <f t="shared" ref="N106:N111" si="53">SUBTOTAL(9,G106:M106)</f>
        <v>0</v>
      </c>
      <c r="O106" s="370">
        <f t="shared" ref="O106:O111" si="54">IFERROR(N106/$N$18*100,"0.00")</f>
        <v>0</v>
      </c>
    </row>
    <row r="107" spans="1:15" ht="12.75" x14ac:dyDescent="0.2">
      <c r="A107" s="356">
        <v>2</v>
      </c>
      <c r="B107" s="350">
        <v>2</v>
      </c>
      <c r="C107" s="350">
        <v>5</v>
      </c>
      <c r="D107" s="350">
        <v>3</v>
      </c>
      <c r="E107" s="350" t="s">
        <v>204</v>
      </c>
      <c r="F107" s="357" t="s">
        <v>105</v>
      </c>
      <c r="G107" s="27"/>
      <c r="H107" s="27"/>
      <c r="I107" s="27"/>
      <c r="J107" s="27"/>
      <c r="K107" s="27"/>
      <c r="L107" s="27"/>
      <c r="M107" s="27"/>
      <c r="N107" s="367">
        <f t="shared" si="53"/>
        <v>0</v>
      </c>
      <c r="O107" s="370">
        <f t="shared" si="54"/>
        <v>0</v>
      </c>
    </row>
    <row r="108" spans="1:15" ht="12.75" x14ac:dyDescent="0.2">
      <c r="A108" s="356">
        <v>2</v>
      </c>
      <c r="B108" s="350">
        <v>2</v>
      </c>
      <c r="C108" s="350">
        <v>5</v>
      </c>
      <c r="D108" s="350">
        <v>3</v>
      </c>
      <c r="E108" s="350" t="s">
        <v>205</v>
      </c>
      <c r="F108" s="357" t="s">
        <v>106</v>
      </c>
      <c r="G108" s="27"/>
      <c r="H108" s="27"/>
      <c r="I108" s="27"/>
      <c r="J108" s="27"/>
      <c r="K108" s="27"/>
      <c r="L108" s="27"/>
      <c r="M108" s="27"/>
      <c r="N108" s="367">
        <f t="shared" si="53"/>
        <v>0</v>
      </c>
      <c r="O108" s="370">
        <f t="shared" si="54"/>
        <v>0</v>
      </c>
    </row>
    <row r="109" spans="1:15" ht="12.75" x14ac:dyDescent="0.2">
      <c r="A109" s="356">
        <v>2</v>
      </c>
      <c r="B109" s="350">
        <v>2</v>
      </c>
      <c r="C109" s="350">
        <v>5</v>
      </c>
      <c r="D109" s="350">
        <v>3</v>
      </c>
      <c r="E109" s="350" t="s">
        <v>208</v>
      </c>
      <c r="F109" s="357" t="s">
        <v>107</v>
      </c>
      <c r="G109" s="27"/>
      <c r="H109" s="27"/>
      <c r="I109" s="27"/>
      <c r="J109" s="27"/>
      <c r="K109" s="27"/>
      <c r="L109" s="27"/>
      <c r="M109" s="27"/>
      <c r="N109" s="367">
        <f t="shared" si="53"/>
        <v>0</v>
      </c>
      <c r="O109" s="370">
        <f t="shared" si="54"/>
        <v>0</v>
      </c>
    </row>
    <row r="110" spans="1:15" ht="12.75" x14ac:dyDescent="0.2">
      <c r="A110" s="346">
        <v>2</v>
      </c>
      <c r="B110" s="347">
        <v>2</v>
      </c>
      <c r="C110" s="347">
        <v>5</v>
      </c>
      <c r="D110" s="347">
        <v>4</v>
      </c>
      <c r="E110" s="347"/>
      <c r="F110" s="355" t="s">
        <v>108</v>
      </c>
      <c r="G110" s="29">
        <f>+G111</f>
        <v>0</v>
      </c>
      <c r="H110" s="29">
        <f t="shared" ref="H110:M110" si="55">+H111</f>
        <v>0</v>
      </c>
      <c r="I110" s="29">
        <f t="shared" si="55"/>
        <v>0</v>
      </c>
      <c r="J110" s="29">
        <f t="shared" si="55"/>
        <v>0</v>
      </c>
      <c r="K110" s="29">
        <f t="shared" si="55"/>
        <v>0</v>
      </c>
      <c r="L110" s="29">
        <f t="shared" si="55"/>
        <v>0</v>
      </c>
      <c r="M110" s="29">
        <f t="shared" si="55"/>
        <v>0</v>
      </c>
      <c r="N110" s="29">
        <f t="shared" ref="N110:O110" si="56">+N111</f>
        <v>0</v>
      </c>
      <c r="O110" s="50">
        <f t="shared" si="56"/>
        <v>0</v>
      </c>
    </row>
    <row r="111" spans="1:15" ht="12.75" x14ac:dyDescent="0.2">
      <c r="A111" s="356">
        <v>2</v>
      </c>
      <c r="B111" s="350">
        <v>2</v>
      </c>
      <c r="C111" s="350">
        <v>5</v>
      </c>
      <c r="D111" s="350">
        <v>4</v>
      </c>
      <c r="E111" s="350" t="s">
        <v>202</v>
      </c>
      <c r="F111" s="357" t="s">
        <v>108</v>
      </c>
      <c r="G111" s="27"/>
      <c r="H111" s="27"/>
      <c r="I111" s="27"/>
      <c r="J111" s="27"/>
      <c r="K111" s="27"/>
      <c r="L111" s="27"/>
      <c r="M111" s="27"/>
      <c r="N111" s="367">
        <f t="shared" si="53"/>
        <v>0</v>
      </c>
      <c r="O111" s="370">
        <f t="shared" si="54"/>
        <v>0</v>
      </c>
    </row>
    <row r="112" spans="1:15" ht="12.75" x14ac:dyDescent="0.2">
      <c r="A112" s="358">
        <v>2</v>
      </c>
      <c r="B112" s="347">
        <v>2</v>
      </c>
      <c r="C112" s="347">
        <v>5</v>
      </c>
      <c r="D112" s="347">
        <v>8</v>
      </c>
      <c r="E112" s="347"/>
      <c r="F112" s="359" t="s">
        <v>109</v>
      </c>
      <c r="G112" s="30">
        <v>0</v>
      </c>
      <c r="H112" s="29">
        <f t="shared" ref="H112:M112" si="57">H113</f>
        <v>0</v>
      </c>
      <c r="I112" s="29">
        <f t="shared" si="57"/>
        <v>0</v>
      </c>
      <c r="J112" s="29">
        <f t="shared" si="57"/>
        <v>0</v>
      </c>
      <c r="K112" s="29">
        <f t="shared" si="57"/>
        <v>0</v>
      </c>
      <c r="L112" s="29">
        <f t="shared" si="57"/>
        <v>0</v>
      </c>
      <c r="M112" s="29">
        <f t="shared" si="57"/>
        <v>0</v>
      </c>
      <c r="N112" s="29">
        <f t="shared" ref="N112:O112" si="58">N113</f>
        <v>0</v>
      </c>
      <c r="O112" s="49">
        <f t="shared" si="58"/>
        <v>0</v>
      </c>
    </row>
    <row r="113" spans="1:15" ht="12.75" x14ac:dyDescent="0.2">
      <c r="A113" s="356">
        <v>2</v>
      </c>
      <c r="B113" s="350">
        <v>2</v>
      </c>
      <c r="C113" s="350">
        <v>5</v>
      </c>
      <c r="D113" s="350">
        <v>8</v>
      </c>
      <c r="E113" s="350" t="s">
        <v>202</v>
      </c>
      <c r="F113" s="357" t="s">
        <v>109</v>
      </c>
      <c r="G113" s="27"/>
      <c r="H113" s="27"/>
      <c r="I113" s="27"/>
      <c r="J113" s="27"/>
      <c r="K113" s="27"/>
      <c r="L113" s="27"/>
      <c r="M113" s="27"/>
      <c r="N113" s="367">
        <f>SUBTOTAL(9,G113:M113)</f>
        <v>0</v>
      </c>
      <c r="O113" s="370">
        <f>IFERROR(N113/$N$18*100,"0.00")</f>
        <v>0</v>
      </c>
    </row>
    <row r="114" spans="1:15" ht="12.75" x14ac:dyDescent="0.2">
      <c r="A114" s="358">
        <v>2</v>
      </c>
      <c r="B114" s="347">
        <v>2</v>
      </c>
      <c r="C114" s="347">
        <v>5</v>
      </c>
      <c r="D114" s="347">
        <v>9</v>
      </c>
      <c r="E114" s="347"/>
      <c r="F114" s="359" t="s">
        <v>1030</v>
      </c>
      <c r="G114" s="29">
        <f>+G115</f>
        <v>0</v>
      </c>
      <c r="H114" s="29">
        <f t="shared" ref="H114:M114" si="59">H115</f>
        <v>0</v>
      </c>
      <c r="I114" s="29">
        <f t="shared" si="59"/>
        <v>0</v>
      </c>
      <c r="J114" s="29">
        <f t="shared" si="59"/>
        <v>0</v>
      </c>
      <c r="K114" s="29">
        <f t="shared" si="59"/>
        <v>0</v>
      </c>
      <c r="L114" s="29">
        <f t="shared" si="59"/>
        <v>0</v>
      </c>
      <c r="M114" s="29">
        <f t="shared" si="59"/>
        <v>0</v>
      </c>
      <c r="N114" s="29">
        <f t="shared" ref="N114:O114" si="60">N115</f>
        <v>0</v>
      </c>
      <c r="O114" s="49">
        <f t="shared" si="60"/>
        <v>0</v>
      </c>
    </row>
    <row r="115" spans="1:15" ht="12.75" x14ac:dyDescent="0.2">
      <c r="A115" s="356">
        <v>2</v>
      </c>
      <c r="B115" s="350">
        <v>2</v>
      </c>
      <c r="C115" s="350">
        <v>5</v>
      </c>
      <c r="D115" s="350">
        <v>8</v>
      </c>
      <c r="E115" s="350" t="s">
        <v>202</v>
      </c>
      <c r="F115" s="357" t="s">
        <v>1031</v>
      </c>
      <c r="G115" s="27"/>
      <c r="H115" s="27"/>
      <c r="I115" s="27"/>
      <c r="J115" s="27"/>
      <c r="K115" s="27"/>
      <c r="L115" s="27"/>
      <c r="M115" s="27"/>
      <c r="N115" s="367">
        <f>SUBTOTAL(9,G115:M115)</f>
        <v>0</v>
      </c>
      <c r="O115" s="370">
        <f>IFERROR(N115/$N$18*100,"0.00")</f>
        <v>0</v>
      </c>
    </row>
    <row r="116" spans="1:15" ht="12.75" x14ac:dyDescent="0.2">
      <c r="A116" s="343">
        <v>2</v>
      </c>
      <c r="B116" s="344">
        <v>2</v>
      </c>
      <c r="C116" s="344">
        <v>6</v>
      </c>
      <c r="D116" s="344"/>
      <c r="E116" s="344"/>
      <c r="F116" s="345" t="s">
        <v>110</v>
      </c>
      <c r="G116" s="32">
        <v>0</v>
      </c>
      <c r="H116" s="373">
        <f t="shared" ref="H116:M116" si="61">+H117+H119+H121+H123</f>
        <v>0</v>
      </c>
      <c r="I116" s="373">
        <f t="shared" si="61"/>
        <v>0</v>
      </c>
      <c r="J116" s="373">
        <f t="shared" si="61"/>
        <v>0</v>
      </c>
      <c r="K116" s="373">
        <f t="shared" si="61"/>
        <v>0</v>
      </c>
      <c r="L116" s="373">
        <f t="shared" si="61"/>
        <v>0</v>
      </c>
      <c r="M116" s="373">
        <f t="shared" si="61"/>
        <v>0</v>
      </c>
      <c r="N116" s="373">
        <f t="shared" ref="N116" si="62">+N117+N119+N121+N123</f>
        <v>0</v>
      </c>
      <c r="O116" s="48">
        <f>+O117+O119+O121+O123</f>
        <v>0</v>
      </c>
    </row>
    <row r="117" spans="1:15" ht="12.75" x14ac:dyDescent="0.2">
      <c r="A117" s="346">
        <v>2</v>
      </c>
      <c r="B117" s="347">
        <v>2</v>
      </c>
      <c r="C117" s="347">
        <v>6</v>
      </c>
      <c r="D117" s="347">
        <v>1</v>
      </c>
      <c r="E117" s="347"/>
      <c r="F117" s="355" t="s">
        <v>246</v>
      </c>
      <c r="G117" s="30">
        <v>0</v>
      </c>
      <c r="H117" s="29">
        <f t="shared" ref="H117:M117" si="63">H118</f>
        <v>0</v>
      </c>
      <c r="I117" s="29">
        <f t="shared" si="63"/>
        <v>0</v>
      </c>
      <c r="J117" s="29">
        <f t="shared" si="63"/>
        <v>0</v>
      </c>
      <c r="K117" s="29">
        <f t="shared" si="63"/>
        <v>0</v>
      </c>
      <c r="L117" s="29">
        <f t="shared" si="63"/>
        <v>0</v>
      </c>
      <c r="M117" s="29">
        <f t="shared" si="63"/>
        <v>0</v>
      </c>
      <c r="N117" s="29">
        <f t="shared" ref="N117:O117" si="64">N118</f>
        <v>0</v>
      </c>
      <c r="O117" s="49">
        <f t="shared" si="64"/>
        <v>0</v>
      </c>
    </row>
    <row r="118" spans="1:15" ht="12.75" x14ac:dyDescent="0.2">
      <c r="A118" s="356">
        <v>2</v>
      </c>
      <c r="B118" s="350">
        <v>2</v>
      </c>
      <c r="C118" s="350">
        <v>6</v>
      </c>
      <c r="D118" s="350">
        <v>1</v>
      </c>
      <c r="E118" s="350" t="s">
        <v>202</v>
      </c>
      <c r="F118" s="357" t="s">
        <v>246</v>
      </c>
      <c r="G118" s="27"/>
      <c r="H118" s="27"/>
      <c r="I118" s="27"/>
      <c r="J118" s="27"/>
      <c r="K118" s="27"/>
      <c r="L118" s="27"/>
      <c r="M118" s="27"/>
      <c r="N118" s="367">
        <f>SUBTOTAL(9,G118:M118)</f>
        <v>0</v>
      </c>
      <c r="O118" s="370">
        <f>IFERROR(N118/$N$18*100,"0.00")</f>
        <v>0</v>
      </c>
    </row>
    <row r="119" spans="1:15" ht="12.75" x14ac:dyDescent="0.2">
      <c r="A119" s="346">
        <v>2</v>
      </c>
      <c r="B119" s="347">
        <v>2</v>
      </c>
      <c r="C119" s="347">
        <v>6</v>
      </c>
      <c r="D119" s="347">
        <v>2</v>
      </c>
      <c r="E119" s="347"/>
      <c r="F119" s="355" t="s">
        <v>111</v>
      </c>
      <c r="G119" s="30">
        <v>0</v>
      </c>
      <c r="H119" s="29">
        <f t="shared" ref="H119:M119" si="65">H120</f>
        <v>0</v>
      </c>
      <c r="I119" s="29">
        <f t="shared" si="65"/>
        <v>0</v>
      </c>
      <c r="J119" s="29">
        <f t="shared" si="65"/>
        <v>0</v>
      </c>
      <c r="K119" s="29">
        <f t="shared" si="65"/>
        <v>0</v>
      </c>
      <c r="L119" s="29">
        <f t="shared" si="65"/>
        <v>0</v>
      </c>
      <c r="M119" s="29">
        <f t="shared" si="65"/>
        <v>0</v>
      </c>
      <c r="N119" s="29">
        <f t="shared" ref="N119:O119" si="66">N120</f>
        <v>0</v>
      </c>
      <c r="O119" s="49">
        <f t="shared" si="66"/>
        <v>0</v>
      </c>
    </row>
    <row r="120" spans="1:15" ht="12.75" x14ac:dyDescent="0.2">
      <c r="A120" s="356">
        <v>2</v>
      </c>
      <c r="B120" s="350">
        <v>2</v>
      </c>
      <c r="C120" s="350">
        <v>6</v>
      </c>
      <c r="D120" s="350">
        <v>2</v>
      </c>
      <c r="E120" s="350" t="s">
        <v>202</v>
      </c>
      <c r="F120" s="357" t="s">
        <v>111</v>
      </c>
      <c r="G120" s="27"/>
      <c r="H120" s="27"/>
      <c r="I120" s="27"/>
      <c r="J120" s="27"/>
      <c r="K120" s="27"/>
      <c r="L120" s="27"/>
      <c r="M120" s="27"/>
      <c r="N120" s="367">
        <f>SUBTOTAL(9,G120:M120)</f>
        <v>0</v>
      </c>
      <c r="O120" s="370">
        <f>IFERROR(N120/$N$18*100,"0.00")</f>
        <v>0</v>
      </c>
    </row>
    <row r="121" spans="1:15" ht="12.75" x14ac:dyDescent="0.2">
      <c r="A121" s="346">
        <v>2</v>
      </c>
      <c r="B121" s="347">
        <v>2</v>
      </c>
      <c r="C121" s="347">
        <v>6</v>
      </c>
      <c r="D121" s="347">
        <v>3</v>
      </c>
      <c r="E121" s="347"/>
      <c r="F121" s="355" t="s">
        <v>112</v>
      </c>
      <c r="G121" s="30">
        <v>0</v>
      </c>
      <c r="H121" s="29">
        <f t="shared" ref="H121:M121" si="67">H122</f>
        <v>0</v>
      </c>
      <c r="I121" s="29">
        <f t="shared" si="67"/>
        <v>0</v>
      </c>
      <c r="J121" s="29">
        <f t="shared" si="67"/>
        <v>0</v>
      </c>
      <c r="K121" s="29">
        <f t="shared" si="67"/>
        <v>0</v>
      </c>
      <c r="L121" s="29">
        <f t="shared" si="67"/>
        <v>0</v>
      </c>
      <c r="M121" s="29">
        <f t="shared" si="67"/>
        <v>0</v>
      </c>
      <c r="N121" s="29">
        <f t="shared" ref="N121:O121" si="68">N122</f>
        <v>0</v>
      </c>
      <c r="O121" s="49">
        <f t="shared" si="68"/>
        <v>0</v>
      </c>
    </row>
    <row r="122" spans="1:15" ht="12.75" x14ac:dyDescent="0.2">
      <c r="A122" s="356">
        <v>2</v>
      </c>
      <c r="B122" s="350">
        <v>2</v>
      </c>
      <c r="C122" s="350">
        <v>6</v>
      </c>
      <c r="D122" s="350">
        <v>3</v>
      </c>
      <c r="E122" s="350" t="s">
        <v>202</v>
      </c>
      <c r="F122" s="357" t="s">
        <v>112</v>
      </c>
      <c r="G122" s="27"/>
      <c r="H122" s="27"/>
      <c r="I122" s="27"/>
      <c r="J122" s="27"/>
      <c r="K122" s="27"/>
      <c r="L122" s="27"/>
      <c r="M122" s="27"/>
      <c r="N122" s="367">
        <f>SUBTOTAL(9,G122:M122)</f>
        <v>0</v>
      </c>
      <c r="O122" s="370">
        <f>IFERROR(N122/$N$18*100,"0.00")</f>
        <v>0</v>
      </c>
    </row>
    <row r="123" spans="1:15" ht="12.75" x14ac:dyDescent="0.2">
      <c r="A123" s="358">
        <v>2</v>
      </c>
      <c r="B123" s="347">
        <v>2</v>
      </c>
      <c r="C123" s="347">
        <v>6</v>
      </c>
      <c r="D123" s="347">
        <v>9</v>
      </c>
      <c r="E123" s="347"/>
      <c r="F123" s="359" t="s">
        <v>207</v>
      </c>
      <c r="G123" s="29">
        <f>+G124</f>
        <v>0</v>
      </c>
      <c r="H123" s="29">
        <f t="shared" ref="H123:M123" si="69">H124</f>
        <v>0</v>
      </c>
      <c r="I123" s="29">
        <f t="shared" si="69"/>
        <v>0</v>
      </c>
      <c r="J123" s="29">
        <f t="shared" si="69"/>
        <v>0</v>
      </c>
      <c r="K123" s="29">
        <f t="shared" si="69"/>
        <v>0</v>
      </c>
      <c r="L123" s="29">
        <f t="shared" si="69"/>
        <v>0</v>
      </c>
      <c r="M123" s="29">
        <f t="shared" si="69"/>
        <v>0</v>
      </c>
      <c r="N123" s="29">
        <f t="shared" ref="N123:O123" si="70">N124</f>
        <v>0</v>
      </c>
      <c r="O123" s="49">
        <f t="shared" si="70"/>
        <v>0</v>
      </c>
    </row>
    <row r="124" spans="1:15" ht="12.75" x14ac:dyDescent="0.2">
      <c r="A124" s="356">
        <v>2</v>
      </c>
      <c r="B124" s="350">
        <v>2</v>
      </c>
      <c r="C124" s="350">
        <v>6</v>
      </c>
      <c r="D124" s="350">
        <v>9</v>
      </c>
      <c r="E124" s="350" t="s">
        <v>202</v>
      </c>
      <c r="F124" s="357" t="s">
        <v>207</v>
      </c>
      <c r="G124" s="27"/>
      <c r="H124" s="27"/>
      <c r="I124" s="27"/>
      <c r="J124" s="27"/>
      <c r="K124" s="27"/>
      <c r="L124" s="27"/>
      <c r="M124" s="27"/>
      <c r="N124" s="367">
        <f>SUBTOTAL(9,G124:M124)</f>
        <v>0</v>
      </c>
      <c r="O124" s="370">
        <f>IFERROR(N124/$N$18*100,"0.00")</f>
        <v>0</v>
      </c>
    </row>
    <row r="125" spans="1:15" ht="12.75" x14ac:dyDescent="0.2">
      <c r="A125" s="343">
        <v>2</v>
      </c>
      <c r="B125" s="344">
        <v>2</v>
      </c>
      <c r="C125" s="344">
        <v>7</v>
      </c>
      <c r="D125" s="344"/>
      <c r="E125" s="344"/>
      <c r="F125" s="345" t="s">
        <v>113</v>
      </c>
      <c r="G125" s="32">
        <v>0</v>
      </c>
      <c r="H125" s="373">
        <f t="shared" ref="H125:M125" si="71">+H126+H128+H130+H136+H138+H140+H142+H144</f>
        <v>0</v>
      </c>
      <c r="I125" s="373">
        <f t="shared" si="71"/>
        <v>0</v>
      </c>
      <c r="J125" s="373">
        <f t="shared" si="71"/>
        <v>0</v>
      </c>
      <c r="K125" s="373">
        <f t="shared" si="71"/>
        <v>0</v>
      </c>
      <c r="L125" s="373">
        <f t="shared" si="71"/>
        <v>0</v>
      </c>
      <c r="M125" s="373">
        <f t="shared" si="71"/>
        <v>2951325</v>
      </c>
      <c r="N125" s="373">
        <f>+N127+N128+N129+N130+N132+N135+N136+N137+N139+N140+N133</f>
        <v>3875698.94</v>
      </c>
      <c r="O125" s="48">
        <f>+O126+O128+O130+O136+O138+O140+O142+O144</f>
        <v>1.248727430782766</v>
      </c>
    </row>
    <row r="126" spans="1:15" ht="12.75" x14ac:dyDescent="0.2">
      <c r="A126" s="358">
        <v>2</v>
      </c>
      <c r="B126" s="347">
        <v>2</v>
      </c>
      <c r="C126" s="347">
        <v>7</v>
      </c>
      <c r="D126" s="347">
        <v>1</v>
      </c>
      <c r="E126" s="347"/>
      <c r="F126" s="359" t="s">
        <v>1032</v>
      </c>
      <c r="G126" s="30">
        <v>0</v>
      </c>
      <c r="H126" s="30">
        <v>0</v>
      </c>
      <c r="I126" s="30">
        <v>0</v>
      </c>
      <c r="J126" s="30">
        <v>0</v>
      </c>
      <c r="K126" s="30">
        <v>0</v>
      </c>
      <c r="L126" s="30">
        <v>0</v>
      </c>
      <c r="M126" s="30">
        <v>1995525</v>
      </c>
      <c r="N126" s="30">
        <f>SUM(N127:N130)</f>
        <v>1995525</v>
      </c>
      <c r="O126" s="50">
        <f>SUM(O127:O130)</f>
        <v>0.84432138321356653</v>
      </c>
    </row>
    <row r="127" spans="1:15" ht="12.75" x14ac:dyDescent="0.2">
      <c r="A127" s="349">
        <v>2</v>
      </c>
      <c r="B127" s="350">
        <v>2</v>
      </c>
      <c r="C127" s="350">
        <v>7</v>
      </c>
      <c r="D127" s="350">
        <v>1</v>
      </c>
      <c r="E127" s="350" t="s">
        <v>202</v>
      </c>
      <c r="F127" s="360" t="s">
        <v>1033</v>
      </c>
      <c r="G127" s="27"/>
      <c r="H127" s="27"/>
      <c r="I127" s="27"/>
      <c r="J127" s="27"/>
      <c r="K127" s="27"/>
      <c r="L127" s="27"/>
      <c r="M127" s="27">
        <v>1093650</v>
      </c>
      <c r="N127" s="389">
        <f>SUBTOTAL(9,G127:M127)</f>
        <v>1093650</v>
      </c>
      <c r="O127" s="370">
        <f>IFERROR(N127/$N$18*100,"0.00")</f>
        <v>0.4627314018874818</v>
      </c>
    </row>
    <row r="128" spans="1:15" ht="12.75" x14ac:dyDescent="0.2">
      <c r="A128" s="349">
        <v>2</v>
      </c>
      <c r="B128" s="350">
        <v>2</v>
      </c>
      <c r="C128" s="350">
        <v>7</v>
      </c>
      <c r="D128" s="350">
        <v>1</v>
      </c>
      <c r="E128" s="350" t="s">
        <v>234</v>
      </c>
      <c r="F128" s="360" t="s">
        <v>1034</v>
      </c>
      <c r="G128" s="27"/>
      <c r="H128" s="27"/>
      <c r="I128" s="27"/>
      <c r="J128" s="27"/>
      <c r="K128" s="27"/>
      <c r="L128" s="27"/>
      <c r="M128" s="27">
        <v>287500</v>
      </c>
      <c r="N128" s="389">
        <f t="shared" ref="N128:N130" si="72">SUBTOTAL(9,G128:M128)</f>
        <v>287500</v>
      </c>
      <c r="O128" s="370">
        <f t="shared" ref="O128:O142" si="73">IFERROR(N128/$N$18*100,"0.00")</f>
        <v>0.12164337589050521</v>
      </c>
    </row>
    <row r="129" spans="1:15" ht="12.75" x14ac:dyDescent="0.2">
      <c r="A129" s="349">
        <v>2</v>
      </c>
      <c r="B129" s="350">
        <v>2</v>
      </c>
      <c r="C129" s="350">
        <v>7</v>
      </c>
      <c r="D129" s="350">
        <v>1</v>
      </c>
      <c r="E129" s="350" t="s">
        <v>236</v>
      </c>
      <c r="F129" s="360" t="s">
        <v>1035</v>
      </c>
      <c r="G129" s="27"/>
      <c r="H129" s="27"/>
      <c r="I129" s="27"/>
      <c r="J129" s="27"/>
      <c r="K129" s="27"/>
      <c r="L129" s="27"/>
      <c r="M129" s="27">
        <v>219075</v>
      </c>
      <c r="N129" s="389">
        <f t="shared" si="72"/>
        <v>219075</v>
      </c>
      <c r="O129" s="370">
        <f t="shared" si="73"/>
        <v>9.2692252428564964E-2</v>
      </c>
    </row>
    <row r="130" spans="1:15" ht="12.75" x14ac:dyDescent="0.2">
      <c r="A130" s="349">
        <v>2</v>
      </c>
      <c r="B130" s="350">
        <v>2</v>
      </c>
      <c r="C130" s="350">
        <v>7</v>
      </c>
      <c r="D130" s="350">
        <v>1</v>
      </c>
      <c r="E130" s="350" t="s">
        <v>1036</v>
      </c>
      <c r="F130" s="360" t="s">
        <v>1037</v>
      </c>
      <c r="G130" s="27"/>
      <c r="H130" s="27"/>
      <c r="I130" s="27"/>
      <c r="J130" s="27"/>
      <c r="K130" s="27"/>
      <c r="L130" s="27"/>
      <c r="M130" s="27">
        <v>395300</v>
      </c>
      <c r="N130" s="389">
        <f t="shared" si="72"/>
        <v>395300</v>
      </c>
      <c r="O130" s="370">
        <f t="shared" si="73"/>
        <v>0.16725435300701463</v>
      </c>
    </row>
    <row r="131" spans="1:15" ht="12.75" x14ac:dyDescent="0.2">
      <c r="A131" s="346">
        <v>2</v>
      </c>
      <c r="B131" s="347">
        <v>2</v>
      </c>
      <c r="C131" s="347">
        <v>7</v>
      </c>
      <c r="D131" s="347">
        <v>2</v>
      </c>
      <c r="E131" s="347"/>
      <c r="F131" s="355" t="s">
        <v>247</v>
      </c>
      <c r="G131" s="30">
        <v>0</v>
      </c>
      <c r="H131" s="30">
        <v>0</v>
      </c>
      <c r="I131" s="30">
        <v>0</v>
      </c>
      <c r="J131" s="30">
        <v>0</v>
      </c>
      <c r="K131" s="30">
        <v>0</v>
      </c>
      <c r="L131" s="30">
        <v>0</v>
      </c>
      <c r="M131" s="30">
        <v>1880173.94</v>
      </c>
      <c r="N131" s="381">
        <f>SUM(N132:N140)</f>
        <v>1880173.94</v>
      </c>
      <c r="O131" s="50">
        <f t="shared" ref="O131" si="74">SUM(O132:O140)</f>
        <v>0.79551549677548594</v>
      </c>
    </row>
    <row r="132" spans="1:15" ht="12.75" x14ac:dyDescent="0.2">
      <c r="A132" s="349">
        <v>2</v>
      </c>
      <c r="B132" s="350">
        <v>2</v>
      </c>
      <c r="C132" s="350">
        <v>7</v>
      </c>
      <c r="D132" s="350">
        <v>2</v>
      </c>
      <c r="E132" s="350" t="s">
        <v>202</v>
      </c>
      <c r="F132" s="360" t="s">
        <v>1038</v>
      </c>
      <c r="G132" s="27"/>
      <c r="H132" s="27"/>
      <c r="I132" s="27"/>
      <c r="J132" s="27"/>
      <c r="K132" s="27"/>
      <c r="L132" s="27"/>
      <c r="M132" s="27">
        <v>185000</v>
      </c>
      <c r="N132" s="388">
        <f>SUBTOTAL(9,G132:M132)</f>
        <v>185000</v>
      </c>
      <c r="O132" s="370">
        <f t="shared" si="73"/>
        <v>7.827486796432509E-2</v>
      </c>
    </row>
    <row r="133" spans="1:15" ht="12.75" x14ac:dyDescent="0.2">
      <c r="A133" s="349">
        <v>2</v>
      </c>
      <c r="B133" s="350">
        <v>2</v>
      </c>
      <c r="C133" s="350">
        <v>7</v>
      </c>
      <c r="D133" s="350">
        <v>2</v>
      </c>
      <c r="E133" s="350" t="s">
        <v>203</v>
      </c>
      <c r="F133" s="360" t="s">
        <v>1039</v>
      </c>
      <c r="G133" s="27"/>
      <c r="H133" s="27"/>
      <c r="I133" s="27"/>
      <c r="J133" s="27"/>
      <c r="K133" s="27"/>
      <c r="L133" s="27"/>
      <c r="M133" s="27">
        <v>354952</v>
      </c>
      <c r="N133" s="368">
        <f t="shared" ref="N133:N142" si="75">SUBTOTAL(9,G133:M133)</f>
        <v>354952</v>
      </c>
      <c r="O133" s="370">
        <f t="shared" si="73"/>
        <v>0.15018281585769255</v>
      </c>
    </row>
    <row r="134" spans="1:15" ht="12.75" x14ac:dyDescent="0.2">
      <c r="A134" s="349">
        <v>2</v>
      </c>
      <c r="B134" s="350">
        <v>2</v>
      </c>
      <c r="C134" s="350">
        <v>7</v>
      </c>
      <c r="D134" s="350">
        <v>2</v>
      </c>
      <c r="E134" s="350" t="s">
        <v>204</v>
      </c>
      <c r="F134" s="360" t="s">
        <v>1040</v>
      </c>
      <c r="G134" s="27"/>
      <c r="H134" s="27"/>
      <c r="I134" s="27"/>
      <c r="J134" s="27"/>
      <c r="K134" s="27"/>
      <c r="L134" s="27"/>
      <c r="M134" s="27">
        <v>0</v>
      </c>
      <c r="N134" s="368">
        <f t="shared" si="75"/>
        <v>0</v>
      </c>
      <c r="O134" s="370">
        <f t="shared" si="73"/>
        <v>0</v>
      </c>
    </row>
    <row r="135" spans="1:15" ht="12.75" x14ac:dyDescent="0.2">
      <c r="A135" s="349">
        <v>2</v>
      </c>
      <c r="B135" s="350">
        <v>2</v>
      </c>
      <c r="C135" s="350">
        <v>7</v>
      </c>
      <c r="D135" s="350">
        <v>2</v>
      </c>
      <c r="E135" s="350" t="s">
        <v>205</v>
      </c>
      <c r="F135" s="360" t="s">
        <v>1041</v>
      </c>
      <c r="G135" s="27"/>
      <c r="H135" s="27"/>
      <c r="I135" s="27"/>
      <c r="J135" s="27"/>
      <c r="K135" s="27"/>
      <c r="L135" s="27"/>
      <c r="M135" s="27">
        <v>720221.94</v>
      </c>
      <c r="N135" s="388">
        <f t="shared" si="75"/>
        <v>720221.94</v>
      </c>
      <c r="O135" s="370">
        <f t="shared" si="73"/>
        <v>0.30473122842437872</v>
      </c>
    </row>
    <row r="136" spans="1:15" ht="12.75" x14ac:dyDescent="0.2">
      <c r="A136" s="349">
        <v>2</v>
      </c>
      <c r="B136" s="350">
        <v>2</v>
      </c>
      <c r="C136" s="350">
        <v>7</v>
      </c>
      <c r="D136" s="350">
        <v>2</v>
      </c>
      <c r="E136" s="350" t="s">
        <v>208</v>
      </c>
      <c r="F136" s="360" t="s">
        <v>209</v>
      </c>
      <c r="G136" s="27"/>
      <c r="H136" s="27"/>
      <c r="I136" s="27"/>
      <c r="J136" s="27"/>
      <c r="K136" s="27"/>
      <c r="L136" s="27"/>
      <c r="M136" s="27">
        <v>55000</v>
      </c>
      <c r="N136" s="388">
        <f t="shared" si="75"/>
        <v>55000</v>
      </c>
      <c r="O136" s="370">
        <f t="shared" si="73"/>
        <v>2.3270906692096648E-2</v>
      </c>
    </row>
    <row r="137" spans="1:15" ht="12.75" x14ac:dyDescent="0.2">
      <c r="A137" s="349">
        <v>2</v>
      </c>
      <c r="B137" s="350">
        <v>2</v>
      </c>
      <c r="C137" s="350">
        <v>7</v>
      </c>
      <c r="D137" s="350">
        <v>2</v>
      </c>
      <c r="E137" s="350" t="s">
        <v>234</v>
      </c>
      <c r="F137" s="361" t="s">
        <v>116</v>
      </c>
      <c r="G137" s="27"/>
      <c r="H137" s="27"/>
      <c r="I137" s="27"/>
      <c r="J137" s="27"/>
      <c r="K137" s="27"/>
      <c r="L137" s="27"/>
      <c r="M137" s="27">
        <v>152500</v>
      </c>
      <c r="N137" s="388">
        <f t="shared" si="75"/>
        <v>152500</v>
      </c>
      <c r="O137" s="370">
        <f t="shared" si="73"/>
        <v>6.4523877646267977E-2</v>
      </c>
    </row>
    <row r="138" spans="1:15" ht="12.75" x14ac:dyDescent="0.2">
      <c r="A138" s="349">
        <v>2</v>
      </c>
      <c r="B138" s="350">
        <v>2</v>
      </c>
      <c r="C138" s="350">
        <v>7</v>
      </c>
      <c r="D138" s="350">
        <v>2</v>
      </c>
      <c r="E138" s="350" t="s">
        <v>236</v>
      </c>
      <c r="F138" s="361" t="s">
        <v>1042</v>
      </c>
      <c r="G138" s="27"/>
      <c r="H138" s="27"/>
      <c r="I138" s="27"/>
      <c r="J138" s="27"/>
      <c r="K138" s="27"/>
      <c r="L138" s="27"/>
      <c r="M138" s="27">
        <v>0</v>
      </c>
      <c r="N138" s="388">
        <f t="shared" si="75"/>
        <v>0</v>
      </c>
      <c r="O138" s="370">
        <f t="shared" si="73"/>
        <v>0</v>
      </c>
    </row>
    <row r="139" spans="1:15" ht="12.75" x14ac:dyDescent="0.2">
      <c r="A139" s="349">
        <v>2</v>
      </c>
      <c r="B139" s="350">
        <v>2</v>
      </c>
      <c r="C139" s="350">
        <v>7</v>
      </c>
      <c r="D139" s="350">
        <v>2</v>
      </c>
      <c r="E139" s="350" t="s">
        <v>240</v>
      </c>
      <c r="F139" s="361" t="s">
        <v>1043</v>
      </c>
      <c r="G139" s="27"/>
      <c r="H139" s="27"/>
      <c r="I139" s="27"/>
      <c r="J139" s="27"/>
      <c r="K139" s="27"/>
      <c r="L139" s="27"/>
      <c r="M139" s="27">
        <v>194500</v>
      </c>
      <c r="N139" s="388">
        <f t="shared" si="75"/>
        <v>194500</v>
      </c>
      <c r="O139" s="370">
        <f t="shared" si="73"/>
        <v>8.2294388211141781E-2</v>
      </c>
    </row>
    <row r="140" spans="1:15" ht="12.75" x14ac:dyDescent="0.2">
      <c r="A140" s="349">
        <v>2</v>
      </c>
      <c r="B140" s="350">
        <v>2</v>
      </c>
      <c r="C140" s="350">
        <v>7</v>
      </c>
      <c r="D140" s="350">
        <v>2</v>
      </c>
      <c r="E140" s="350" t="s">
        <v>1036</v>
      </c>
      <c r="F140" s="361" t="s">
        <v>1044</v>
      </c>
      <c r="G140" s="27"/>
      <c r="H140" s="27"/>
      <c r="I140" s="27"/>
      <c r="J140" s="27"/>
      <c r="K140" s="27"/>
      <c r="L140" s="27"/>
      <c r="M140" s="27">
        <v>218000</v>
      </c>
      <c r="N140" s="388">
        <f t="shared" si="75"/>
        <v>218000</v>
      </c>
      <c r="O140" s="370">
        <f t="shared" si="73"/>
        <v>9.2237411979583087E-2</v>
      </c>
    </row>
    <row r="141" spans="1:15" ht="12.75" x14ac:dyDescent="0.2">
      <c r="A141" s="346">
        <v>2</v>
      </c>
      <c r="B141" s="347">
        <v>2</v>
      </c>
      <c r="C141" s="347">
        <v>7</v>
      </c>
      <c r="D141" s="347">
        <v>3</v>
      </c>
      <c r="E141" s="347"/>
      <c r="F141" s="355" t="s">
        <v>117</v>
      </c>
      <c r="G141" s="30">
        <v>0</v>
      </c>
      <c r="H141" s="30">
        <v>0</v>
      </c>
      <c r="I141" s="30">
        <v>0</v>
      </c>
      <c r="J141" s="30">
        <v>0</v>
      </c>
      <c r="K141" s="30">
        <v>0</v>
      </c>
      <c r="L141" s="30">
        <v>0</v>
      </c>
      <c r="M141" s="30">
        <v>0</v>
      </c>
      <c r="N141" s="30">
        <f t="shared" ref="N141:O141" si="76">N142</f>
        <v>0</v>
      </c>
      <c r="O141" s="50">
        <f t="shared" si="76"/>
        <v>0</v>
      </c>
    </row>
    <row r="142" spans="1:15" ht="12.75" x14ac:dyDescent="0.2">
      <c r="A142" s="349">
        <v>2</v>
      </c>
      <c r="B142" s="350">
        <v>2</v>
      </c>
      <c r="C142" s="350">
        <v>7</v>
      </c>
      <c r="D142" s="350">
        <v>3</v>
      </c>
      <c r="E142" s="350" t="s">
        <v>202</v>
      </c>
      <c r="F142" s="351" t="s">
        <v>117</v>
      </c>
      <c r="G142" s="27"/>
      <c r="H142" s="27"/>
      <c r="I142" s="27"/>
      <c r="J142" s="27"/>
      <c r="K142" s="27"/>
      <c r="L142" s="27"/>
      <c r="M142" s="27"/>
      <c r="N142" s="368">
        <f t="shared" si="75"/>
        <v>0</v>
      </c>
      <c r="O142" s="370">
        <f t="shared" si="73"/>
        <v>0</v>
      </c>
    </row>
    <row r="143" spans="1:15" ht="12.75" x14ac:dyDescent="0.2">
      <c r="A143" s="343">
        <v>2</v>
      </c>
      <c r="B143" s="344">
        <v>2</v>
      </c>
      <c r="C143" s="344">
        <v>8</v>
      </c>
      <c r="D143" s="344"/>
      <c r="E143" s="344"/>
      <c r="F143" s="345" t="s">
        <v>248</v>
      </c>
      <c r="G143" s="32">
        <v>0</v>
      </c>
      <c r="H143" s="32">
        <v>0</v>
      </c>
      <c r="I143" s="32">
        <v>0</v>
      </c>
      <c r="J143" s="32">
        <v>0</v>
      </c>
      <c r="K143" s="32">
        <v>0</v>
      </c>
      <c r="L143" s="32">
        <v>0</v>
      </c>
      <c r="M143" s="32">
        <v>3330527.9000000004</v>
      </c>
      <c r="N143" s="32">
        <f t="shared" ref="N143:O143" si="77">+N144+N146+N148+N150+N154+N157+N164</f>
        <v>3330527.9000000004</v>
      </c>
      <c r="O143" s="32">
        <f t="shared" si="77"/>
        <v>1.4091709817513565</v>
      </c>
    </row>
    <row r="144" spans="1:15" ht="12.75" x14ac:dyDescent="0.2">
      <c r="A144" s="346">
        <v>2</v>
      </c>
      <c r="B144" s="347">
        <v>2</v>
      </c>
      <c r="C144" s="347">
        <v>8</v>
      </c>
      <c r="D144" s="347">
        <v>1</v>
      </c>
      <c r="E144" s="347"/>
      <c r="F144" s="355" t="s">
        <v>1045</v>
      </c>
      <c r="G144" s="30">
        <v>0</v>
      </c>
      <c r="H144" s="29">
        <f t="shared" ref="H144:M144" si="78">H145</f>
        <v>0</v>
      </c>
      <c r="I144" s="29">
        <f t="shared" si="78"/>
        <v>0</v>
      </c>
      <c r="J144" s="29">
        <f t="shared" si="78"/>
        <v>0</v>
      </c>
      <c r="K144" s="29">
        <f t="shared" si="78"/>
        <v>0</v>
      </c>
      <c r="L144" s="29">
        <f t="shared" si="78"/>
        <v>0</v>
      </c>
      <c r="M144" s="29">
        <f t="shared" si="78"/>
        <v>0</v>
      </c>
      <c r="N144" s="29">
        <f t="shared" ref="N144:O144" si="79">N145</f>
        <v>0</v>
      </c>
      <c r="O144" s="49">
        <f t="shared" si="79"/>
        <v>0</v>
      </c>
    </row>
    <row r="145" spans="1:16" ht="12.75" x14ac:dyDescent="0.2">
      <c r="A145" s="349">
        <v>2</v>
      </c>
      <c r="B145" s="350">
        <v>2</v>
      </c>
      <c r="C145" s="350">
        <v>8</v>
      </c>
      <c r="D145" s="350">
        <v>1</v>
      </c>
      <c r="E145" s="350" t="s">
        <v>202</v>
      </c>
      <c r="F145" s="351" t="s">
        <v>1045</v>
      </c>
      <c r="G145" s="27"/>
      <c r="H145" s="27"/>
      <c r="I145" s="27"/>
      <c r="J145" s="27"/>
      <c r="K145" s="27"/>
      <c r="L145" s="27"/>
      <c r="M145" s="27"/>
      <c r="N145" s="367">
        <f>SUBTOTAL(9,G145:M145)</f>
        <v>0</v>
      </c>
      <c r="O145" s="370">
        <f>IFERROR(N145/$N$18*100,"0.00")</f>
        <v>0</v>
      </c>
    </row>
    <row r="146" spans="1:16" ht="12.75" x14ac:dyDescent="0.2">
      <c r="A146" s="346">
        <v>2</v>
      </c>
      <c r="B146" s="347">
        <v>2</v>
      </c>
      <c r="C146" s="347">
        <v>8</v>
      </c>
      <c r="D146" s="347">
        <v>2</v>
      </c>
      <c r="E146" s="347"/>
      <c r="F146" s="355" t="s">
        <v>1046</v>
      </c>
      <c r="G146" s="30">
        <v>0</v>
      </c>
      <c r="H146" s="30">
        <v>0</v>
      </c>
      <c r="I146" s="30">
        <v>0</v>
      </c>
      <c r="J146" s="30">
        <v>0</v>
      </c>
      <c r="K146" s="30">
        <v>0</v>
      </c>
      <c r="L146" s="30">
        <v>0</v>
      </c>
      <c r="M146" s="30">
        <v>190338.3</v>
      </c>
      <c r="N146" s="30">
        <f t="shared" ref="N146:O148" si="80">N147</f>
        <v>190338.3</v>
      </c>
      <c r="O146" s="49">
        <f t="shared" si="80"/>
        <v>8.0533542167859976E-2</v>
      </c>
    </row>
    <row r="147" spans="1:16" ht="12.75" x14ac:dyDescent="0.2">
      <c r="A147" s="349">
        <v>2</v>
      </c>
      <c r="B147" s="350">
        <v>2</v>
      </c>
      <c r="C147" s="350">
        <v>8</v>
      </c>
      <c r="D147" s="350">
        <v>2</v>
      </c>
      <c r="E147" s="350" t="s">
        <v>202</v>
      </c>
      <c r="F147" s="351" t="s">
        <v>1047</v>
      </c>
      <c r="G147" s="27"/>
      <c r="H147" s="27"/>
      <c r="I147" s="27"/>
      <c r="J147" s="27"/>
      <c r="K147" s="27"/>
      <c r="L147" s="27"/>
      <c r="M147" s="27">
        <v>190338.3</v>
      </c>
      <c r="N147" s="388">
        <f>SUBTOTAL(9,G147:M147)</f>
        <v>190338.3</v>
      </c>
      <c r="O147" s="369">
        <f>IFERROR(N147/$N$18*100,"0.00")</f>
        <v>8.0533542167859976E-2</v>
      </c>
    </row>
    <row r="148" spans="1:16" ht="12.75" x14ac:dyDescent="0.2">
      <c r="A148" s="346">
        <v>2</v>
      </c>
      <c r="B148" s="347">
        <v>2</v>
      </c>
      <c r="C148" s="347">
        <v>8</v>
      </c>
      <c r="D148" s="347">
        <v>4</v>
      </c>
      <c r="E148" s="347"/>
      <c r="F148" s="355" t="s">
        <v>118</v>
      </c>
      <c r="G148" s="30">
        <v>0</v>
      </c>
      <c r="H148" s="30">
        <v>0</v>
      </c>
      <c r="I148" s="30">
        <v>0</v>
      </c>
      <c r="J148" s="30">
        <v>0</v>
      </c>
      <c r="K148" s="30">
        <v>0</v>
      </c>
      <c r="L148" s="30">
        <v>0</v>
      </c>
      <c r="M148" s="30">
        <v>0</v>
      </c>
      <c r="N148" s="381">
        <f t="shared" si="80"/>
        <v>0</v>
      </c>
      <c r="O148" s="49">
        <f t="shared" ref="O148" si="81">O149</f>
        <v>0</v>
      </c>
    </row>
    <row r="149" spans="1:16" ht="12.75" x14ac:dyDescent="0.2">
      <c r="A149" s="349">
        <v>2</v>
      </c>
      <c r="B149" s="350">
        <v>2</v>
      </c>
      <c r="C149" s="350">
        <v>8</v>
      </c>
      <c r="D149" s="350">
        <v>4</v>
      </c>
      <c r="E149" s="350" t="s">
        <v>202</v>
      </c>
      <c r="F149" s="351" t="s">
        <v>118</v>
      </c>
      <c r="G149" s="27"/>
      <c r="H149" s="27"/>
      <c r="I149" s="27"/>
      <c r="J149" s="27"/>
      <c r="K149" s="27"/>
      <c r="L149" s="27"/>
      <c r="M149" s="27"/>
      <c r="N149" s="388">
        <f>SUBTOTAL(9,G149:M149)</f>
        <v>0</v>
      </c>
      <c r="O149" s="369">
        <f>IFERROR(N149/$N$18*100,"0.00")</f>
        <v>0</v>
      </c>
    </row>
    <row r="150" spans="1:16" ht="12.75" x14ac:dyDescent="0.2">
      <c r="A150" s="346">
        <v>2</v>
      </c>
      <c r="B150" s="347">
        <v>2</v>
      </c>
      <c r="C150" s="347">
        <v>8</v>
      </c>
      <c r="D150" s="347">
        <v>5</v>
      </c>
      <c r="E150" s="347"/>
      <c r="F150" s="355" t="s">
        <v>119</v>
      </c>
      <c r="G150" s="30">
        <v>0</v>
      </c>
      <c r="H150" s="30">
        <v>0</v>
      </c>
      <c r="I150" s="30">
        <v>0</v>
      </c>
      <c r="J150" s="30">
        <v>0</v>
      </c>
      <c r="K150" s="30">
        <v>0</v>
      </c>
      <c r="L150" s="30">
        <v>0</v>
      </c>
      <c r="M150" s="30">
        <v>321720</v>
      </c>
      <c r="N150" s="381">
        <f t="shared" ref="N150" si="82">SUM(N151:N153)</f>
        <v>321720</v>
      </c>
      <c r="O150" s="49">
        <f t="shared" ref="O150" si="83">SUM(O151:O153)</f>
        <v>0.13612211092693335</v>
      </c>
    </row>
    <row r="151" spans="1:16" ht="12.75" x14ac:dyDescent="0.2">
      <c r="A151" s="349">
        <v>2</v>
      </c>
      <c r="B151" s="350">
        <v>2</v>
      </c>
      <c r="C151" s="350">
        <v>8</v>
      </c>
      <c r="D151" s="350">
        <v>5</v>
      </c>
      <c r="E151" s="350" t="s">
        <v>202</v>
      </c>
      <c r="F151" s="351" t="s">
        <v>120</v>
      </c>
      <c r="G151" s="27"/>
      <c r="H151" s="27"/>
      <c r="I151" s="27"/>
      <c r="J151" s="27"/>
      <c r="K151" s="27"/>
      <c r="L151" s="27"/>
      <c r="M151" s="27">
        <v>181720</v>
      </c>
      <c r="N151" s="388">
        <f>SUBTOTAL(9,G151:M151)</f>
        <v>181720</v>
      </c>
      <c r="O151" s="369">
        <f t="shared" ref="O151:O156" si="84">IFERROR(N151/$N$18*100,"0.00")</f>
        <v>7.6887075710687328E-2</v>
      </c>
      <c r="P151" s="59">
        <f>M151*25/100</f>
        <v>45430</v>
      </c>
    </row>
    <row r="152" spans="1:16" ht="12.75" x14ac:dyDescent="0.2">
      <c r="A152" s="349">
        <v>2</v>
      </c>
      <c r="B152" s="350">
        <v>2</v>
      </c>
      <c r="C152" s="350">
        <v>8</v>
      </c>
      <c r="D152" s="350">
        <v>5</v>
      </c>
      <c r="E152" s="350" t="s">
        <v>203</v>
      </c>
      <c r="F152" s="351" t="s">
        <v>121</v>
      </c>
      <c r="G152" s="27"/>
      <c r="H152" s="27"/>
      <c r="I152" s="27"/>
      <c r="J152" s="27"/>
      <c r="K152" s="27"/>
      <c r="L152" s="27"/>
      <c r="M152" s="27">
        <v>0</v>
      </c>
      <c r="N152" s="388">
        <f t="shared" ref="N152:N167" si="85">SUBTOTAL(9,G152:M152)</f>
        <v>0</v>
      </c>
      <c r="O152" s="370">
        <f t="shared" si="84"/>
        <v>0</v>
      </c>
      <c r="P152" s="385">
        <f>M151+P151</f>
        <v>227150</v>
      </c>
    </row>
    <row r="153" spans="1:16" ht="12.75" x14ac:dyDescent="0.2">
      <c r="A153" s="349">
        <v>2</v>
      </c>
      <c r="B153" s="350">
        <v>2</v>
      </c>
      <c r="C153" s="350">
        <v>8</v>
      </c>
      <c r="D153" s="350">
        <v>5</v>
      </c>
      <c r="E153" s="350" t="s">
        <v>204</v>
      </c>
      <c r="F153" s="351" t="s">
        <v>210</v>
      </c>
      <c r="G153" s="27"/>
      <c r="H153" s="27"/>
      <c r="I153" s="27"/>
      <c r="J153" s="27"/>
      <c r="K153" s="27"/>
      <c r="L153" s="27"/>
      <c r="M153" s="27">
        <v>140000</v>
      </c>
      <c r="N153" s="388">
        <f t="shared" si="85"/>
        <v>140000</v>
      </c>
      <c r="O153" s="369">
        <f t="shared" si="84"/>
        <v>5.9235035216246019E-2</v>
      </c>
    </row>
    <row r="154" spans="1:16" ht="12.75" x14ac:dyDescent="0.2">
      <c r="A154" s="346">
        <v>2</v>
      </c>
      <c r="B154" s="347">
        <v>2</v>
      </c>
      <c r="C154" s="347">
        <v>8</v>
      </c>
      <c r="D154" s="347">
        <v>6</v>
      </c>
      <c r="E154" s="347"/>
      <c r="F154" s="355" t="s">
        <v>1048</v>
      </c>
      <c r="G154" s="30">
        <v>0</v>
      </c>
      <c r="H154" s="30">
        <v>0</v>
      </c>
      <c r="I154" s="30">
        <v>0</v>
      </c>
      <c r="J154" s="30">
        <v>0</v>
      </c>
      <c r="K154" s="30">
        <v>0</v>
      </c>
      <c r="L154" s="30">
        <v>0</v>
      </c>
      <c r="M154" s="30">
        <v>125000</v>
      </c>
      <c r="N154" s="381">
        <f t="shared" ref="N154:O154" si="86">SUM(N155:N156)</f>
        <v>125000</v>
      </c>
      <c r="O154" s="49">
        <f t="shared" si="86"/>
        <v>5.2888424300219658E-2</v>
      </c>
    </row>
    <row r="155" spans="1:16" ht="12.75" x14ac:dyDescent="0.2">
      <c r="A155" s="349">
        <v>2</v>
      </c>
      <c r="B155" s="350">
        <v>2</v>
      </c>
      <c r="C155" s="350">
        <v>8</v>
      </c>
      <c r="D155" s="350">
        <v>6</v>
      </c>
      <c r="E155" s="350" t="s">
        <v>202</v>
      </c>
      <c r="F155" s="351" t="s">
        <v>249</v>
      </c>
      <c r="G155" s="27"/>
      <c r="H155" s="27"/>
      <c r="I155" s="27"/>
      <c r="J155" s="27"/>
      <c r="K155" s="27"/>
      <c r="L155" s="27"/>
      <c r="M155" s="27">
        <v>125000</v>
      </c>
      <c r="N155" s="388">
        <f t="shared" si="85"/>
        <v>125000</v>
      </c>
      <c r="O155" s="370">
        <f t="shared" si="84"/>
        <v>5.2888424300219658E-2</v>
      </c>
    </row>
    <row r="156" spans="1:16" ht="12.75" x14ac:dyDescent="0.2">
      <c r="A156" s="349">
        <v>2</v>
      </c>
      <c r="B156" s="350">
        <v>2</v>
      </c>
      <c r="C156" s="350">
        <v>8</v>
      </c>
      <c r="D156" s="350">
        <v>6</v>
      </c>
      <c r="E156" s="350" t="s">
        <v>203</v>
      </c>
      <c r="F156" s="351" t="s">
        <v>122</v>
      </c>
      <c r="G156" s="27"/>
      <c r="H156" s="27"/>
      <c r="I156" s="27"/>
      <c r="J156" s="27"/>
      <c r="K156" s="27"/>
      <c r="L156" s="27"/>
      <c r="M156" s="27">
        <v>0</v>
      </c>
      <c r="N156" s="388">
        <f t="shared" si="85"/>
        <v>0</v>
      </c>
      <c r="O156" s="370">
        <f t="shared" si="84"/>
        <v>0</v>
      </c>
    </row>
    <row r="157" spans="1:16" ht="12.75" x14ac:dyDescent="0.2">
      <c r="A157" s="346">
        <v>2</v>
      </c>
      <c r="B157" s="347">
        <v>2</v>
      </c>
      <c r="C157" s="347">
        <v>8</v>
      </c>
      <c r="D157" s="347">
        <v>7</v>
      </c>
      <c r="E157" s="347"/>
      <c r="F157" s="355" t="s">
        <v>123</v>
      </c>
      <c r="G157" s="30">
        <v>0</v>
      </c>
      <c r="H157" s="30">
        <v>0</v>
      </c>
      <c r="I157" s="30">
        <v>0</v>
      </c>
      <c r="J157" s="30">
        <v>0</v>
      </c>
      <c r="K157" s="30">
        <v>0</v>
      </c>
      <c r="L157" s="30">
        <v>0</v>
      </c>
      <c r="M157" s="30">
        <v>963000</v>
      </c>
      <c r="N157" s="381">
        <f t="shared" ref="N157:O157" si="87">SUM(N158:N163)</f>
        <v>963000</v>
      </c>
      <c r="O157" s="49">
        <f t="shared" si="87"/>
        <v>0.40745242080889227</v>
      </c>
    </row>
    <row r="158" spans="1:16" ht="12.75" x14ac:dyDescent="0.2">
      <c r="A158" s="349">
        <v>2</v>
      </c>
      <c r="B158" s="350">
        <v>2</v>
      </c>
      <c r="C158" s="350">
        <v>8</v>
      </c>
      <c r="D158" s="350">
        <v>7</v>
      </c>
      <c r="E158" s="350" t="s">
        <v>202</v>
      </c>
      <c r="F158" s="361" t="s">
        <v>714</v>
      </c>
      <c r="G158" s="27"/>
      <c r="H158" s="27"/>
      <c r="I158" s="27"/>
      <c r="J158" s="27"/>
      <c r="K158" s="27"/>
      <c r="L158" s="27"/>
      <c r="M158" s="27">
        <v>150000</v>
      </c>
      <c r="N158" s="388">
        <f t="shared" si="85"/>
        <v>150000</v>
      </c>
      <c r="O158" s="370">
        <f>IFERROR(N158/$N$18*100,"0.00")</f>
        <v>6.3466109160263587E-2</v>
      </c>
    </row>
    <row r="159" spans="1:16" ht="12.75" x14ac:dyDescent="0.2">
      <c r="A159" s="349">
        <v>2</v>
      </c>
      <c r="B159" s="350">
        <v>2</v>
      </c>
      <c r="C159" s="350">
        <v>8</v>
      </c>
      <c r="D159" s="350">
        <v>7</v>
      </c>
      <c r="E159" s="350" t="s">
        <v>203</v>
      </c>
      <c r="F159" s="361" t="s">
        <v>124</v>
      </c>
      <c r="G159" s="27"/>
      <c r="H159" s="27"/>
      <c r="I159" s="27"/>
      <c r="J159" s="27"/>
      <c r="K159" s="27"/>
      <c r="L159" s="27"/>
      <c r="M159" s="27">
        <v>48000</v>
      </c>
      <c r="N159" s="388">
        <f t="shared" si="85"/>
        <v>48000</v>
      </c>
      <c r="O159" s="370">
        <f t="shared" ref="O159:O167" si="88">IFERROR(N159/$N$18*100,"0.00")</f>
        <v>2.0309154931284348E-2</v>
      </c>
    </row>
    <row r="160" spans="1:16" ht="12.75" x14ac:dyDescent="0.2">
      <c r="A160" s="349">
        <v>2</v>
      </c>
      <c r="B160" s="350">
        <v>2</v>
      </c>
      <c r="C160" s="350">
        <v>8</v>
      </c>
      <c r="D160" s="350">
        <v>7</v>
      </c>
      <c r="E160" s="350" t="s">
        <v>204</v>
      </c>
      <c r="F160" s="361" t="s">
        <v>125</v>
      </c>
      <c r="G160" s="27"/>
      <c r="H160" s="27"/>
      <c r="I160" s="27"/>
      <c r="J160" s="27"/>
      <c r="K160" s="27"/>
      <c r="L160" s="27"/>
      <c r="M160" s="27">
        <v>0</v>
      </c>
      <c r="N160" s="388">
        <f t="shared" si="85"/>
        <v>0</v>
      </c>
      <c r="O160" s="370">
        <f t="shared" si="88"/>
        <v>0</v>
      </c>
    </row>
    <row r="161" spans="1:15" ht="12.75" x14ac:dyDescent="0.2">
      <c r="A161" s="349">
        <v>2</v>
      </c>
      <c r="B161" s="350">
        <v>2</v>
      </c>
      <c r="C161" s="350">
        <v>8</v>
      </c>
      <c r="D161" s="350">
        <v>7</v>
      </c>
      <c r="E161" s="350" t="s">
        <v>205</v>
      </c>
      <c r="F161" s="361" t="s">
        <v>126</v>
      </c>
      <c r="G161" s="27"/>
      <c r="H161" s="27"/>
      <c r="I161" s="27"/>
      <c r="J161" s="27"/>
      <c r="K161" s="27"/>
      <c r="L161" s="27"/>
      <c r="M161" s="27">
        <v>90000</v>
      </c>
      <c r="N161" s="388">
        <f t="shared" si="85"/>
        <v>90000</v>
      </c>
      <c r="O161" s="370">
        <f t="shared" si="88"/>
        <v>3.8079665496158155E-2</v>
      </c>
    </row>
    <row r="162" spans="1:15" ht="12.75" x14ac:dyDescent="0.2">
      <c r="A162" s="349">
        <v>2</v>
      </c>
      <c r="B162" s="350">
        <v>2</v>
      </c>
      <c r="C162" s="350">
        <v>8</v>
      </c>
      <c r="D162" s="350">
        <v>7</v>
      </c>
      <c r="E162" s="350" t="s">
        <v>208</v>
      </c>
      <c r="F162" s="361" t="s">
        <v>127</v>
      </c>
      <c r="G162" s="27"/>
      <c r="H162" s="27"/>
      <c r="I162" s="27"/>
      <c r="J162" s="27"/>
      <c r="K162" s="27"/>
      <c r="L162" s="27"/>
      <c r="M162" s="27">
        <v>45000</v>
      </c>
      <c r="N162" s="388">
        <f t="shared" si="85"/>
        <v>45000</v>
      </c>
      <c r="O162" s="370">
        <f t="shared" si="88"/>
        <v>1.9039832748079077E-2</v>
      </c>
    </row>
    <row r="163" spans="1:15" ht="12.75" x14ac:dyDescent="0.2">
      <c r="A163" s="349">
        <v>2</v>
      </c>
      <c r="B163" s="350">
        <v>2</v>
      </c>
      <c r="C163" s="350">
        <v>8</v>
      </c>
      <c r="D163" s="350">
        <v>7</v>
      </c>
      <c r="E163" s="350" t="s">
        <v>234</v>
      </c>
      <c r="F163" s="361" t="s">
        <v>128</v>
      </c>
      <c r="G163" s="27"/>
      <c r="H163" s="27"/>
      <c r="I163" s="27"/>
      <c r="J163" s="27"/>
      <c r="K163" s="27"/>
      <c r="L163" s="27"/>
      <c r="M163" s="27">
        <v>630000</v>
      </c>
      <c r="N163" s="388">
        <f t="shared" si="85"/>
        <v>630000</v>
      </c>
      <c r="O163" s="370">
        <f t="shared" si="88"/>
        <v>0.26655765847310708</v>
      </c>
    </row>
    <row r="164" spans="1:15" ht="12.75" x14ac:dyDescent="0.2">
      <c r="A164" s="346">
        <v>2</v>
      </c>
      <c r="B164" s="347">
        <v>2</v>
      </c>
      <c r="C164" s="347">
        <v>8</v>
      </c>
      <c r="D164" s="347">
        <v>8</v>
      </c>
      <c r="E164" s="347"/>
      <c r="F164" s="355" t="s">
        <v>129</v>
      </c>
      <c r="G164" s="30">
        <v>0</v>
      </c>
      <c r="H164" s="30">
        <v>0</v>
      </c>
      <c r="I164" s="30">
        <v>0</v>
      </c>
      <c r="J164" s="30">
        <v>0</v>
      </c>
      <c r="K164" s="30">
        <v>0</v>
      </c>
      <c r="L164" s="30">
        <v>0</v>
      </c>
      <c r="M164" s="30">
        <v>1730469.6</v>
      </c>
      <c r="N164" s="30">
        <f t="shared" ref="N164:O164" si="89">SUM(N165:N167)</f>
        <v>1730469.6</v>
      </c>
      <c r="O164" s="49">
        <f t="shared" si="89"/>
        <v>0.73217448354745118</v>
      </c>
    </row>
    <row r="165" spans="1:15" ht="12.75" x14ac:dyDescent="0.2">
      <c r="A165" s="349">
        <v>2</v>
      </c>
      <c r="B165" s="350">
        <v>2</v>
      </c>
      <c r="C165" s="350">
        <v>8</v>
      </c>
      <c r="D165" s="350">
        <v>8</v>
      </c>
      <c r="E165" s="350" t="s">
        <v>202</v>
      </c>
      <c r="F165" s="361" t="s">
        <v>130</v>
      </c>
      <c r="G165" s="27"/>
      <c r="H165" s="27"/>
      <c r="I165" s="27"/>
      <c r="J165" s="27"/>
      <c r="K165" s="27"/>
      <c r="L165" s="27"/>
      <c r="M165" s="27">
        <v>1730469.6</v>
      </c>
      <c r="N165" s="388">
        <f t="shared" si="85"/>
        <v>1730469.6</v>
      </c>
      <c r="O165" s="370">
        <f t="shared" si="88"/>
        <v>0.73217448354745118</v>
      </c>
    </row>
    <row r="166" spans="1:15" ht="12.75" x14ac:dyDescent="0.2">
      <c r="A166" s="349">
        <v>2</v>
      </c>
      <c r="B166" s="350">
        <v>2</v>
      </c>
      <c r="C166" s="350">
        <v>8</v>
      </c>
      <c r="D166" s="350">
        <v>8</v>
      </c>
      <c r="E166" s="350" t="s">
        <v>203</v>
      </c>
      <c r="F166" s="361" t="s">
        <v>131</v>
      </c>
      <c r="G166" s="27"/>
      <c r="H166" s="27"/>
      <c r="I166" s="27"/>
      <c r="J166" s="27"/>
      <c r="K166" s="27"/>
      <c r="L166" s="27"/>
      <c r="M166" s="27">
        <v>0</v>
      </c>
      <c r="N166" s="388">
        <f t="shared" si="85"/>
        <v>0</v>
      </c>
      <c r="O166" s="370">
        <f t="shared" si="88"/>
        <v>0</v>
      </c>
    </row>
    <row r="167" spans="1:15" ht="12.75" x14ac:dyDescent="0.2">
      <c r="A167" s="349">
        <v>2</v>
      </c>
      <c r="B167" s="350">
        <v>2</v>
      </c>
      <c r="C167" s="350">
        <v>8</v>
      </c>
      <c r="D167" s="350">
        <v>8</v>
      </c>
      <c r="E167" s="350" t="s">
        <v>204</v>
      </c>
      <c r="F167" s="361" t="s">
        <v>132</v>
      </c>
      <c r="G167" s="27"/>
      <c r="H167" s="27"/>
      <c r="I167" s="27"/>
      <c r="J167" s="27"/>
      <c r="K167" s="27"/>
      <c r="L167" s="27"/>
      <c r="M167" s="27">
        <v>0</v>
      </c>
      <c r="N167" s="388">
        <f t="shared" si="85"/>
        <v>0</v>
      </c>
      <c r="O167" s="370">
        <f t="shared" si="88"/>
        <v>0</v>
      </c>
    </row>
    <row r="168" spans="1:15" ht="12.75" x14ac:dyDescent="0.2">
      <c r="A168" s="346">
        <v>2</v>
      </c>
      <c r="B168" s="347">
        <v>2</v>
      </c>
      <c r="C168" s="347">
        <v>9</v>
      </c>
      <c r="D168" s="347">
        <v>2</v>
      </c>
      <c r="E168" s="350"/>
      <c r="F168" s="355" t="s">
        <v>1049</v>
      </c>
      <c r="G168" s="29">
        <f>+G169+G170</f>
        <v>0</v>
      </c>
      <c r="H168" s="29">
        <f t="shared" ref="H168:L168" si="90">+H169+H170</f>
        <v>0</v>
      </c>
      <c r="I168" s="29">
        <f t="shared" si="90"/>
        <v>0</v>
      </c>
      <c r="J168" s="29">
        <f t="shared" si="90"/>
        <v>0</v>
      </c>
      <c r="K168" s="29">
        <f t="shared" si="90"/>
        <v>0</v>
      </c>
      <c r="L168" s="29">
        <f t="shared" si="90"/>
        <v>0</v>
      </c>
      <c r="M168" s="29">
        <f>+M169+M170</f>
        <v>252700</v>
      </c>
      <c r="N168" s="380">
        <f t="shared" ref="N168:O168" si="91">+N169+N170</f>
        <v>252700</v>
      </c>
      <c r="O168" s="49">
        <f t="shared" si="91"/>
        <v>0.10691923856532407</v>
      </c>
    </row>
    <row r="169" spans="1:15" ht="12.75" x14ac:dyDescent="0.2">
      <c r="A169" s="349">
        <v>2</v>
      </c>
      <c r="B169" s="350">
        <v>2</v>
      </c>
      <c r="C169" s="350">
        <v>9</v>
      </c>
      <c r="D169" s="350">
        <v>2</v>
      </c>
      <c r="E169" s="350" t="s">
        <v>202</v>
      </c>
      <c r="F169" s="351" t="s">
        <v>1050</v>
      </c>
      <c r="G169" s="27"/>
      <c r="H169" s="27"/>
      <c r="I169" s="27"/>
      <c r="J169" s="27"/>
      <c r="K169" s="27"/>
      <c r="L169" s="27"/>
      <c r="M169" s="27">
        <v>137700</v>
      </c>
      <c r="N169" s="389">
        <f t="shared" ref="N169:N170" si="92">SUBTOTAL(9,G169:M169)</f>
        <v>137700</v>
      </c>
      <c r="O169" s="370">
        <f t="shared" ref="O169:O174" si="93">IFERROR(N169/$N$18*100,"0.00")</f>
        <v>5.8261888209121974E-2</v>
      </c>
    </row>
    <row r="170" spans="1:15" ht="12.75" x14ac:dyDescent="0.2">
      <c r="A170" s="349">
        <v>2</v>
      </c>
      <c r="B170" s="350">
        <v>2</v>
      </c>
      <c r="C170" s="350">
        <v>9</v>
      </c>
      <c r="D170" s="350">
        <v>2</v>
      </c>
      <c r="E170" s="350" t="s">
        <v>204</v>
      </c>
      <c r="F170" s="361" t="s">
        <v>1051</v>
      </c>
      <c r="G170" s="27"/>
      <c r="H170" s="27"/>
      <c r="I170" s="27"/>
      <c r="J170" s="27"/>
      <c r="K170" s="27"/>
      <c r="L170" s="27"/>
      <c r="M170" s="27">
        <v>115000</v>
      </c>
      <c r="N170" s="389">
        <f t="shared" si="92"/>
        <v>115000</v>
      </c>
      <c r="O170" s="370">
        <f t="shared" si="93"/>
        <v>4.8657350356202084E-2</v>
      </c>
    </row>
    <row r="171" spans="1:15" ht="12.75" x14ac:dyDescent="0.2">
      <c r="A171" s="339">
        <v>2</v>
      </c>
      <c r="B171" s="340">
        <v>3</v>
      </c>
      <c r="C171" s="341"/>
      <c r="D171" s="341"/>
      <c r="E171" s="341"/>
      <c r="F171" s="342" t="s">
        <v>27</v>
      </c>
      <c r="G171" s="33">
        <v>1022454.26</v>
      </c>
      <c r="H171" s="33">
        <v>8511253.0999999996</v>
      </c>
      <c r="I171" s="33">
        <v>9193535.6900000013</v>
      </c>
      <c r="J171" s="33">
        <v>9461038.4000000004</v>
      </c>
      <c r="K171" s="33">
        <v>2987370.4000000004</v>
      </c>
      <c r="L171" s="33">
        <v>0</v>
      </c>
      <c r="M171" s="33">
        <v>9645116.5399999991</v>
      </c>
      <c r="N171" s="33">
        <f t="shared" ref="N171:O171" si="94">+N172+N180+N189+N198+N201+N210+N225+N238</f>
        <v>44763341.829999998</v>
      </c>
      <c r="O171" s="33">
        <f t="shared" si="94"/>
        <v>29.292029928323199</v>
      </c>
    </row>
    <row r="172" spans="1:15" ht="12.75" x14ac:dyDescent="0.2">
      <c r="A172" s="343">
        <v>2</v>
      </c>
      <c r="B172" s="344">
        <v>3</v>
      </c>
      <c r="C172" s="344">
        <v>1</v>
      </c>
      <c r="D172" s="344"/>
      <c r="E172" s="344"/>
      <c r="F172" s="345" t="s">
        <v>28</v>
      </c>
      <c r="G172" s="32">
        <v>642668.14</v>
      </c>
      <c r="H172" s="32">
        <v>771733.02</v>
      </c>
      <c r="I172" s="32">
        <v>2027229.45</v>
      </c>
      <c r="J172" s="32">
        <v>793530.65</v>
      </c>
      <c r="K172" s="32">
        <v>582638.63</v>
      </c>
      <c r="L172" s="32">
        <v>0</v>
      </c>
      <c r="M172" s="32">
        <v>1688405.17</v>
      </c>
      <c r="N172" s="32">
        <f t="shared" ref="N172:O172" si="95">+N173+N175+N178</f>
        <v>6506205.0600000005</v>
      </c>
      <c r="O172" s="32">
        <f t="shared" si="95"/>
        <v>2.7528234703801289</v>
      </c>
    </row>
    <row r="173" spans="1:15" ht="12.75" x14ac:dyDescent="0.2">
      <c r="A173" s="346">
        <v>2</v>
      </c>
      <c r="B173" s="347">
        <v>3</v>
      </c>
      <c r="C173" s="347">
        <v>1</v>
      </c>
      <c r="D173" s="347">
        <v>1</v>
      </c>
      <c r="E173" s="347"/>
      <c r="F173" s="355" t="s">
        <v>133</v>
      </c>
      <c r="G173" s="30">
        <v>642668.14</v>
      </c>
      <c r="H173" s="30">
        <v>771733.02</v>
      </c>
      <c r="I173" s="30">
        <v>2027229.45</v>
      </c>
      <c r="J173" s="30">
        <v>793530.65</v>
      </c>
      <c r="K173" s="30">
        <v>582638.63</v>
      </c>
      <c r="L173" s="30">
        <v>0</v>
      </c>
      <c r="M173" s="30">
        <v>1593405.17</v>
      </c>
      <c r="N173" s="30">
        <f t="shared" ref="N173:O173" si="96">+N174</f>
        <v>6411205.0600000005</v>
      </c>
      <c r="O173" s="49">
        <f t="shared" si="96"/>
        <v>2.712628267911962</v>
      </c>
    </row>
    <row r="174" spans="1:15" ht="12.75" x14ac:dyDescent="0.2">
      <c r="A174" s="356">
        <v>2</v>
      </c>
      <c r="B174" s="350">
        <v>3</v>
      </c>
      <c r="C174" s="350">
        <v>1</v>
      </c>
      <c r="D174" s="350">
        <v>1</v>
      </c>
      <c r="E174" s="350" t="s">
        <v>202</v>
      </c>
      <c r="F174" s="351" t="s">
        <v>133</v>
      </c>
      <c r="G174" s="390">
        <v>642668.14</v>
      </c>
      <c r="H174" s="390">
        <v>771733.02</v>
      </c>
      <c r="I174" s="390">
        <v>2027229.45</v>
      </c>
      <c r="J174" s="390">
        <v>793530.65</v>
      </c>
      <c r="K174" s="390">
        <v>582638.63</v>
      </c>
      <c r="L174" s="391">
        <v>0</v>
      </c>
      <c r="M174" s="390">
        <v>1593405.17</v>
      </c>
      <c r="N174" s="388">
        <f t="shared" ref="N174" si="97">SUBTOTAL(9,G174:M174)</f>
        <v>6411205.0600000005</v>
      </c>
      <c r="O174" s="369">
        <f t="shared" si="93"/>
        <v>2.712628267911962</v>
      </c>
    </row>
    <row r="175" spans="1:15" ht="12.75" x14ac:dyDescent="0.2">
      <c r="A175" s="346">
        <v>2</v>
      </c>
      <c r="B175" s="347">
        <v>3</v>
      </c>
      <c r="C175" s="347">
        <v>1</v>
      </c>
      <c r="D175" s="347">
        <v>3</v>
      </c>
      <c r="E175" s="347"/>
      <c r="F175" s="355" t="s">
        <v>134</v>
      </c>
      <c r="G175" s="30">
        <v>0</v>
      </c>
      <c r="H175" s="30">
        <v>0</v>
      </c>
      <c r="I175" s="30">
        <v>0</v>
      </c>
      <c r="J175" s="30">
        <v>0</v>
      </c>
      <c r="K175" s="30">
        <v>0</v>
      </c>
      <c r="L175" s="30">
        <v>0</v>
      </c>
      <c r="M175" s="30">
        <v>0</v>
      </c>
      <c r="N175" s="30">
        <f t="shared" ref="N175:O175" si="98">SUM(N176:N177)</f>
        <v>0</v>
      </c>
      <c r="O175" s="49">
        <f t="shared" si="98"/>
        <v>0</v>
      </c>
    </row>
    <row r="176" spans="1:15" ht="12.75" x14ac:dyDescent="0.2">
      <c r="A176" s="356">
        <v>2</v>
      </c>
      <c r="B176" s="350">
        <v>3</v>
      </c>
      <c r="C176" s="350">
        <v>1</v>
      </c>
      <c r="D176" s="350">
        <v>3</v>
      </c>
      <c r="E176" s="350" t="s">
        <v>203</v>
      </c>
      <c r="F176" s="351" t="s">
        <v>135</v>
      </c>
      <c r="G176" s="27"/>
      <c r="H176" s="27"/>
      <c r="I176" s="27"/>
      <c r="J176" s="27"/>
      <c r="K176" s="27"/>
      <c r="L176" s="27"/>
      <c r="M176" s="27"/>
      <c r="N176" s="367">
        <f t="shared" ref="N176:N179" si="99">SUBTOTAL(9,G176:M176)</f>
        <v>0</v>
      </c>
      <c r="O176" s="370">
        <f t="shared" ref="O176:O179" si="100">IFERROR(N176/$N$18*100,"0.00")</f>
        <v>0</v>
      </c>
    </row>
    <row r="177" spans="1:15" ht="12.75" x14ac:dyDescent="0.2">
      <c r="A177" s="356">
        <v>2</v>
      </c>
      <c r="B177" s="350">
        <v>3</v>
      </c>
      <c r="C177" s="350">
        <v>1</v>
      </c>
      <c r="D177" s="350">
        <v>3</v>
      </c>
      <c r="E177" s="350" t="s">
        <v>204</v>
      </c>
      <c r="F177" s="351" t="s">
        <v>136</v>
      </c>
      <c r="G177" s="27"/>
      <c r="H177" s="27"/>
      <c r="I177" s="27"/>
      <c r="J177" s="27"/>
      <c r="K177" s="27"/>
      <c r="L177" s="27"/>
      <c r="M177" s="27"/>
      <c r="N177" s="367">
        <f t="shared" si="99"/>
        <v>0</v>
      </c>
      <c r="O177" s="370">
        <f t="shared" si="100"/>
        <v>0</v>
      </c>
    </row>
    <row r="178" spans="1:15" ht="12.75" x14ac:dyDescent="0.2">
      <c r="A178" s="346">
        <v>2</v>
      </c>
      <c r="B178" s="347">
        <v>3</v>
      </c>
      <c r="C178" s="347">
        <v>1</v>
      </c>
      <c r="D178" s="347">
        <v>4</v>
      </c>
      <c r="E178" s="347"/>
      <c r="F178" s="355" t="s">
        <v>137</v>
      </c>
      <c r="G178" s="29">
        <f>+G179</f>
        <v>0</v>
      </c>
      <c r="H178" s="29">
        <f t="shared" ref="H178:M178" si="101">+H179</f>
        <v>0</v>
      </c>
      <c r="I178" s="29">
        <f t="shared" si="101"/>
        <v>0</v>
      </c>
      <c r="J178" s="29">
        <f t="shared" si="101"/>
        <v>0</v>
      </c>
      <c r="K178" s="29">
        <f t="shared" si="101"/>
        <v>0</v>
      </c>
      <c r="L178" s="29">
        <f t="shared" si="101"/>
        <v>0</v>
      </c>
      <c r="M178" s="29">
        <f t="shared" si="101"/>
        <v>95000</v>
      </c>
      <c r="N178" s="29">
        <f t="shared" ref="N178:O178" si="102">+N179</f>
        <v>95000</v>
      </c>
      <c r="O178" s="49">
        <f t="shared" si="102"/>
        <v>4.0195202468166935E-2</v>
      </c>
    </row>
    <row r="179" spans="1:15" ht="12.75" x14ac:dyDescent="0.2">
      <c r="A179" s="356">
        <v>2</v>
      </c>
      <c r="B179" s="350">
        <v>3</v>
      </c>
      <c r="C179" s="350">
        <v>1</v>
      </c>
      <c r="D179" s="350">
        <v>4</v>
      </c>
      <c r="E179" s="350" t="s">
        <v>202</v>
      </c>
      <c r="F179" s="351" t="s">
        <v>137</v>
      </c>
      <c r="G179" s="27"/>
      <c r="H179" s="27"/>
      <c r="I179" s="27"/>
      <c r="J179" s="27"/>
      <c r="K179" s="27"/>
      <c r="L179" s="27"/>
      <c r="M179" s="27">
        <v>95000</v>
      </c>
      <c r="N179" s="389">
        <f t="shared" si="99"/>
        <v>95000</v>
      </c>
      <c r="O179" s="370">
        <f t="shared" si="100"/>
        <v>4.0195202468166935E-2</v>
      </c>
    </row>
    <row r="180" spans="1:15" ht="12.75" x14ac:dyDescent="0.2">
      <c r="A180" s="343">
        <v>2</v>
      </c>
      <c r="B180" s="344">
        <v>3</v>
      </c>
      <c r="C180" s="344">
        <v>2</v>
      </c>
      <c r="D180" s="344"/>
      <c r="E180" s="344"/>
      <c r="F180" s="345" t="s">
        <v>29</v>
      </c>
      <c r="G180" s="32">
        <v>0</v>
      </c>
      <c r="H180" s="32">
        <v>0</v>
      </c>
      <c r="I180" s="32">
        <v>0</v>
      </c>
      <c r="J180" s="32">
        <v>0</v>
      </c>
      <c r="K180" s="32">
        <v>0</v>
      </c>
      <c r="L180" s="32">
        <v>0</v>
      </c>
      <c r="M180" s="32">
        <v>437400</v>
      </c>
      <c r="N180" s="32">
        <f t="shared" ref="N180:O180" si="103">+N181+N183+N185+N187</f>
        <v>437400</v>
      </c>
      <c r="O180" s="32">
        <f t="shared" si="103"/>
        <v>0.18506717431132863</v>
      </c>
    </row>
    <row r="181" spans="1:15" ht="12.75" x14ac:dyDescent="0.2">
      <c r="A181" s="346">
        <v>2</v>
      </c>
      <c r="B181" s="347">
        <v>3</v>
      </c>
      <c r="C181" s="347">
        <v>2</v>
      </c>
      <c r="D181" s="347">
        <v>1</v>
      </c>
      <c r="E181" s="347"/>
      <c r="F181" s="355" t="s">
        <v>1052</v>
      </c>
      <c r="G181" s="29">
        <f>+G182</f>
        <v>0</v>
      </c>
      <c r="H181" s="29">
        <f t="shared" ref="H181:M181" si="104">H182</f>
        <v>0</v>
      </c>
      <c r="I181" s="29">
        <f t="shared" si="104"/>
        <v>0</v>
      </c>
      <c r="J181" s="29">
        <f t="shared" si="104"/>
        <v>0</v>
      </c>
      <c r="K181" s="29">
        <f t="shared" si="104"/>
        <v>0</v>
      </c>
      <c r="L181" s="29">
        <f t="shared" si="104"/>
        <v>0</v>
      </c>
      <c r="M181" s="29">
        <f t="shared" si="104"/>
        <v>300000</v>
      </c>
      <c r="N181" s="29">
        <f t="shared" ref="N181:O181" si="105">N182</f>
        <v>300000</v>
      </c>
      <c r="O181" s="49">
        <f t="shared" si="105"/>
        <v>0.12693221832052717</v>
      </c>
    </row>
    <row r="182" spans="1:15" ht="12.75" x14ac:dyDescent="0.2">
      <c r="A182" s="356">
        <v>2</v>
      </c>
      <c r="B182" s="350">
        <v>3</v>
      </c>
      <c r="C182" s="350">
        <v>2</v>
      </c>
      <c r="D182" s="350">
        <v>1</v>
      </c>
      <c r="E182" s="350" t="s">
        <v>202</v>
      </c>
      <c r="F182" s="351" t="s">
        <v>1052</v>
      </c>
      <c r="G182" s="27"/>
      <c r="H182" s="27"/>
      <c r="I182" s="27"/>
      <c r="J182" s="27"/>
      <c r="K182" s="27"/>
      <c r="L182" s="27"/>
      <c r="M182" s="27">
        <v>300000</v>
      </c>
      <c r="N182" s="389">
        <f>SUBTOTAL(9,G182:M182)</f>
        <v>300000</v>
      </c>
      <c r="O182" s="370">
        <f>IFERROR(N182/$N$18*100,"0.00")</f>
        <v>0.12693221832052717</v>
      </c>
    </row>
    <row r="183" spans="1:15" ht="12.75" x14ac:dyDescent="0.2">
      <c r="A183" s="346">
        <v>2</v>
      </c>
      <c r="B183" s="347">
        <v>3</v>
      </c>
      <c r="C183" s="347">
        <v>2</v>
      </c>
      <c r="D183" s="347">
        <v>2</v>
      </c>
      <c r="E183" s="347"/>
      <c r="F183" s="355" t="s">
        <v>138</v>
      </c>
      <c r="G183" s="29">
        <f>+G184</f>
        <v>0</v>
      </c>
      <c r="H183" s="29">
        <f t="shared" ref="H183:M183" si="106">+H184</f>
        <v>0</v>
      </c>
      <c r="I183" s="29">
        <f t="shared" si="106"/>
        <v>0</v>
      </c>
      <c r="J183" s="29">
        <f t="shared" si="106"/>
        <v>0</v>
      </c>
      <c r="K183" s="29">
        <f t="shared" si="106"/>
        <v>0</v>
      </c>
      <c r="L183" s="29">
        <f t="shared" si="106"/>
        <v>0</v>
      </c>
      <c r="M183" s="29">
        <f t="shared" si="106"/>
        <v>137400</v>
      </c>
      <c r="N183" s="380">
        <f t="shared" ref="N183:O185" si="107">+N184</f>
        <v>137400</v>
      </c>
      <c r="O183" s="49">
        <f t="shared" si="107"/>
        <v>5.813495599080145E-2</v>
      </c>
    </row>
    <row r="184" spans="1:15" ht="12.75" x14ac:dyDescent="0.2">
      <c r="A184" s="356">
        <v>2</v>
      </c>
      <c r="B184" s="350">
        <v>3</v>
      </c>
      <c r="C184" s="350">
        <v>2</v>
      </c>
      <c r="D184" s="350">
        <v>2</v>
      </c>
      <c r="E184" s="350" t="s">
        <v>202</v>
      </c>
      <c r="F184" s="351" t="s">
        <v>138</v>
      </c>
      <c r="G184" s="27"/>
      <c r="H184" s="27"/>
      <c r="I184" s="27"/>
      <c r="J184" s="27"/>
      <c r="K184" s="27"/>
      <c r="L184" s="27"/>
      <c r="M184" s="27">
        <v>137400</v>
      </c>
      <c r="N184" s="389">
        <f>SUBTOTAL(9,G184:M184)</f>
        <v>137400</v>
      </c>
      <c r="O184" s="369">
        <f>IFERROR(N184/$N$18*100,"0.00")</f>
        <v>5.813495599080145E-2</v>
      </c>
    </row>
    <row r="185" spans="1:15" ht="12.75" x14ac:dyDescent="0.2">
      <c r="A185" s="346">
        <v>2</v>
      </c>
      <c r="B185" s="347">
        <v>3</v>
      </c>
      <c r="C185" s="347">
        <v>2</v>
      </c>
      <c r="D185" s="347">
        <v>3</v>
      </c>
      <c r="E185" s="347"/>
      <c r="F185" s="355" t="s">
        <v>139</v>
      </c>
      <c r="G185" s="29">
        <f>+G186</f>
        <v>0</v>
      </c>
      <c r="H185" s="29">
        <f t="shared" ref="H185:M185" si="108">+H186</f>
        <v>0</v>
      </c>
      <c r="I185" s="29">
        <f t="shared" si="108"/>
        <v>0</v>
      </c>
      <c r="J185" s="29">
        <f t="shared" si="108"/>
        <v>0</v>
      </c>
      <c r="K185" s="29">
        <f t="shared" si="108"/>
        <v>0</v>
      </c>
      <c r="L185" s="29">
        <f t="shared" si="108"/>
        <v>0</v>
      </c>
      <c r="M185" s="29">
        <f t="shared" si="108"/>
        <v>0</v>
      </c>
      <c r="N185" s="29">
        <f t="shared" si="107"/>
        <v>0</v>
      </c>
      <c r="O185" s="49">
        <f t="shared" ref="O185" si="109">+O186</f>
        <v>0</v>
      </c>
    </row>
    <row r="186" spans="1:15" ht="12.75" x14ac:dyDescent="0.2">
      <c r="A186" s="356">
        <v>2</v>
      </c>
      <c r="B186" s="350">
        <v>3</v>
      </c>
      <c r="C186" s="350">
        <v>2</v>
      </c>
      <c r="D186" s="350">
        <v>3</v>
      </c>
      <c r="E186" s="350" t="s">
        <v>202</v>
      </c>
      <c r="F186" s="351" t="s">
        <v>139</v>
      </c>
      <c r="G186" s="27"/>
      <c r="H186" s="27"/>
      <c r="I186" s="27"/>
      <c r="J186" s="27"/>
      <c r="K186" s="27"/>
      <c r="L186" s="27"/>
      <c r="M186" s="27"/>
      <c r="N186" s="367">
        <f>SUBTOTAL(9,G186:M186)</f>
        <v>0</v>
      </c>
      <c r="O186" s="370">
        <f>IFERROR(N186/$N$18*100,"0.00")</f>
        <v>0</v>
      </c>
    </row>
    <row r="187" spans="1:15" ht="12.75" x14ac:dyDescent="0.2">
      <c r="A187" s="346">
        <v>2</v>
      </c>
      <c r="B187" s="347">
        <v>3</v>
      </c>
      <c r="C187" s="347">
        <v>2</v>
      </c>
      <c r="D187" s="347">
        <v>4</v>
      </c>
      <c r="E187" s="347"/>
      <c r="F187" s="355" t="s">
        <v>30</v>
      </c>
      <c r="G187" s="29">
        <f>+G188</f>
        <v>0</v>
      </c>
      <c r="H187" s="29">
        <f t="shared" ref="H187:M187" si="110">+H188</f>
        <v>0</v>
      </c>
      <c r="I187" s="29">
        <f t="shared" si="110"/>
        <v>0</v>
      </c>
      <c r="J187" s="29">
        <f t="shared" si="110"/>
        <v>0</v>
      </c>
      <c r="K187" s="29">
        <f t="shared" si="110"/>
        <v>0</v>
      </c>
      <c r="L187" s="29">
        <f t="shared" si="110"/>
        <v>0</v>
      </c>
      <c r="M187" s="29">
        <f t="shared" si="110"/>
        <v>0</v>
      </c>
      <c r="N187" s="29">
        <f t="shared" ref="N187:O187" si="111">+N188</f>
        <v>0</v>
      </c>
      <c r="O187" s="49">
        <f t="shared" si="111"/>
        <v>0</v>
      </c>
    </row>
    <row r="188" spans="1:15" ht="12.75" x14ac:dyDescent="0.2">
      <c r="A188" s="356">
        <v>2</v>
      </c>
      <c r="B188" s="350">
        <v>3</v>
      </c>
      <c r="C188" s="350">
        <v>2</v>
      </c>
      <c r="D188" s="350">
        <v>4</v>
      </c>
      <c r="E188" s="350" t="s">
        <v>202</v>
      </c>
      <c r="F188" s="351" t="s">
        <v>30</v>
      </c>
      <c r="G188" s="27"/>
      <c r="H188" s="27"/>
      <c r="I188" s="27"/>
      <c r="J188" s="27"/>
      <c r="K188" s="27"/>
      <c r="L188" s="27"/>
      <c r="M188" s="27"/>
      <c r="N188" s="367">
        <f>SUBTOTAL(9,G188:M188)</f>
        <v>0</v>
      </c>
      <c r="O188" s="369">
        <f>IFERROR(N188/$N$18*100,"0.00")</f>
        <v>0</v>
      </c>
    </row>
    <row r="189" spans="1:15" ht="12.75" x14ac:dyDescent="0.2">
      <c r="A189" s="343">
        <v>2</v>
      </c>
      <c r="B189" s="344">
        <v>3</v>
      </c>
      <c r="C189" s="344">
        <v>3</v>
      </c>
      <c r="D189" s="344"/>
      <c r="E189" s="344"/>
      <c r="F189" s="345" t="s">
        <v>250</v>
      </c>
      <c r="G189" s="32">
        <v>0</v>
      </c>
      <c r="H189" s="32">
        <v>0</v>
      </c>
      <c r="I189" s="32">
        <v>0</v>
      </c>
      <c r="J189" s="32">
        <v>0</v>
      </c>
      <c r="K189" s="32">
        <v>0</v>
      </c>
      <c r="L189" s="32">
        <v>0</v>
      </c>
      <c r="M189" s="32">
        <v>1107413.23</v>
      </c>
      <c r="N189" s="32">
        <f>+N190+N192+N194+N196</f>
        <v>1107413.23</v>
      </c>
      <c r="O189" s="32">
        <f t="shared" ref="O189" si="112">+O190+O192+O194+O196</f>
        <v>10.820883728188049</v>
      </c>
    </row>
    <row r="190" spans="1:15" ht="12.75" x14ac:dyDescent="0.2">
      <c r="A190" s="346">
        <v>2</v>
      </c>
      <c r="B190" s="347">
        <v>3</v>
      </c>
      <c r="C190" s="347">
        <v>3</v>
      </c>
      <c r="D190" s="347">
        <v>1</v>
      </c>
      <c r="E190" s="347"/>
      <c r="F190" s="355" t="s">
        <v>140</v>
      </c>
      <c r="G190" s="30">
        <v>0</v>
      </c>
      <c r="H190" s="29">
        <f t="shared" ref="H190:M190" si="113">H191</f>
        <v>0</v>
      </c>
      <c r="I190" s="29">
        <f t="shared" si="113"/>
        <v>0</v>
      </c>
      <c r="J190" s="29">
        <f t="shared" si="113"/>
        <v>0</v>
      </c>
      <c r="K190" s="29">
        <f t="shared" si="113"/>
        <v>0</v>
      </c>
      <c r="L190" s="29">
        <f t="shared" si="113"/>
        <v>0</v>
      </c>
      <c r="M190" s="29">
        <f t="shared" si="113"/>
        <v>582309.9</v>
      </c>
      <c r="N190" s="29">
        <f t="shared" ref="N190:O190" si="114">N191</f>
        <v>582309.9</v>
      </c>
      <c r="O190" s="49">
        <f t="shared" si="114"/>
        <v>0.24637962452334783</v>
      </c>
    </row>
    <row r="191" spans="1:15" ht="12.75" x14ac:dyDescent="0.2">
      <c r="A191" s="356">
        <v>2</v>
      </c>
      <c r="B191" s="350">
        <v>3</v>
      </c>
      <c r="C191" s="350">
        <v>3</v>
      </c>
      <c r="D191" s="350">
        <v>1</v>
      </c>
      <c r="E191" s="350" t="s">
        <v>202</v>
      </c>
      <c r="F191" s="351" t="s">
        <v>140</v>
      </c>
      <c r="G191" s="27"/>
      <c r="H191" s="27"/>
      <c r="I191" s="27"/>
      <c r="J191" s="27"/>
      <c r="K191" s="27"/>
      <c r="L191" s="27"/>
      <c r="M191" s="391">
        <v>582309.9</v>
      </c>
      <c r="N191" s="389">
        <f>SUBTOTAL(9,G191:M191)</f>
        <v>582309.9</v>
      </c>
      <c r="O191" s="370">
        <f>IFERROR(N191/$N$18*100,"0.00")</f>
        <v>0.24637962452334783</v>
      </c>
    </row>
    <row r="192" spans="1:15" ht="12.75" x14ac:dyDescent="0.2">
      <c r="A192" s="346">
        <v>2</v>
      </c>
      <c r="B192" s="347">
        <v>3</v>
      </c>
      <c r="C192" s="347">
        <v>3</v>
      </c>
      <c r="D192" s="347">
        <v>2</v>
      </c>
      <c r="E192" s="347"/>
      <c r="F192" s="355" t="s">
        <v>141</v>
      </c>
      <c r="G192" s="29">
        <f>+G193</f>
        <v>0</v>
      </c>
      <c r="H192" s="29">
        <f t="shared" ref="H192:M192" si="115">+H193</f>
        <v>0</v>
      </c>
      <c r="I192" s="29">
        <f t="shared" si="115"/>
        <v>0</v>
      </c>
      <c r="J192" s="29">
        <f t="shared" si="115"/>
        <v>0</v>
      </c>
      <c r="K192" s="29">
        <f t="shared" si="115"/>
        <v>0</v>
      </c>
      <c r="L192" s="29">
        <f t="shared" si="115"/>
        <v>0</v>
      </c>
      <c r="M192" s="29">
        <f t="shared" si="115"/>
        <v>159379.32999999999</v>
      </c>
      <c r="N192" s="380">
        <f t="shared" ref="N192" si="116">+N193</f>
        <v>159379.32999999999</v>
      </c>
      <c r="O192" s="49">
        <f>SUM(O193:O195)</f>
        <v>0.37691563045817433</v>
      </c>
    </row>
    <row r="193" spans="1:15" ht="12.75" x14ac:dyDescent="0.2">
      <c r="A193" s="356">
        <v>2</v>
      </c>
      <c r="B193" s="350">
        <v>3</v>
      </c>
      <c r="C193" s="350">
        <v>3</v>
      </c>
      <c r="D193" s="350">
        <v>2</v>
      </c>
      <c r="E193" s="350" t="s">
        <v>202</v>
      </c>
      <c r="F193" s="351" t="s">
        <v>141</v>
      </c>
      <c r="G193" s="27"/>
      <c r="H193" s="27"/>
      <c r="I193" s="27"/>
      <c r="J193" s="27"/>
      <c r="K193" s="27"/>
      <c r="L193" s="27"/>
      <c r="M193" s="391">
        <v>159379.32999999999</v>
      </c>
      <c r="N193" s="389">
        <f>SUBTOTAL(9,G193:M193)</f>
        <v>159379.32999999999</v>
      </c>
      <c r="O193" s="370">
        <f>IFERROR(N193/$N$18*100,"0.00")</f>
        <v>6.7434573037797818E-2</v>
      </c>
    </row>
    <row r="194" spans="1:15" ht="12.75" x14ac:dyDescent="0.2">
      <c r="A194" s="346">
        <v>2</v>
      </c>
      <c r="B194" s="347">
        <v>3</v>
      </c>
      <c r="C194" s="347">
        <v>3</v>
      </c>
      <c r="D194" s="347">
        <v>3</v>
      </c>
      <c r="E194" s="347"/>
      <c r="F194" s="355" t="s">
        <v>142</v>
      </c>
      <c r="G194" s="29">
        <f>+G195</f>
        <v>0</v>
      </c>
      <c r="H194" s="29">
        <f t="shared" ref="H194:M194" si="117">+H195</f>
        <v>0</v>
      </c>
      <c r="I194" s="29">
        <f t="shared" si="117"/>
        <v>0</v>
      </c>
      <c r="J194" s="29">
        <f t="shared" si="117"/>
        <v>0</v>
      </c>
      <c r="K194" s="29">
        <f t="shared" si="117"/>
        <v>0</v>
      </c>
      <c r="L194" s="29">
        <f t="shared" si="117"/>
        <v>0</v>
      </c>
      <c r="M194" s="29">
        <f t="shared" si="117"/>
        <v>365724</v>
      </c>
      <c r="N194" s="380">
        <f t="shared" ref="N194:O194" si="118">+N195</f>
        <v>365724</v>
      </c>
      <c r="O194" s="49">
        <f t="shared" si="118"/>
        <v>0.15474052871018826</v>
      </c>
    </row>
    <row r="195" spans="1:15" ht="12.75" x14ac:dyDescent="0.2">
      <c r="A195" s="356">
        <v>2</v>
      </c>
      <c r="B195" s="350">
        <v>3</v>
      </c>
      <c r="C195" s="350">
        <v>3</v>
      </c>
      <c r="D195" s="350">
        <v>3</v>
      </c>
      <c r="E195" s="350" t="s">
        <v>202</v>
      </c>
      <c r="F195" s="351" t="s">
        <v>142</v>
      </c>
      <c r="G195" s="27"/>
      <c r="H195" s="27"/>
      <c r="I195" s="27"/>
      <c r="J195" s="27"/>
      <c r="K195" s="27"/>
      <c r="L195" s="27"/>
      <c r="M195" s="391">
        <v>365724</v>
      </c>
      <c r="N195" s="389">
        <f>SUBTOTAL(9,G195:M195)</f>
        <v>365724</v>
      </c>
      <c r="O195" s="370">
        <f>IFERROR(N195/$N$18*100,"0.00")</f>
        <v>0.15474052871018826</v>
      </c>
    </row>
    <row r="196" spans="1:15" ht="12.75" x14ac:dyDescent="0.2">
      <c r="A196" s="346">
        <v>2</v>
      </c>
      <c r="B196" s="347">
        <v>3</v>
      </c>
      <c r="C196" s="347">
        <v>3</v>
      </c>
      <c r="D196" s="347">
        <v>4</v>
      </c>
      <c r="E196" s="347"/>
      <c r="F196" s="355" t="s">
        <v>143</v>
      </c>
      <c r="G196" s="29">
        <f>+G197</f>
        <v>0</v>
      </c>
      <c r="H196" s="29">
        <f t="shared" ref="H196:M196" si="119">+H197</f>
        <v>0</v>
      </c>
      <c r="I196" s="29">
        <f t="shared" si="119"/>
        <v>0</v>
      </c>
      <c r="J196" s="29">
        <f t="shared" si="119"/>
        <v>0</v>
      </c>
      <c r="K196" s="29">
        <f t="shared" si="119"/>
        <v>0</v>
      </c>
      <c r="L196" s="29">
        <f t="shared" si="119"/>
        <v>0</v>
      </c>
      <c r="M196" s="29">
        <f t="shared" si="119"/>
        <v>0</v>
      </c>
      <c r="N196" s="380">
        <f>+N197</f>
        <v>0</v>
      </c>
      <c r="O196" s="49">
        <f>SUM(O197:O200)</f>
        <v>10.042847944496339</v>
      </c>
    </row>
    <row r="197" spans="1:15" ht="12.75" x14ac:dyDescent="0.2">
      <c r="A197" s="356">
        <v>2</v>
      </c>
      <c r="B197" s="350">
        <v>3</v>
      </c>
      <c r="C197" s="350">
        <v>3</v>
      </c>
      <c r="D197" s="350">
        <v>4</v>
      </c>
      <c r="E197" s="350" t="s">
        <v>202</v>
      </c>
      <c r="F197" s="351" t="s">
        <v>143</v>
      </c>
      <c r="G197" s="27"/>
      <c r="H197" s="27"/>
      <c r="I197" s="27"/>
      <c r="J197" s="27"/>
      <c r="K197" s="27"/>
      <c r="L197" s="27"/>
      <c r="M197" s="27"/>
      <c r="N197" s="367">
        <f>SUBTOTAL(9,G197:M197)</f>
        <v>0</v>
      </c>
      <c r="O197" s="370">
        <f>IFERROR(N197/$N$18*100,"0.00")</f>
        <v>0</v>
      </c>
    </row>
    <row r="198" spans="1:15" ht="12.75" x14ac:dyDescent="0.2">
      <c r="A198" s="343">
        <v>2</v>
      </c>
      <c r="B198" s="344">
        <v>3</v>
      </c>
      <c r="C198" s="344">
        <v>4</v>
      </c>
      <c r="D198" s="344"/>
      <c r="E198" s="344"/>
      <c r="F198" s="345" t="s">
        <v>251</v>
      </c>
      <c r="G198" s="32">
        <v>0</v>
      </c>
      <c r="H198" s="32">
        <v>2077768.93</v>
      </c>
      <c r="I198" s="32">
        <v>2115768.9300000002</v>
      </c>
      <c r="J198" s="32">
        <v>2718439.17</v>
      </c>
      <c r="K198" s="32">
        <v>0</v>
      </c>
      <c r="L198" s="32">
        <v>0</v>
      </c>
      <c r="M198" s="32">
        <v>0</v>
      </c>
      <c r="N198" s="32">
        <f t="shared" ref="N198:O199" si="120">+N199</f>
        <v>7911977.0199999996</v>
      </c>
      <c r="O198" s="48">
        <f t="shared" si="120"/>
        <v>3.3476159814987798</v>
      </c>
    </row>
    <row r="199" spans="1:15" ht="12.75" x14ac:dyDescent="0.2">
      <c r="A199" s="346">
        <v>2</v>
      </c>
      <c r="B199" s="347">
        <v>3</v>
      </c>
      <c r="C199" s="347">
        <v>4</v>
      </c>
      <c r="D199" s="347">
        <v>1</v>
      </c>
      <c r="E199" s="347"/>
      <c r="F199" s="355" t="s">
        <v>144</v>
      </c>
      <c r="G199" s="29">
        <f>+G200</f>
        <v>0</v>
      </c>
      <c r="H199" s="29">
        <f t="shared" ref="H199:M199" si="121">+H200</f>
        <v>2411102.2599999998</v>
      </c>
      <c r="I199" s="29">
        <f t="shared" si="121"/>
        <v>2449102.2600000002</v>
      </c>
      <c r="J199" s="29">
        <f t="shared" si="121"/>
        <v>3051772.5</v>
      </c>
      <c r="K199" s="29">
        <f t="shared" si="121"/>
        <v>0</v>
      </c>
      <c r="L199" s="29">
        <f t="shared" si="121"/>
        <v>0</v>
      </c>
      <c r="M199" s="29">
        <f t="shared" si="121"/>
        <v>0</v>
      </c>
      <c r="N199" s="29">
        <f>+N200</f>
        <v>7911977.0199999996</v>
      </c>
      <c r="O199" s="49">
        <f t="shared" si="120"/>
        <v>3.3476159814987798</v>
      </c>
    </row>
    <row r="200" spans="1:15" ht="12.75" x14ac:dyDescent="0.2">
      <c r="A200" s="356">
        <v>2</v>
      </c>
      <c r="B200" s="350">
        <v>3</v>
      </c>
      <c r="C200" s="350">
        <v>4</v>
      </c>
      <c r="D200" s="350">
        <v>1</v>
      </c>
      <c r="E200" s="350" t="s">
        <v>202</v>
      </c>
      <c r="F200" s="351" t="s">
        <v>144</v>
      </c>
      <c r="G200" s="27"/>
      <c r="H200" s="392">
        <v>2411102.2599999998</v>
      </c>
      <c r="I200" s="392">
        <v>2449102.2600000002</v>
      </c>
      <c r="J200" s="392">
        <v>3051772.5</v>
      </c>
      <c r="K200" s="27"/>
      <c r="L200" s="27"/>
      <c r="M200" s="27"/>
      <c r="N200" s="389">
        <f>SUBTOTAL(9,G200:M200)</f>
        <v>7911977.0199999996</v>
      </c>
      <c r="O200" s="370">
        <f>IFERROR(N200/$N$18*100,"0.00")</f>
        <v>3.3476159814987798</v>
      </c>
    </row>
    <row r="201" spans="1:15" ht="12.75" x14ac:dyDescent="0.2">
      <c r="A201" s="343">
        <v>2</v>
      </c>
      <c r="B201" s="344">
        <v>3</v>
      </c>
      <c r="C201" s="344">
        <v>5</v>
      </c>
      <c r="D201" s="344"/>
      <c r="E201" s="344"/>
      <c r="F201" s="345" t="s">
        <v>146</v>
      </c>
      <c r="G201" s="32">
        <v>140232.57</v>
      </c>
      <c r="H201" s="32">
        <v>311944.09999999998</v>
      </c>
      <c r="I201" s="32">
        <v>236929.83</v>
      </c>
      <c r="J201" s="32">
        <v>172849.55</v>
      </c>
      <c r="K201" s="32">
        <v>159968.18</v>
      </c>
      <c r="L201" s="32">
        <v>0</v>
      </c>
      <c r="M201" s="32">
        <v>218068.89</v>
      </c>
      <c r="N201" s="32">
        <f t="shared" ref="N201:O201" si="122">+N202+N204+N206+N208</f>
        <v>1239993.1200000001</v>
      </c>
      <c r="O201" s="32">
        <f t="shared" si="122"/>
        <v>0.52465025807930554</v>
      </c>
    </row>
    <row r="202" spans="1:15" ht="12.75" x14ac:dyDescent="0.2">
      <c r="A202" s="346">
        <v>2</v>
      </c>
      <c r="B202" s="347">
        <v>3</v>
      </c>
      <c r="C202" s="347">
        <v>5</v>
      </c>
      <c r="D202" s="347">
        <v>2</v>
      </c>
      <c r="E202" s="347"/>
      <c r="F202" s="355" t="s">
        <v>1053</v>
      </c>
      <c r="G202" s="29">
        <f>+G203</f>
        <v>0</v>
      </c>
      <c r="H202" s="29">
        <f t="shared" ref="H202:M202" si="123">+H203</f>
        <v>0</v>
      </c>
      <c r="I202" s="29">
        <f t="shared" si="123"/>
        <v>0</v>
      </c>
      <c r="J202" s="29">
        <f t="shared" si="123"/>
        <v>0</v>
      </c>
      <c r="K202" s="29">
        <f t="shared" si="123"/>
        <v>0</v>
      </c>
      <c r="L202" s="29">
        <f t="shared" si="123"/>
        <v>0</v>
      </c>
      <c r="M202" s="29">
        <f t="shared" si="123"/>
        <v>0</v>
      </c>
      <c r="N202" s="29">
        <f t="shared" ref="N202:O202" si="124">+N203</f>
        <v>0</v>
      </c>
      <c r="O202" s="49">
        <f t="shared" si="124"/>
        <v>0</v>
      </c>
    </row>
    <row r="203" spans="1:15" ht="12.75" x14ac:dyDescent="0.2">
      <c r="A203" s="356">
        <v>2</v>
      </c>
      <c r="B203" s="350">
        <v>3</v>
      </c>
      <c r="C203" s="350">
        <v>5</v>
      </c>
      <c r="D203" s="350">
        <v>2</v>
      </c>
      <c r="E203" s="350" t="s">
        <v>202</v>
      </c>
      <c r="F203" s="351" t="s">
        <v>1053</v>
      </c>
      <c r="G203" s="27"/>
      <c r="H203" s="27"/>
      <c r="I203" s="27"/>
      <c r="J203" s="27"/>
      <c r="K203" s="27"/>
      <c r="L203" s="27"/>
      <c r="M203" s="27"/>
      <c r="N203" s="367">
        <f t="shared" ref="N203:N207" si="125">SUBTOTAL(9,G203:M203)</f>
        <v>0</v>
      </c>
      <c r="O203" s="370">
        <f t="shared" ref="O203:O207" si="126">IFERROR(N203/$N$18*100,"0.00")</f>
        <v>0</v>
      </c>
    </row>
    <row r="204" spans="1:15" ht="12.75" x14ac:dyDescent="0.2">
      <c r="A204" s="346">
        <v>2</v>
      </c>
      <c r="B204" s="347">
        <v>3</v>
      </c>
      <c r="C204" s="347">
        <v>5</v>
      </c>
      <c r="D204" s="347">
        <v>3</v>
      </c>
      <c r="E204" s="347"/>
      <c r="F204" s="355" t="s">
        <v>145</v>
      </c>
      <c r="G204" s="29">
        <f>+G205</f>
        <v>0</v>
      </c>
      <c r="H204" s="29">
        <f t="shared" ref="H204:M204" si="127">+H205</f>
        <v>85000</v>
      </c>
      <c r="I204" s="29">
        <f t="shared" si="127"/>
        <v>0</v>
      </c>
      <c r="J204" s="29">
        <f t="shared" si="127"/>
        <v>0</v>
      </c>
      <c r="K204" s="29">
        <f t="shared" si="127"/>
        <v>0</v>
      </c>
      <c r="L204" s="29">
        <f t="shared" si="127"/>
        <v>0</v>
      </c>
      <c r="M204" s="29">
        <f t="shared" si="127"/>
        <v>0</v>
      </c>
      <c r="N204" s="29">
        <f t="shared" ref="N204:O204" si="128">+N205</f>
        <v>85000</v>
      </c>
      <c r="O204" s="49">
        <f t="shared" si="128"/>
        <v>3.5964128524149368E-2</v>
      </c>
    </row>
    <row r="205" spans="1:15" ht="12.75" x14ac:dyDescent="0.2">
      <c r="A205" s="356">
        <v>2</v>
      </c>
      <c r="B205" s="350">
        <v>3</v>
      </c>
      <c r="C205" s="350">
        <v>5</v>
      </c>
      <c r="D205" s="350">
        <v>3</v>
      </c>
      <c r="E205" s="350" t="s">
        <v>202</v>
      </c>
      <c r="F205" s="351" t="s">
        <v>145</v>
      </c>
      <c r="G205" s="27"/>
      <c r="H205" s="27">
        <v>85000</v>
      </c>
      <c r="I205" s="27"/>
      <c r="J205" s="27"/>
      <c r="K205" s="27"/>
      <c r="L205" s="27"/>
      <c r="M205" s="27"/>
      <c r="N205" s="389">
        <f t="shared" si="125"/>
        <v>85000</v>
      </c>
      <c r="O205" s="370">
        <f t="shared" si="126"/>
        <v>3.5964128524149368E-2</v>
      </c>
    </row>
    <row r="206" spans="1:15" ht="12.75" x14ac:dyDescent="0.2">
      <c r="A206" s="346">
        <v>2</v>
      </c>
      <c r="B206" s="347">
        <v>3</v>
      </c>
      <c r="C206" s="347">
        <v>5</v>
      </c>
      <c r="D206" s="347">
        <v>4</v>
      </c>
      <c r="E206" s="347"/>
      <c r="F206" s="355" t="s">
        <v>1054</v>
      </c>
      <c r="G206" s="29">
        <f>+G207</f>
        <v>0</v>
      </c>
      <c r="H206" s="29">
        <f t="shared" ref="H206:M206" si="129">+H207</f>
        <v>0</v>
      </c>
      <c r="I206" s="29">
        <f t="shared" si="129"/>
        <v>0</v>
      </c>
      <c r="J206" s="29">
        <f t="shared" si="129"/>
        <v>0</v>
      </c>
      <c r="K206" s="29">
        <f t="shared" si="129"/>
        <v>0</v>
      </c>
      <c r="L206" s="29">
        <f t="shared" si="129"/>
        <v>0</v>
      </c>
      <c r="M206" s="29">
        <f t="shared" si="129"/>
        <v>0</v>
      </c>
      <c r="N206" s="380">
        <f t="shared" ref="N206:O206" si="130">+N207</f>
        <v>0</v>
      </c>
      <c r="O206" s="49">
        <f t="shared" si="130"/>
        <v>0</v>
      </c>
    </row>
    <row r="207" spans="1:15" ht="12.75" x14ac:dyDescent="0.2">
      <c r="A207" s="356">
        <v>2</v>
      </c>
      <c r="B207" s="350">
        <v>3</v>
      </c>
      <c r="C207" s="350">
        <v>5</v>
      </c>
      <c r="D207" s="350">
        <v>4</v>
      </c>
      <c r="E207" s="350" t="s">
        <v>202</v>
      </c>
      <c r="F207" s="351" t="s">
        <v>1054</v>
      </c>
      <c r="G207" s="27"/>
      <c r="H207" s="27"/>
      <c r="I207" s="27"/>
      <c r="J207" s="27"/>
      <c r="K207" s="27"/>
      <c r="L207" s="27"/>
      <c r="M207" s="27"/>
      <c r="N207" s="389">
        <f t="shared" si="125"/>
        <v>0</v>
      </c>
      <c r="O207" s="370">
        <f t="shared" si="126"/>
        <v>0</v>
      </c>
    </row>
    <row r="208" spans="1:15" ht="12.75" x14ac:dyDescent="0.2">
      <c r="A208" s="346">
        <v>2</v>
      </c>
      <c r="B208" s="347">
        <v>3</v>
      </c>
      <c r="C208" s="347">
        <v>5</v>
      </c>
      <c r="D208" s="347">
        <v>5</v>
      </c>
      <c r="E208" s="347"/>
      <c r="F208" s="355" t="s">
        <v>252</v>
      </c>
      <c r="G208" s="29">
        <f>+G209</f>
        <v>140232.57</v>
      </c>
      <c r="H208" s="29">
        <f t="shared" ref="H208:M208" si="131">+H209</f>
        <v>226944.1</v>
      </c>
      <c r="I208" s="29">
        <f t="shared" si="131"/>
        <v>236929.83</v>
      </c>
      <c r="J208" s="29">
        <f t="shared" si="131"/>
        <v>172849.55</v>
      </c>
      <c r="K208" s="29">
        <f t="shared" si="131"/>
        <v>159968.18</v>
      </c>
      <c r="L208" s="29">
        <f t="shared" si="131"/>
        <v>0</v>
      </c>
      <c r="M208" s="29">
        <f t="shared" si="131"/>
        <v>218068.89</v>
      </c>
      <c r="N208" s="380">
        <f>+N209</f>
        <v>1154993.1200000001</v>
      </c>
      <c r="O208" s="49">
        <f t="shared" ref="O208" si="132">+O209</f>
        <v>0.48868612955515617</v>
      </c>
    </row>
    <row r="209" spans="1:15" ht="12.75" x14ac:dyDescent="0.2">
      <c r="A209" s="356">
        <v>2</v>
      </c>
      <c r="B209" s="350">
        <v>3</v>
      </c>
      <c r="C209" s="350">
        <v>5</v>
      </c>
      <c r="D209" s="350">
        <v>5</v>
      </c>
      <c r="E209" s="350" t="s">
        <v>202</v>
      </c>
      <c r="F209" s="351" t="s">
        <v>147</v>
      </c>
      <c r="G209" s="392">
        <v>140232.57</v>
      </c>
      <c r="H209" s="392">
        <v>226944.1</v>
      </c>
      <c r="I209" s="392">
        <v>236929.83</v>
      </c>
      <c r="J209" s="392">
        <v>172849.55</v>
      </c>
      <c r="K209" s="392">
        <v>159968.18</v>
      </c>
      <c r="L209" s="392"/>
      <c r="M209" s="392">
        <v>218068.89</v>
      </c>
      <c r="N209" s="389">
        <f>SUBTOTAL(9,G209:M209)</f>
        <v>1154993.1200000001</v>
      </c>
      <c r="O209" s="370">
        <f>IFERROR(N209/$N$18*100,"0.00")</f>
        <v>0.48868612955515617</v>
      </c>
    </row>
    <row r="210" spans="1:15" ht="12.75" x14ac:dyDescent="0.2">
      <c r="A210" s="343">
        <v>2</v>
      </c>
      <c r="B210" s="344">
        <v>3</v>
      </c>
      <c r="C210" s="344">
        <v>6</v>
      </c>
      <c r="D210" s="344"/>
      <c r="E210" s="344"/>
      <c r="F210" s="345" t="s">
        <v>148</v>
      </c>
      <c r="G210" s="32">
        <v>0</v>
      </c>
      <c r="H210" s="32">
        <v>0</v>
      </c>
      <c r="I210" s="32">
        <v>0</v>
      </c>
      <c r="J210" s="32">
        <v>0</v>
      </c>
      <c r="K210" s="32">
        <v>0</v>
      </c>
      <c r="L210" s="32">
        <v>0</v>
      </c>
      <c r="M210" s="32">
        <v>1287352.8</v>
      </c>
      <c r="N210" s="32">
        <f t="shared" ref="N210:O210" si="133">+N211+N215+N219+N223</f>
        <v>1287352.8</v>
      </c>
      <c r="O210" s="32">
        <f t="shared" si="133"/>
        <v>0.5446884888838065</v>
      </c>
    </row>
    <row r="211" spans="1:15" ht="12.75" x14ac:dyDescent="0.2">
      <c r="A211" s="346">
        <v>2</v>
      </c>
      <c r="B211" s="347">
        <v>3</v>
      </c>
      <c r="C211" s="347">
        <v>6</v>
      </c>
      <c r="D211" s="347">
        <v>1</v>
      </c>
      <c r="E211" s="347"/>
      <c r="F211" s="355" t="s">
        <v>149</v>
      </c>
      <c r="G211" s="29">
        <f>+G212+G213+G214</f>
        <v>0</v>
      </c>
      <c r="H211" s="29">
        <f t="shared" ref="H211:M211" si="134">+H212+H213+H214</f>
        <v>0</v>
      </c>
      <c r="I211" s="29">
        <f t="shared" si="134"/>
        <v>0</v>
      </c>
      <c r="J211" s="29">
        <f t="shared" si="134"/>
        <v>0</v>
      </c>
      <c r="K211" s="29">
        <f t="shared" si="134"/>
        <v>0</v>
      </c>
      <c r="L211" s="29">
        <f t="shared" si="134"/>
        <v>0</v>
      </c>
      <c r="M211" s="29">
        <f t="shared" si="134"/>
        <v>235000</v>
      </c>
      <c r="N211" s="29">
        <f t="shared" ref="N211:O211" si="135">+N212+N213+N214</f>
        <v>235000</v>
      </c>
      <c r="O211" s="49">
        <f t="shared" si="135"/>
        <v>9.9430237684412948E-2</v>
      </c>
    </row>
    <row r="212" spans="1:15" ht="12.75" x14ac:dyDescent="0.2">
      <c r="A212" s="356">
        <v>2</v>
      </c>
      <c r="B212" s="350">
        <v>3</v>
      </c>
      <c r="C212" s="350">
        <v>6</v>
      </c>
      <c r="D212" s="350">
        <v>1</v>
      </c>
      <c r="E212" s="350" t="s">
        <v>202</v>
      </c>
      <c r="F212" s="351" t="s">
        <v>150</v>
      </c>
      <c r="G212" s="27"/>
      <c r="H212" s="27"/>
      <c r="I212" s="27"/>
      <c r="J212" s="27"/>
      <c r="K212" s="27"/>
      <c r="L212" s="27"/>
      <c r="M212" s="391">
        <v>195000</v>
      </c>
      <c r="N212" s="389">
        <f>SUBTOTAL(9,G212:M212)</f>
        <v>195000</v>
      </c>
      <c r="O212" s="369">
        <f>IFERROR(N212/$N$18*100,"0.00")</f>
        <v>8.2505941908342664E-2</v>
      </c>
    </row>
    <row r="213" spans="1:15" ht="12.75" x14ac:dyDescent="0.2">
      <c r="A213" s="356">
        <v>2</v>
      </c>
      <c r="B213" s="350">
        <v>3</v>
      </c>
      <c r="C213" s="350">
        <v>6</v>
      </c>
      <c r="D213" s="350">
        <v>1</v>
      </c>
      <c r="E213" s="350" t="s">
        <v>203</v>
      </c>
      <c r="F213" s="351" t="s">
        <v>151</v>
      </c>
      <c r="G213" s="27"/>
      <c r="H213" s="27"/>
      <c r="I213" s="27"/>
      <c r="J213" s="27"/>
      <c r="K213" s="27"/>
      <c r="L213" s="27"/>
      <c r="M213" s="391">
        <v>40000</v>
      </c>
      <c r="N213" s="389">
        <f t="shared" ref="N213:N214" si="136">SUBTOTAL(9,G213:M213)</f>
        <v>40000</v>
      </c>
      <c r="O213" s="369">
        <f t="shared" ref="O213:O214" si="137">IFERROR(N213/$N$18*100,"0.00")</f>
        <v>1.692429577607029E-2</v>
      </c>
    </row>
    <row r="214" spans="1:15" ht="12.75" x14ac:dyDescent="0.2">
      <c r="A214" s="356">
        <v>2</v>
      </c>
      <c r="B214" s="350">
        <v>3</v>
      </c>
      <c r="C214" s="350">
        <v>6</v>
      </c>
      <c r="D214" s="350">
        <v>1</v>
      </c>
      <c r="E214" s="350" t="s">
        <v>205</v>
      </c>
      <c r="F214" s="351" t="s">
        <v>152</v>
      </c>
      <c r="G214" s="27"/>
      <c r="H214" s="27"/>
      <c r="I214" s="27"/>
      <c r="J214" s="27"/>
      <c r="K214" s="27"/>
      <c r="L214" s="27"/>
      <c r="M214" s="27"/>
      <c r="N214" s="389">
        <f t="shared" si="136"/>
        <v>0</v>
      </c>
      <c r="O214" s="369">
        <f t="shared" si="137"/>
        <v>0</v>
      </c>
    </row>
    <row r="215" spans="1:15" ht="12.75" x14ac:dyDescent="0.2">
      <c r="A215" s="346">
        <v>2</v>
      </c>
      <c r="B215" s="347">
        <v>3</v>
      </c>
      <c r="C215" s="347">
        <v>6</v>
      </c>
      <c r="D215" s="347">
        <v>2</v>
      </c>
      <c r="E215" s="347"/>
      <c r="F215" s="355" t="s">
        <v>153</v>
      </c>
      <c r="G215" s="29">
        <f>+G216+G217+G218</f>
        <v>0</v>
      </c>
      <c r="H215" s="29">
        <f t="shared" ref="H215:M215" si="138">+H216+H217+H218</f>
        <v>0</v>
      </c>
      <c r="I215" s="29">
        <f t="shared" si="138"/>
        <v>0</v>
      </c>
      <c r="J215" s="29">
        <f t="shared" si="138"/>
        <v>0</v>
      </c>
      <c r="K215" s="29">
        <f t="shared" si="138"/>
        <v>0</v>
      </c>
      <c r="L215" s="29">
        <f t="shared" si="138"/>
        <v>0</v>
      </c>
      <c r="M215" s="29">
        <f t="shared" si="138"/>
        <v>455000</v>
      </c>
      <c r="N215" s="380">
        <f t="shared" ref="N215:O215" si="139">+N216+N217+N218</f>
        <v>455000</v>
      </c>
      <c r="O215" s="49">
        <f t="shared" si="139"/>
        <v>0.19251386445279955</v>
      </c>
    </row>
    <row r="216" spans="1:15" ht="12.75" x14ac:dyDescent="0.2">
      <c r="A216" s="356">
        <v>2</v>
      </c>
      <c r="B216" s="350">
        <v>3</v>
      </c>
      <c r="C216" s="350">
        <v>6</v>
      </c>
      <c r="D216" s="350">
        <v>2</v>
      </c>
      <c r="E216" s="350" t="s">
        <v>202</v>
      </c>
      <c r="F216" s="351" t="s">
        <v>154</v>
      </c>
      <c r="G216" s="27"/>
      <c r="H216" s="27"/>
      <c r="I216" s="27"/>
      <c r="J216" s="27"/>
      <c r="K216" s="27"/>
      <c r="L216" s="27"/>
      <c r="M216" s="391">
        <v>255000</v>
      </c>
      <c r="N216" s="389">
        <f>SUBTOTAL(9,G216:M216)</f>
        <v>255000</v>
      </c>
      <c r="O216" s="370">
        <f>IFERROR(N216/$N$18*100,"0.00")</f>
        <v>0.1078923855724481</v>
      </c>
    </row>
    <row r="217" spans="1:15" ht="12.75" x14ac:dyDescent="0.2">
      <c r="A217" s="356">
        <v>2</v>
      </c>
      <c r="B217" s="350">
        <v>3</v>
      </c>
      <c r="C217" s="350">
        <v>6</v>
      </c>
      <c r="D217" s="350">
        <v>2</v>
      </c>
      <c r="E217" s="350" t="s">
        <v>203</v>
      </c>
      <c r="F217" s="351" t="s">
        <v>155</v>
      </c>
      <c r="G217" s="27"/>
      <c r="H217" s="27"/>
      <c r="I217" s="27"/>
      <c r="J217" s="27"/>
      <c r="K217" s="27"/>
      <c r="L217" s="27"/>
      <c r="M217" s="391">
        <v>65000</v>
      </c>
      <c r="N217" s="389">
        <f>SUBTOTAL(9,G217:M217)</f>
        <v>65000</v>
      </c>
      <c r="O217" s="370">
        <f>IFERROR(N217/$N$18*100,"0.00")</f>
        <v>2.7501980636114219E-2</v>
      </c>
    </row>
    <row r="218" spans="1:15" ht="12.75" x14ac:dyDescent="0.2">
      <c r="A218" s="356">
        <v>2</v>
      </c>
      <c r="B218" s="350">
        <v>3</v>
      </c>
      <c r="C218" s="350">
        <v>6</v>
      </c>
      <c r="D218" s="350">
        <v>2</v>
      </c>
      <c r="E218" s="350" t="s">
        <v>204</v>
      </c>
      <c r="F218" s="351" t="s">
        <v>156</v>
      </c>
      <c r="G218" s="27"/>
      <c r="H218" s="27"/>
      <c r="I218" s="27"/>
      <c r="J218" s="27"/>
      <c r="K218" s="27"/>
      <c r="L218" s="27"/>
      <c r="M218" s="391">
        <v>135000</v>
      </c>
      <c r="N218" s="389">
        <f>SUBTOTAL(9,G218:M218)</f>
        <v>135000</v>
      </c>
      <c r="O218" s="370">
        <f>IFERROR(N218/$N$18*100,"0.00")</f>
        <v>5.7119498244237225E-2</v>
      </c>
    </row>
    <row r="219" spans="1:15" ht="12.75" x14ac:dyDescent="0.2">
      <c r="A219" s="346">
        <v>2</v>
      </c>
      <c r="B219" s="347">
        <v>3</v>
      </c>
      <c r="C219" s="347">
        <v>6</v>
      </c>
      <c r="D219" s="347">
        <v>3</v>
      </c>
      <c r="E219" s="347"/>
      <c r="F219" s="355" t="s">
        <v>157</v>
      </c>
      <c r="G219" s="29">
        <f>+G220+G221+G222</f>
        <v>0</v>
      </c>
      <c r="H219" s="29">
        <f t="shared" ref="H219:M219" si="140">+H220+H221+H222</f>
        <v>0</v>
      </c>
      <c r="I219" s="29">
        <f t="shared" si="140"/>
        <v>0</v>
      </c>
      <c r="J219" s="29">
        <f t="shared" si="140"/>
        <v>0</v>
      </c>
      <c r="K219" s="29">
        <f t="shared" si="140"/>
        <v>0</v>
      </c>
      <c r="L219" s="29">
        <f t="shared" si="140"/>
        <v>0</v>
      </c>
      <c r="M219" s="29">
        <f t="shared" si="140"/>
        <v>597352.80000000005</v>
      </c>
      <c r="N219" s="380">
        <f t="shared" ref="N219:O219" si="141">+N220+N221+N222</f>
        <v>597352.80000000005</v>
      </c>
      <c r="O219" s="49">
        <f t="shared" si="141"/>
        <v>0.252744386746594</v>
      </c>
    </row>
    <row r="220" spans="1:15" ht="12.75" x14ac:dyDescent="0.2">
      <c r="A220" s="356">
        <v>2</v>
      </c>
      <c r="B220" s="350">
        <v>3</v>
      </c>
      <c r="C220" s="350">
        <v>6</v>
      </c>
      <c r="D220" s="350">
        <v>3</v>
      </c>
      <c r="E220" s="350" t="s">
        <v>205</v>
      </c>
      <c r="F220" s="361" t="s">
        <v>158</v>
      </c>
      <c r="G220" s="27"/>
      <c r="H220" s="27"/>
      <c r="I220" s="27"/>
      <c r="J220" s="27"/>
      <c r="K220" s="27"/>
      <c r="L220" s="27"/>
      <c r="M220" s="391">
        <v>417832.8</v>
      </c>
      <c r="N220" s="389">
        <f>SUBTOTAL(9,G220:M220)</f>
        <v>417832.8</v>
      </c>
      <c r="O220" s="369">
        <f>IFERROR(N220/$N$18*100,"0.00")</f>
        <v>0.17678814730359055</v>
      </c>
    </row>
    <row r="221" spans="1:15" ht="12.75" x14ac:dyDescent="0.2">
      <c r="A221" s="356">
        <v>2</v>
      </c>
      <c r="B221" s="350">
        <v>3</v>
      </c>
      <c r="C221" s="350">
        <v>6</v>
      </c>
      <c r="D221" s="350">
        <v>3</v>
      </c>
      <c r="E221" s="350" t="s">
        <v>208</v>
      </c>
      <c r="F221" s="351" t="s">
        <v>159</v>
      </c>
      <c r="G221" s="27"/>
      <c r="H221" s="27"/>
      <c r="I221" s="27"/>
      <c r="J221" s="27"/>
      <c r="K221" s="27"/>
      <c r="L221" s="27"/>
      <c r="M221" s="391">
        <v>45000</v>
      </c>
      <c r="N221" s="389">
        <f t="shared" ref="N221:N222" si="142">SUBTOTAL(9,G221:M221)</f>
        <v>45000</v>
      </c>
      <c r="O221" s="369">
        <f t="shared" ref="O221:O222" si="143">IFERROR(N221/$N$18*100,"0.00")</f>
        <v>1.9039832748079077E-2</v>
      </c>
    </row>
    <row r="222" spans="1:15" ht="12.75" x14ac:dyDescent="0.2">
      <c r="A222" s="356">
        <v>2</v>
      </c>
      <c r="B222" s="350">
        <v>3</v>
      </c>
      <c r="C222" s="350">
        <v>6</v>
      </c>
      <c r="D222" s="350">
        <v>3</v>
      </c>
      <c r="E222" s="350" t="s">
        <v>234</v>
      </c>
      <c r="F222" s="351" t="s">
        <v>1055</v>
      </c>
      <c r="G222" s="27"/>
      <c r="H222" s="27"/>
      <c r="I222" s="27"/>
      <c r="J222" s="27"/>
      <c r="K222" s="27"/>
      <c r="L222" s="27"/>
      <c r="M222" s="27">
        <v>134520</v>
      </c>
      <c r="N222" s="389">
        <f t="shared" si="142"/>
        <v>134520</v>
      </c>
      <c r="O222" s="369">
        <f t="shared" si="143"/>
        <v>5.6916406694924385E-2</v>
      </c>
    </row>
    <row r="223" spans="1:15" ht="12.75" x14ac:dyDescent="0.2">
      <c r="A223" s="346">
        <v>2</v>
      </c>
      <c r="B223" s="347">
        <v>3</v>
      </c>
      <c r="C223" s="347">
        <v>6</v>
      </c>
      <c r="D223" s="347">
        <v>4</v>
      </c>
      <c r="E223" s="347"/>
      <c r="F223" s="355" t="s">
        <v>31</v>
      </c>
      <c r="G223" s="29">
        <f>+G224</f>
        <v>0</v>
      </c>
      <c r="H223" s="29">
        <f t="shared" ref="H223:M223" si="144">+H224</f>
        <v>0</v>
      </c>
      <c r="I223" s="29">
        <f t="shared" si="144"/>
        <v>0</v>
      </c>
      <c r="J223" s="29">
        <f t="shared" si="144"/>
        <v>0</v>
      </c>
      <c r="K223" s="29">
        <f t="shared" si="144"/>
        <v>0</v>
      </c>
      <c r="L223" s="29">
        <f t="shared" si="144"/>
        <v>0</v>
      </c>
      <c r="M223" s="29">
        <f t="shared" si="144"/>
        <v>0</v>
      </c>
      <c r="N223" s="380">
        <f t="shared" ref="N223:O223" si="145">+N224</f>
        <v>0</v>
      </c>
      <c r="O223" s="50">
        <f t="shared" si="145"/>
        <v>0</v>
      </c>
    </row>
    <row r="224" spans="1:15" ht="12.75" x14ac:dyDescent="0.2">
      <c r="A224" s="356">
        <v>2</v>
      </c>
      <c r="B224" s="350">
        <v>3</v>
      </c>
      <c r="C224" s="350">
        <v>6</v>
      </c>
      <c r="D224" s="350">
        <v>4</v>
      </c>
      <c r="E224" s="350" t="s">
        <v>205</v>
      </c>
      <c r="F224" s="351" t="s">
        <v>160</v>
      </c>
      <c r="G224" s="27"/>
      <c r="H224" s="27"/>
      <c r="I224" s="27"/>
      <c r="J224" s="27"/>
      <c r="K224" s="27"/>
      <c r="L224" s="27"/>
      <c r="M224" s="27"/>
      <c r="N224" s="389">
        <f>SUBTOTAL(9,G224:M224)</f>
        <v>0</v>
      </c>
      <c r="O224" s="370">
        <f>IFERROR(N224/$N$18*100,"0.00")</f>
        <v>0</v>
      </c>
    </row>
    <row r="225" spans="1:15" ht="12.75" x14ac:dyDescent="0.2">
      <c r="A225" s="343">
        <v>2</v>
      </c>
      <c r="B225" s="344">
        <v>3</v>
      </c>
      <c r="C225" s="344">
        <v>7</v>
      </c>
      <c r="D225" s="344"/>
      <c r="E225" s="344"/>
      <c r="F225" s="345" t="s">
        <v>253</v>
      </c>
      <c r="G225" s="32">
        <v>0</v>
      </c>
      <c r="H225" s="32">
        <v>3693837.21</v>
      </c>
      <c r="I225" s="32">
        <v>1664122.04</v>
      </c>
      <c r="J225" s="32">
        <v>4081049.96</v>
      </c>
      <c r="K225" s="32">
        <v>934387.56</v>
      </c>
      <c r="L225" s="32">
        <v>0</v>
      </c>
      <c r="M225" s="32">
        <v>1767069.3</v>
      </c>
      <c r="N225" s="32">
        <f t="shared" ref="N225:O225" si="146">+N226+N233</f>
        <v>12140466.07</v>
      </c>
      <c r="O225" s="32">
        <f t="shared" si="146"/>
        <v>5.1367209657006416</v>
      </c>
    </row>
    <row r="226" spans="1:15" ht="12.75" x14ac:dyDescent="0.2">
      <c r="A226" s="346">
        <v>2</v>
      </c>
      <c r="B226" s="347">
        <v>3</v>
      </c>
      <c r="C226" s="347">
        <v>7</v>
      </c>
      <c r="D226" s="347">
        <v>1</v>
      </c>
      <c r="E226" s="347"/>
      <c r="F226" s="355" t="s">
        <v>161</v>
      </c>
      <c r="G226" s="29">
        <f>+G227+G228+G229+G230+G231+G232</f>
        <v>0</v>
      </c>
      <c r="H226" s="29">
        <f t="shared" ref="H226:M226" si="147">+H227+H228+H229+H230+H231+H232</f>
        <v>1650448.57</v>
      </c>
      <c r="I226" s="29">
        <f t="shared" si="147"/>
        <v>0</v>
      </c>
      <c r="J226" s="29">
        <f t="shared" si="147"/>
        <v>0</v>
      </c>
      <c r="K226" s="29">
        <f t="shared" si="147"/>
        <v>0</v>
      </c>
      <c r="L226" s="29">
        <f t="shared" si="147"/>
        <v>0</v>
      </c>
      <c r="M226" s="29">
        <f t="shared" si="147"/>
        <v>1223069.3</v>
      </c>
      <c r="N226" s="29">
        <f t="shared" ref="N226:O226" si="148">+N227+N228+N229+N230+N231+N232</f>
        <v>2873517.87</v>
      </c>
      <c r="O226" s="50">
        <f t="shared" si="148"/>
        <v>1.2158066587425875</v>
      </c>
    </row>
    <row r="227" spans="1:15" ht="12.75" x14ac:dyDescent="0.2">
      <c r="A227" s="356">
        <v>2</v>
      </c>
      <c r="B227" s="350">
        <v>3</v>
      </c>
      <c r="C227" s="350">
        <v>7</v>
      </c>
      <c r="D227" s="350">
        <v>1</v>
      </c>
      <c r="E227" s="350" t="s">
        <v>202</v>
      </c>
      <c r="F227" s="351" t="s">
        <v>162</v>
      </c>
      <c r="G227" s="27"/>
      <c r="H227" s="391"/>
      <c r="I227" s="391"/>
      <c r="J227" s="391"/>
      <c r="K227" s="391"/>
      <c r="L227" s="391"/>
      <c r="M227" s="391">
        <v>695370.38</v>
      </c>
      <c r="N227" s="389">
        <f>SUBTOTAL(9,G227:M227)</f>
        <v>695370.38</v>
      </c>
      <c r="O227" s="370">
        <f>IFERROR(N227/$N$18*100,"0.00")</f>
        <v>0.29421634962595977</v>
      </c>
    </row>
    <row r="228" spans="1:15" ht="12.75" x14ac:dyDescent="0.2">
      <c r="A228" s="356">
        <v>2</v>
      </c>
      <c r="B228" s="350">
        <v>3</v>
      </c>
      <c r="C228" s="350">
        <v>7</v>
      </c>
      <c r="D228" s="350">
        <v>1</v>
      </c>
      <c r="E228" s="350" t="s">
        <v>203</v>
      </c>
      <c r="F228" s="351" t="s">
        <v>163</v>
      </c>
      <c r="G228" s="27"/>
      <c r="H228" s="391">
        <v>1650448.57</v>
      </c>
      <c r="I228" s="391"/>
      <c r="J228" s="391"/>
      <c r="K228" s="391"/>
      <c r="L228" s="391"/>
      <c r="M228" s="391"/>
      <c r="N228" s="389">
        <f t="shared" ref="N228:N237" si="149">SUBTOTAL(9,G228:M228)</f>
        <v>1650448.57</v>
      </c>
      <c r="O228" s="370">
        <f t="shared" ref="O228:O237" si="150">IFERROR(N228/$N$18*100,"0.00")</f>
        <v>0.69831699404680625</v>
      </c>
    </row>
    <row r="229" spans="1:15" ht="12.75" x14ac:dyDescent="0.2">
      <c r="A229" s="356">
        <v>2</v>
      </c>
      <c r="B229" s="350">
        <v>3</v>
      </c>
      <c r="C229" s="350">
        <v>7</v>
      </c>
      <c r="D229" s="350">
        <v>1</v>
      </c>
      <c r="E229" s="350" t="s">
        <v>204</v>
      </c>
      <c r="F229" s="351" t="s">
        <v>164</v>
      </c>
      <c r="G229" s="27"/>
      <c r="H229" s="391"/>
      <c r="I229" s="391"/>
      <c r="J229" s="391"/>
      <c r="K229" s="391"/>
      <c r="L229" s="391"/>
      <c r="M229" s="391"/>
      <c r="N229" s="389">
        <f t="shared" si="149"/>
        <v>0</v>
      </c>
      <c r="O229" s="370">
        <f t="shared" si="150"/>
        <v>0</v>
      </c>
    </row>
    <row r="230" spans="1:15" ht="12.75" x14ac:dyDescent="0.2">
      <c r="A230" s="356">
        <v>2</v>
      </c>
      <c r="B230" s="350">
        <v>3</v>
      </c>
      <c r="C230" s="350">
        <v>7</v>
      </c>
      <c r="D230" s="350">
        <v>1</v>
      </c>
      <c r="E230" s="350" t="s">
        <v>205</v>
      </c>
      <c r="F230" s="351" t="s">
        <v>165</v>
      </c>
      <c r="G230" s="27"/>
      <c r="H230" s="391"/>
      <c r="I230" s="391"/>
      <c r="J230" s="391"/>
      <c r="K230" s="391"/>
      <c r="L230" s="391"/>
      <c r="M230" s="391">
        <v>462898.92</v>
      </c>
      <c r="N230" s="389">
        <f t="shared" si="149"/>
        <v>462898.92</v>
      </c>
      <c r="O230" s="370">
        <f t="shared" si="150"/>
        <v>0.19585595591258748</v>
      </c>
    </row>
    <row r="231" spans="1:15" ht="12.75" x14ac:dyDescent="0.2">
      <c r="A231" s="356">
        <v>2</v>
      </c>
      <c r="B231" s="350">
        <v>3</v>
      </c>
      <c r="C231" s="350">
        <v>7</v>
      </c>
      <c r="D231" s="350">
        <v>1</v>
      </c>
      <c r="E231" s="350" t="s">
        <v>208</v>
      </c>
      <c r="F231" s="351" t="s">
        <v>166</v>
      </c>
      <c r="G231" s="27"/>
      <c r="H231" s="391"/>
      <c r="I231" s="391"/>
      <c r="J231" s="391"/>
      <c r="K231" s="391"/>
      <c r="L231" s="391"/>
      <c r="M231" s="391">
        <v>30000</v>
      </c>
      <c r="N231" s="389">
        <f t="shared" si="149"/>
        <v>30000</v>
      </c>
      <c r="O231" s="370">
        <f t="shared" si="150"/>
        <v>1.2693221832052716E-2</v>
      </c>
    </row>
    <row r="232" spans="1:15" ht="12.75" x14ac:dyDescent="0.2">
      <c r="A232" s="356">
        <v>2</v>
      </c>
      <c r="B232" s="350">
        <v>3</v>
      </c>
      <c r="C232" s="350">
        <v>7</v>
      </c>
      <c r="D232" s="350">
        <v>1</v>
      </c>
      <c r="E232" s="350" t="s">
        <v>234</v>
      </c>
      <c r="F232" s="351" t="s">
        <v>167</v>
      </c>
      <c r="G232" s="27"/>
      <c r="H232" s="391"/>
      <c r="I232" s="391"/>
      <c r="J232" s="391"/>
      <c r="K232" s="391"/>
      <c r="L232" s="391"/>
      <c r="M232" s="391">
        <v>34800</v>
      </c>
      <c r="N232" s="389">
        <f t="shared" si="149"/>
        <v>34800</v>
      </c>
      <c r="O232" s="370">
        <f t="shared" si="150"/>
        <v>1.4724137325181153E-2</v>
      </c>
    </row>
    <row r="233" spans="1:15" ht="12.75" x14ac:dyDescent="0.2">
      <c r="A233" s="346">
        <v>2</v>
      </c>
      <c r="B233" s="347">
        <v>3</v>
      </c>
      <c r="C233" s="347">
        <v>7</v>
      </c>
      <c r="D233" s="347">
        <v>2</v>
      </c>
      <c r="E233" s="347"/>
      <c r="F233" s="355" t="s">
        <v>168</v>
      </c>
      <c r="G233" s="29">
        <f>+G234+G235+G236+G237</f>
        <v>0</v>
      </c>
      <c r="H233" s="29">
        <f t="shared" ref="H233:M233" si="151">+H234+H235+H236+H237</f>
        <v>2043388.64</v>
      </c>
      <c r="I233" s="29">
        <f t="shared" si="151"/>
        <v>1664122.04</v>
      </c>
      <c r="J233" s="29">
        <f t="shared" si="151"/>
        <v>4081049.96</v>
      </c>
      <c r="K233" s="29">
        <f t="shared" si="151"/>
        <v>934387.56</v>
      </c>
      <c r="L233" s="29">
        <f t="shared" si="151"/>
        <v>0</v>
      </c>
      <c r="M233" s="29">
        <f t="shared" si="151"/>
        <v>544000</v>
      </c>
      <c r="N233" s="380">
        <f t="shared" ref="N233:O233" si="152">+N234+N235+N236+N237</f>
        <v>9266948.1999999993</v>
      </c>
      <c r="O233" s="50">
        <f t="shared" si="152"/>
        <v>3.9209143069580543</v>
      </c>
    </row>
    <row r="234" spans="1:15" ht="12.75" x14ac:dyDescent="0.2">
      <c r="A234" s="349">
        <v>2</v>
      </c>
      <c r="B234" s="350">
        <v>3</v>
      </c>
      <c r="C234" s="350">
        <v>7</v>
      </c>
      <c r="D234" s="350">
        <v>2</v>
      </c>
      <c r="E234" s="350" t="s">
        <v>203</v>
      </c>
      <c r="F234" s="351" t="s">
        <v>169</v>
      </c>
      <c r="G234" s="27"/>
      <c r="H234" s="391"/>
      <c r="I234" s="391"/>
      <c r="J234" s="391"/>
      <c r="K234" s="393">
        <v>934387.56</v>
      </c>
      <c r="L234" s="391"/>
      <c r="M234" s="391"/>
      <c r="N234" s="389">
        <f t="shared" si="149"/>
        <v>934387.56</v>
      </c>
      <c r="O234" s="370">
        <f t="shared" si="150"/>
        <v>0.39534628587301562</v>
      </c>
    </row>
    <row r="235" spans="1:15" ht="12.75" x14ac:dyDescent="0.2">
      <c r="A235" s="349">
        <v>2</v>
      </c>
      <c r="B235" s="350">
        <v>3</v>
      </c>
      <c r="C235" s="350">
        <v>7</v>
      </c>
      <c r="D235" s="350">
        <v>2</v>
      </c>
      <c r="E235" s="350" t="s">
        <v>204</v>
      </c>
      <c r="F235" s="351" t="s">
        <v>170</v>
      </c>
      <c r="G235" s="27"/>
      <c r="H235" s="391">
        <v>2043388.64</v>
      </c>
      <c r="I235" s="391">
        <v>1664122.04</v>
      </c>
      <c r="J235" s="391">
        <v>4081049.96</v>
      </c>
      <c r="K235" s="391"/>
      <c r="L235" s="391"/>
      <c r="M235" s="391"/>
      <c r="N235" s="389">
        <f t="shared" si="149"/>
        <v>7788560.6399999997</v>
      </c>
      <c r="O235" s="370">
        <f t="shared" si="150"/>
        <v>3.2953975985304829</v>
      </c>
    </row>
    <row r="236" spans="1:15" ht="12.75" x14ac:dyDescent="0.2">
      <c r="A236" s="349">
        <v>2</v>
      </c>
      <c r="B236" s="350">
        <v>3</v>
      </c>
      <c r="C236" s="350">
        <v>7</v>
      </c>
      <c r="D236" s="350">
        <v>2</v>
      </c>
      <c r="E236" s="350" t="s">
        <v>208</v>
      </c>
      <c r="F236" s="351" t="s">
        <v>171</v>
      </c>
      <c r="G236" s="27"/>
      <c r="H236" s="391"/>
      <c r="I236" s="391"/>
      <c r="J236" s="391"/>
      <c r="K236" s="391"/>
      <c r="L236" s="391"/>
      <c r="M236" s="391">
        <v>119000</v>
      </c>
      <c r="N236" s="389">
        <f t="shared" si="149"/>
        <v>119000</v>
      </c>
      <c r="O236" s="370">
        <f t="shared" si="150"/>
        <v>5.0349779933809118E-2</v>
      </c>
    </row>
    <row r="237" spans="1:15" ht="12.75" x14ac:dyDescent="0.2">
      <c r="A237" s="361">
        <v>2</v>
      </c>
      <c r="B237" s="362">
        <v>3</v>
      </c>
      <c r="C237" s="362">
        <v>7</v>
      </c>
      <c r="D237" s="362">
        <v>2</v>
      </c>
      <c r="E237" s="362" t="s">
        <v>234</v>
      </c>
      <c r="F237" s="352" t="s">
        <v>254</v>
      </c>
      <c r="G237" s="27"/>
      <c r="H237" s="391"/>
      <c r="I237" s="391"/>
      <c r="J237" s="391"/>
      <c r="K237" s="391"/>
      <c r="L237" s="391"/>
      <c r="M237" s="391">
        <v>425000</v>
      </c>
      <c r="N237" s="389">
        <f t="shared" si="149"/>
        <v>425000</v>
      </c>
      <c r="O237" s="370">
        <f t="shared" si="150"/>
        <v>0.17982064262074682</v>
      </c>
    </row>
    <row r="238" spans="1:15" ht="12.75" x14ac:dyDescent="0.2">
      <c r="A238" s="343">
        <v>2</v>
      </c>
      <c r="B238" s="344">
        <v>3</v>
      </c>
      <c r="C238" s="344">
        <v>9</v>
      </c>
      <c r="D238" s="344"/>
      <c r="E238" s="344"/>
      <c r="F238" s="345" t="s">
        <v>32</v>
      </c>
      <c r="G238" s="32">
        <v>239553.55</v>
      </c>
      <c r="H238" s="32">
        <v>1655969.8399999999</v>
      </c>
      <c r="I238" s="32">
        <v>3149485.4400000004</v>
      </c>
      <c r="J238" s="32">
        <v>1695169.07</v>
      </c>
      <c r="K238" s="32">
        <v>1310376.03</v>
      </c>
      <c r="L238" s="32">
        <v>0</v>
      </c>
      <c r="M238" s="32">
        <v>3139407.15</v>
      </c>
      <c r="N238" s="32">
        <f t="shared" ref="N238:O238" si="153">+N239+N242+N245+N247+N249+N251+N253</f>
        <v>14132534.530000001</v>
      </c>
      <c r="O238" s="32">
        <f t="shared" si="153"/>
        <v>5.9795798612811621</v>
      </c>
    </row>
    <row r="239" spans="1:15" ht="12.75" x14ac:dyDescent="0.2">
      <c r="A239" s="346">
        <v>2</v>
      </c>
      <c r="B239" s="347">
        <v>3</v>
      </c>
      <c r="C239" s="347">
        <v>9</v>
      </c>
      <c r="D239" s="347">
        <v>1</v>
      </c>
      <c r="E239" s="347"/>
      <c r="F239" s="355" t="s">
        <v>1056</v>
      </c>
      <c r="G239" s="29">
        <f>+G240+G241</f>
        <v>216193.46</v>
      </c>
      <c r="H239" s="29">
        <f t="shared" ref="H239:M239" si="154">+H240+H241</f>
        <v>234313.48</v>
      </c>
      <c r="I239" s="29">
        <f t="shared" si="154"/>
        <v>246003.6</v>
      </c>
      <c r="J239" s="29">
        <f t="shared" si="154"/>
        <v>244743.5</v>
      </c>
      <c r="K239" s="29">
        <f t="shared" si="154"/>
        <v>192134.11</v>
      </c>
      <c r="L239" s="29">
        <f t="shared" si="154"/>
        <v>0</v>
      </c>
      <c r="M239" s="29">
        <f t="shared" si="154"/>
        <v>309185.3</v>
      </c>
      <c r="N239" s="29">
        <f t="shared" ref="N239:O239" si="155">+N240+N241</f>
        <v>1442573.45</v>
      </c>
      <c r="O239" s="50">
        <f t="shared" si="155"/>
        <v>0.61036349366265363</v>
      </c>
    </row>
    <row r="240" spans="1:15" ht="12.75" x14ac:dyDescent="0.2">
      <c r="A240" s="356">
        <v>2</v>
      </c>
      <c r="B240" s="350">
        <v>3</v>
      </c>
      <c r="C240" s="350">
        <v>9</v>
      </c>
      <c r="D240" s="350">
        <v>1</v>
      </c>
      <c r="E240" s="350" t="s">
        <v>202</v>
      </c>
      <c r="F240" s="351" t="s">
        <v>172</v>
      </c>
      <c r="G240" s="390">
        <v>216193.46</v>
      </c>
      <c r="H240" s="390">
        <v>234313.48</v>
      </c>
      <c r="I240" s="390">
        <v>246003.6</v>
      </c>
      <c r="J240" s="390">
        <v>244743.5</v>
      </c>
      <c r="K240" s="390">
        <v>192134.11</v>
      </c>
      <c r="L240" s="390"/>
      <c r="M240" s="390">
        <v>309185.3</v>
      </c>
      <c r="N240" s="389">
        <f>SUBTOTAL(9,G240:M240)</f>
        <v>1442573.45</v>
      </c>
      <c r="O240" s="370">
        <f t="shared" ref="O240:O244" si="156">IFERROR(N240/$N$18*100,"0.00")</f>
        <v>0.61036349366265363</v>
      </c>
    </row>
    <row r="241" spans="1:15" ht="12.75" x14ac:dyDescent="0.2">
      <c r="A241" s="356">
        <v>2</v>
      </c>
      <c r="B241" s="350">
        <v>3</v>
      </c>
      <c r="C241" s="350">
        <v>9</v>
      </c>
      <c r="D241" s="350">
        <v>1</v>
      </c>
      <c r="E241" s="350" t="s">
        <v>203</v>
      </c>
      <c r="F241" s="351" t="s">
        <v>1057</v>
      </c>
      <c r="G241" s="367"/>
      <c r="H241" s="367"/>
      <c r="I241" s="367"/>
      <c r="J241" s="367"/>
      <c r="K241" s="367"/>
      <c r="L241" s="367"/>
      <c r="M241" s="367"/>
      <c r="N241" s="389">
        <f t="shared" ref="N241:N244" si="157">SUBTOTAL(9,G241:M241)</f>
        <v>0</v>
      </c>
      <c r="O241" s="370">
        <f t="shared" si="156"/>
        <v>0</v>
      </c>
    </row>
    <row r="242" spans="1:15" ht="12.75" x14ac:dyDescent="0.2">
      <c r="A242" s="346">
        <v>2</v>
      </c>
      <c r="B242" s="347">
        <v>3</v>
      </c>
      <c r="C242" s="347">
        <v>9</v>
      </c>
      <c r="D242" s="347">
        <v>2</v>
      </c>
      <c r="E242" s="347"/>
      <c r="F242" s="355" t="s">
        <v>1058</v>
      </c>
      <c r="G242" s="29">
        <f>+G243+G244</f>
        <v>239553.55</v>
      </c>
      <c r="H242" s="29">
        <f t="shared" ref="H242:M242" si="158">+H243+H244</f>
        <v>280132.2</v>
      </c>
      <c r="I242" s="29">
        <f t="shared" si="158"/>
        <v>423583.28</v>
      </c>
      <c r="J242" s="29">
        <f t="shared" si="158"/>
        <v>320928.5</v>
      </c>
      <c r="K242" s="29">
        <f t="shared" si="158"/>
        <v>269209.24</v>
      </c>
      <c r="L242" s="29">
        <f t="shared" si="158"/>
        <v>0</v>
      </c>
      <c r="M242" s="29">
        <f t="shared" si="158"/>
        <v>775059.15</v>
      </c>
      <c r="N242" s="380">
        <f t="shared" ref="N242:O242" si="159">+N243+N244</f>
        <v>2308465.92</v>
      </c>
      <c r="O242" s="50">
        <f t="shared" si="159"/>
        <v>0.97672900047645528</v>
      </c>
    </row>
    <row r="243" spans="1:15" ht="12.75" x14ac:dyDescent="0.2">
      <c r="A243" s="356">
        <v>2</v>
      </c>
      <c r="B243" s="350">
        <v>3</v>
      </c>
      <c r="C243" s="350">
        <v>9</v>
      </c>
      <c r="D243" s="350">
        <v>2</v>
      </c>
      <c r="E243" s="350" t="s">
        <v>202</v>
      </c>
      <c r="F243" s="351" t="s">
        <v>1059</v>
      </c>
      <c r="G243" s="390">
        <v>239553.55</v>
      </c>
      <c r="H243" s="390">
        <v>280132.2</v>
      </c>
      <c r="I243" s="390">
        <v>423583.28</v>
      </c>
      <c r="J243" s="390">
        <v>320928.5</v>
      </c>
      <c r="K243" s="390">
        <v>269209.24</v>
      </c>
      <c r="L243" s="390"/>
      <c r="M243" s="390">
        <v>775059.15</v>
      </c>
      <c r="N243" s="389">
        <f t="shared" si="157"/>
        <v>2308465.92</v>
      </c>
      <c r="O243" s="370">
        <f t="shared" si="156"/>
        <v>0.97672900047645528</v>
      </c>
    </row>
    <row r="244" spans="1:15" ht="12.75" x14ac:dyDescent="0.2">
      <c r="A244" s="356">
        <v>2</v>
      </c>
      <c r="B244" s="350">
        <v>3</v>
      </c>
      <c r="C244" s="350">
        <v>9</v>
      </c>
      <c r="D244" s="350">
        <v>2</v>
      </c>
      <c r="E244" s="350" t="s">
        <v>203</v>
      </c>
      <c r="F244" s="351" t="s">
        <v>1060</v>
      </c>
      <c r="G244" s="27"/>
      <c r="H244" s="27"/>
      <c r="I244" s="27"/>
      <c r="J244" s="27"/>
      <c r="K244" s="27"/>
      <c r="L244" s="27"/>
      <c r="M244" s="27"/>
      <c r="N244" s="389">
        <f t="shared" si="157"/>
        <v>0</v>
      </c>
      <c r="O244" s="370">
        <f t="shared" si="156"/>
        <v>0</v>
      </c>
    </row>
    <row r="245" spans="1:15" ht="12.75" x14ac:dyDescent="0.2">
      <c r="A245" s="346">
        <v>2</v>
      </c>
      <c r="B245" s="347">
        <v>3</v>
      </c>
      <c r="C245" s="347">
        <v>9</v>
      </c>
      <c r="D245" s="347">
        <v>3</v>
      </c>
      <c r="E245" s="347"/>
      <c r="F245" s="355" t="s">
        <v>1061</v>
      </c>
      <c r="G245" s="29">
        <f>+G246</f>
        <v>0</v>
      </c>
      <c r="H245" s="29">
        <f t="shared" ref="H245:M245" si="160">+H246</f>
        <v>1750837.64</v>
      </c>
      <c r="I245" s="29">
        <f t="shared" si="160"/>
        <v>3100902.16</v>
      </c>
      <c r="J245" s="29">
        <f t="shared" si="160"/>
        <v>1749240.57</v>
      </c>
      <c r="K245" s="29">
        <f t="shared" si="160"/>
        <v>1416166.79</v>
      </c>
      <c r="L245" s="29">
        <f t="shared" si="160"/>
        <v>0</v>
      </c>
      <c r="M245" s="29">
        <f t="shared" si="160"/>
        <v>0</v>
      </c>
      <c r="N245" s="380">
        <f t="shared" ref="N245:O245" si="161">+N246</f>
        <v>8017147.1600000001</v>
      </c>
      <c r="O245" s="50">
        <f t="shared" si="161"/>
        <v>3.392114245403048</v>
      </c>
    </row>
    <row r="246" spans="1:15" ht="12.75" x14ac:dyDescent="0.2">
      <c r="A246" s="356">
        <v>2</v>
      </c>
      <c r="B246" s="350">
        <v>3</v>
      </c>
      <c r="C246" s="350">
        <v>9</v>
      </c>
      <c r="D246" s="350">
        <v>3</v>
      </c>
      <c r="E246" s="350" t="s">
        <v>202</v>
      </c>
      <c r="F246" s="351" t="s">
        <v>1061</v>
      </c>
      <c r="G246" s="27"/>
      <c r="H246" s="390">
        <v>1750837.64</v>
      </c>
      <c r="I246" s="390">
        <v>3100902.16</v>
      </c>
      <c r="J246" s="390">
        <v>1749240.57</v>
      </c>
      <c r="K246" s="390">
        <v>1416166.79</v>
      </c>
      <c r="L246" s="27"/>
      <c r="M246" s="27"/>
      <c r="N246" s="389">
        <f>SUBTOTAL(9,G246:M246)</f>
        <v>8017147.1600000001</v>
      </c>
      <c r="O246" s="370">
        <f>IFERROR(N246/$N$18*100,"0.00")</f>
        <v>3.392114245403048</v>
      </c>
    </row>
    <row r="247" spans="1:15" ht="12.75" x14ac:dyDescent="0.2">
      <c r="A247" s="346">
        <v>2</v>
      </c>
      <c r="B247" s="347">
        <v>3</v>
      </c>
      <c r="C247" s="347">
        <v>9</v>
      </c>
      <c r="D247" s="347">
        <v>5</v>
      </c>
      <c r="E247" s="347"/>
      <c r="F247" s="355" t="s">
        <v>173</v>
      </c>
      <c r="G247" s="29">
        <f>+G248</f>
        <v>0</v>
      </c>
      <c r="H247" s="29">
        <f t="shared" ref="H247:M247" si="162">+H248</f>
        <v>0</v>
      </c>
      <c r="I247" s="29">
        <f t="shared" si="162"/>
        <v>0</v>
      </c>
      <c r="J247" s="29">
        <f t="shared" si="162"/>
        <v>0</v>
      </c>
      <c r="K247" s="29">
        <f t="shared" si="162"/>
        <v>0</v>
      </c>
      <c r="L247" s="29">
        <f t="shared" si="162"/>
        <v>0</v>
      </c>
      <c r="M247" s="29">
        <f t="shared" si="162"/>
        <v>326052.59999999998</v>
      </c>
      <c r="N247" s="380">
        <f t="shared" ref="N247:O247" si="163">+N248</f>
        <v>326052.59999999998</v>
      </c>
      <c r="O247" s="50">
        <f t="shared" si="163"/>
        <v>0.13795526602391839</v>
      </c>
    </row>
    <row r="248" spans="1:15" ht="12.75" x14ac:dyDescent="0.2">
      <c r="A248" s="356">
        <v>2</v>
      </c>
      <c r="B248" s="350">
        <v>3</v>
      </c>
      <c r="C248" s="350">
        <v>9</v>
      </c>
      <c r="D248" s="350">
        <v>5</v>
      </c>
      <c r="E248" s="350" t="s">
        <v>202</v>
      </c>
      <c r="F248" s="351" t="s">
        <v>173</v>
      </c>
      <c r="G248" s="27"/>
      <c r="H248" s="27"/>
      <c r="I248" s="27"/>
      <c r="J248" s="27"/>
      <c r="K248" s="27"/>
      <c r="L248" s="27"/>
      <c r="M248" s="27">
        <v>326052.59999999998</v>
      </c>
      <c r="N248" s="389">
        <f>SUBTOTAL(9,G248:M248)</f>
        <v>326052.59999999998</v>
      </c>
      <c r="O248" s="370">
        <f>IFERROR(N248/$N$18*100,"0.00")</f>
        <v>0.13795526602391839</v>
      </c>
    </row>
    <row r="249" spans="1:15" ht="12.75" x14ac:dyDescent="0.2">
      <c r="A249" s="346">
        <v>2</v>
      </c>
      <c r="B249" s="347">
        <v>3</v>
      </c>
      <c r="C249" s="347">
        <v>9</v>
      </c>
      <c r="D249" s="347">
        <v>6</v>
      </c>
      <c r="E249" s="347"/>
      <c r="F249" s="355" t="s">
        <v>174</v>
      </c>
      <c r="G249" s="29">
        <f>+G250</f>
        <v>0</v>
      </c>
      <c r="H249" s="29">
        <f t="shared" ref="H249:M249" si="164">+H250</f>
        <v>0</v>
      </c>
      <c r="I249" s="29">
        <f t="shared" si="164"/>
        <v>0</v>
      </c>
      <c r="J249" s="29">
        <f t="shared" si="164"/>
        <v>0</v>
      </c>
      <c r="K249" s="29">
        <f t="shared" si="164"/>
        <v>0</v>
      </c>
      <c r="L249" s="29">
        <f t="shared" si="164"/>
        <v>0</v>
      </c>
      <c r="M249" s="29">
        <f t="shared" si="164"/>
        <v>1338295.3999999999</v>
      </c>
      <c r="N249" s="380">
        <f t="shared" ref="N249:O249" si="165">+N250</f>
        <v>1338295.3999999999</v>
      </c>
      <c r="O249" s="50">
        <f t="shared" si="165"/>
        <v>0.56624267963385744</v>
      </c>
    </row>
    <row r="250" spans="1:15" ht="12.75" x14ac:dyDescent="0.2">
      <c r="A250" s="356">
        <v>2</v>
      </c>
      <c r="B250" s="350">
        <v>3</v>
      </c>
      <c r="C250" s="350">
        <v>9</v>
      </c>
      <c r="D250" s="350">
        <v>6</v>
      </c>
      <c r="E250" s="350" t="s">
        <v>202</v>
      </c>
      <c r="F250" s="351" t="s">
        <v>174</v>
      </c>
      <c r="G250" s="27"/>
      <c r="H250" s="27"/>
      <c r="I250" s="27"/>
      <c r="J250" s="27"/>
      <c r="K250" s="27"/>
      <c r="L250" s="27"/>
      <c r="M250" s="391">
        <v>1338295.3999999999</v>
      </c>
      <c r="N250" s="389">
        <f>SUBTOTAL(9,G250:M250)</f>
        <v>1338295.3999999999</v>
      </c>
      <c r="O250" s="370">
        <f>IFERROR(N250/$N$18*100,"0.00")</f>
        <v>0.56624267963385744</v>
      </c>
    </row>
    <row r="251" spans="1:15" ht="12.75" x14ac:dyDescent="0.2">
      <c r="A251" s="346">
        <v>2</v>
      </c>
      <c r="B251" s="347">
        <v>3</v>
      </c>
      <c r="C251" s="347">
        <v>9</v>
      </c>
      <c r="D251" s="347">
        <v>8</v>
      </c>
      <c r="E251" s="347"/>
      <c r="F251" s="355" t="s">
        <v>1062</v>
      </c>
      <c r="G251" s="29">
        <f>+G252</f>
        <v>0</v>
      </c>
      <c r="H251" s="29">
        <f t="shared" ref="H251:M251" si="166">+H252</f>
        <v>0</v>
      </c>
      <c r="I251" s="29">
        <f t="shared" si="166"/>
        <v>0</v>
      </c>
      <c r="J251" s="29">
        <f t="shared" si="166"/>
        <v>0</v>
      </c>
      <c r="K251" s="29">
        <f t="shared" si="166"/>
        <v>0</v>
      </c>
      <c r="L251" s="29">
        <f t="shared" si="166"/>
        <v>0</v>
      </c>
      <c r="M251" s="29">
        <f t="shared" si="166"/>
        <v>75000</v>
      </c>
      <c r="N251" s="380">
        <f t="shared" ref="N251:O251" si="167">+N252</f>
        <v>75000</v>
      </c>
      <c r="O251" s="50">
        <f t="shared" si="167"/>
        <v>3.1733054580131793E-2</v>
      </c>
    </row>
    <row r="252" spans="1:15" ht="12.75" x14ac:dyDescent="0.2">
      <c r="A252" s="356">
        <v>2</v>
      </c>
      <c r="B252" s="350">
        <v>3</v>
      </c>
      <c r="C252" s="350">
        <v>9</v>
      </c>
      <c r="D252" s="350">
        <v>8</v>
      </c>
      <c r="E252" s="350" t="s">
        <v>202</v>
      </c>
      <c r="F252" s="351" t="s">
        <v>1062</v>
      </c>
      <c r="G252" s="27"/>
      <c r="H252" s="27"/>
      <c r="I252" s="27"/>
      <c r="J252" s="27"/>
      <c r="K252" s="27"/>
      <c r="L252" s="27"/>
      <c r="M252" s="27">
        <v>75000</v>
      </c>
      <c r="N252" s="389">
        <f>SUBTOTAL(9,G252:M252)</f>
        <v>75000</v>
      </c>
      <c r="O252" s="370">
        <f>IFERROR(N252/$N$18*100,"0.00")</f>
        <v>3.1733054580131793E-2</v>
      </c>
    </row>
    <row r="253" spans="1:15" ht="12.75" x14ac:dyDescent="0.2">
      <c r="A253" s="346">
        <v>2</v>
      </c>
      <c r="B253" s="347">
        <v>3</v>
      </c>
      <c r="C253" s="347">
        <v>9</v>
      </c>
      <c r="D253" s="347">
        <v>9</v>
      </c>
      <c r="E253" s="347"/>
      <c r="F253" s="355" t="s">
        <v>1063</v>
      </c>
      <c r="G253" s="29">
        <f>+G254</f>
        <v>0</v>
      </c>
      <c r="H253" s="29">
        <f t="shared" ref="H253:M253" si="168">+H254</f>
        <v>0</v>
      </c>
      <c r="I253" s="29">
        <f t="shared" si="168"/>
        <v>0</v>
      </c>
      <c r="J253" s="29">
        <f t="shared" si="168"/>
        <v>0</v>
      </c>
      <c r="K253" s="29">
        <f t="shared" si="168"/>
        <v>0</v>
      </c>
      <c r="L253" s="29">
        <f t="shared" si="168"/>
        <v>0</v>
      </c>
      <c r="M253" s="29">
        <f t="shared" si="168"/>
        <v>625000</v>
      </c>
      <c r="N253" s="380">
        <f t="shared" ref="N253:O253" si="169">+N254</f>
        <v>625000</v>
      </c>
      <c r="O253" s="50">
        <f t="shared" si="169"/>
        <v>0.26444212150109825</v>
      </c>
    </row>
    <row r="254" spans="1:15" ht="12.75" x14ac:dyDescent="0.2">
      <c r="A254" s="356">
        <v>2</v>
      </c>
      <c r="B254" s="350">
        <v>3</v>
      </c>
      <c r="C254" s="350">
        <v>9</v>
      </c>
      <c r="D254" s="350">
        <v>9</v>
      </c>
      <c r="E254" s="350" t="s">
        <v>202</v>
      </c>
      <c r="F254" s="351" t="s">
        <v>1063</v>
      </c>
      <c r="G254" s="27"/>
      <c r="H254" s="27"/>
      <c r="I254" s="27"/>
      <c r="J254" s="27"/>
      <c r="K254" s="27"/>
      <c r="L254" s="27"/>
      <c r="M254" s="27">
        <v>625000</v>
      </c>
      <c r="N254" s="389">
        <f>SUBTOTAL(9,G254:M254)</f>
        <v>625000</v>
      </c>
      <c r="O254" s="370">
        <f>IFERROR(N254/$N$18*100,"0.00")</f>
        <v>0.26444212150109825</v>
      </c>
    </row>
    <row r="255" spans="1:15" ht="12.75" x14ac:dyDescent="0.2">
      <c r="A255" s="339">
        <v>2</v>
      </c>
      <c r="B255" s="340">
        <v>4</v>
      </c>
      <c r="C255" s="341"/>
      <c r="D255" s="341"/>
      <c r="E255" s="341"/>
      <c r="F255" s="342" t="s">
        <v>255</v>
      </c>
      <c r="G255" s="33">
        <v>0</v>
      </c>
      <c r="H255" s="33">
        <v>0</v>
      </c>
      <c r="I255" s="33">
        <v>0</v>
      </c>
      <c r="J255" s="33">
        <v>0</v>
      </c>
      <c r="K255" s="33">
        <v>0</v>
      </c>
      <c r="L255" s="33">
        <v>0</v>
      </c>
      <c r="M255" s="33">
        <v>0</v>
      </c>
      <c r="N255" s="33">
        <f t="shared" ref="N255:O255" si="170">+N256+N264+N267</f>
        <v>0</v>
      </c>
      <c r="O255" s="33">
        <f t="shared" si="170"/>
        <v>0</v>
      </c>
    </row>
    <row r="256" spans="1:15" ht="12.75" x14ac:dyDescent="0.2">
      <c r="A256" s="343">
        <v>2</v>
      </c>
      <c r="B256" s="344">
        <v>4</v>
      </c>
      <c r="C256" s="344">
        <v>1</v>
      </c>
      <c r="D256" s="344"/>
      <c r="E256" s="344"/>
      <c r="F256" s="345" t="s">
        <v>256</v>
      </c>
      <c r="G256" s="32">
        <v>0</v>
      </c>
      <c r="H256" s="32">
        <v>0</v>
      </c>
      <c r="I256" s="32">
        <v>0</v>
      </c>
      <c r="J256" s="32">
        <v>0</v>
      </c>
      <c r="K256" s="32">
        <v>0</v>
      </c>
      <c r="L256" s="32">
        <v>0</v>
      </c>
      <c r="M256" s="32">
        <v>0</v>
      </c>
      <c r="N256" s="32">
        <f t="shared" ref="N256:O256" si="171">+N257+N260+N262</f>
        <v>0</v>
      </c>
      <c r="O256" s="32">
        <f t="shared" si="171"/>
        <v>0</v>
      </c>
    </row>
    <row r="257" spans="1:15" ht="12.75" x14ac:dyDescent="0.2">
      <c r="A257" s="346">
        <v>2</v>
      </c>
      <c r="B257" s="347">
        <v>4</v>
      </c>
      <c r="C257" s="347">
        <v>1</v>
      </c>
      <c r="D257" s="347">
        <v>2</v>
      </c>
      <c r="E257" s="347"/>
      <c r="F257" s="355" t="s">
        <v>257</v>
      </c>
      <c r="G257" s="29">
        <f>+G258+G259</f>
        <v>0</v>
      </c>
      <c r="H257" s="29">
        <f t="shared" ref="H257:M257" si="172">+H258+H259</f>
        <v>0</v>
      </c>
      <c r="I257" s="29">
        <f t="shared" si="172"/>
        <v>0</v>
      </c>
      <c r="J257" s="29">
        <f t="shared" si="172"/>
        <v>0</v>
      </c>
      <c r="K257" s="29">
        <f t="shared" si="172"/>
        <v>0</v>
      </c>
      <c r="L257" s="29">
        <f t="shared" si="172"/>
        <v>0</v>
      </c>
      <c r="M257" s="29">
        <f t="shared" si="172"/>
        <v>0</v>
      </c>
      <c r="N257" s="29">
        <f t="shared" ref="N257:O257" si="173">+N258+N259</f>
        <v>0</v>
      </c>
      <c r="O257" s="50">
        <f t="shared" si="173"/>
        <v>0</v>
      </c>
    </row>
    <row r="258" spans="1:15" ht="12.75" x14ac:dyDescent="0.2">
      <c r="A258" s="356">
        <v>2</v>
      </c>
      <c r="B258" s="350">
        <v>4</v>
      </c>
      <c r="C258" s="350">
        <v>1</v>
      </c>
      <c r="D258" s="350">
        <v>2</v>
      </c>
      <c r="E258" s="350" t="s">
        <v>202</v>
      </c>
      <c r="F258" s="354" t="s">
        <v>258</v>
      </c>
      <c r="G258" s="27"/>
      <c r="H258" s="27"/>
      <c r="I258" s="27"/>
      <c r="J258" s="27"/>
      <c r="K258" s="27"/>
      <c r="L258" s="27"/>
      <c r="M258" s="27"/>
      <c r="N258" s="367">
        <f>SUBTOTAL(9,G258:M258)</f>
        <v>0</v>
      </c>
      <c r="O258" s="370">
        <f>IFERROR(N258/$N$18*100,"0.00")</f>
        <v>0</v>
      </c>
    </row>
    <row r="259" spans="1:15" ht="12.75" x14ac:dyDescent="0.2">
      <c r="A259" s="356">
        <v>2</v>
      </c>
      <c r="B259" s="350">
        <v>4</v>
      </c>
      <c r="C259" s="350">
        <v>1</v>
      </c>
      <c r="D259" s="350">
        <v>2</v>
      </c>
      <c r="E259" s="350" t="s">
        <v>203</v>
      </c>
      <c r="F259" s="354" t="s">
        <v>259</v>
      </c>
      <c r="G259" s="27"/>
      <c r="H259" s="27"/>
      <c r="I259" s="27"/>
      <c r="J259" s="27"/>
      <c r="K259" s="27"/>
      <c r="L259" s="27"/>
      <c r="M259" s="27"/>
      <c r="N259" s="367">
        <f>SUBTOTAL(9,G259:M259)</f>
        <v>0</v>
      </c>
      <c r="O259" s="370">
        <f t="shared" ref="O259:O263" si="174">IFERROR(N259/$N$18*100,"0.00")</f>
        <v>0</v>
      </c>
    </row>
    <row r="260" spans="1:15" ht="12.75" x14ac:dyDescent="0.2">
      <c r="A260" s="358">
        <v>2</v>
      </c>
      <c r="B260" s="347">
        <v>4</v>
      </c>
      <c r="C260" s="347">
        <v>1</v>
      </c>
      <c r="D260" s="347">
        <v>5</v>
      </c>
      <c r="E260" s="347"/>
      <c r="F260" s="363" t="s">
        <v>260</v>
      </c>
      <c r="G260" s="30">
        <v>0</v>
      </c>
      <c r="H260" s="30">
        <v>0</v>
      </c>
      <c r="I260" s="30">
        <v>0</v>
      </c>
      <c r="J260" s="30">
        <v>0</v>
      </c>
      <c r="K260" s="30">
        <v>0</v>
      </c>
      <c r="L260" s="30">
        <v>0</v>
      </c>
      <c r="M260" s="30">
        <v>0</v>
      </c>
      <c r="N260" s="30">
        <f t="shared" ref="N260:O265" si="175">+N261</f>
        <v>0</v>
      </c>
      <c r="O260" s="50">
        <f t="shared" si="175"/>
        <v>0</v>
      </c>
    </row>
    <row r="261" spans="1:15" ht="12.75" x14ac:dyDescent="0.2">
      <c r="A261" s="356">
        <v>2</v>
      </c>
      <c r="B261" s="350">
        <v>4</v>
      </c>
      <c r="C261" s="350">
        <v>1</v>
      </c>
      <c r="D261" s="350">
        <v>5</v>
      </c>
      <c r="E261" s="350" t="s">
        <v>202</v>
      </c>
      <c r="F261" s="354" t="s">
        <v>260</v>
      </c>
      <c r="G261" s="28"/>
      <c r="H261" s="28"/>
      <c r="I261" s="28"/>
      <c r="J261" s="28"/>
      <c r="K261" s="28"/>
      <c r="L261" s="28"/>
      <c r="M261" s="28"/>
      <c r="N261" s="368">
        <f>SUBTOTAL(9,G261:M261)</f>
        <v>0</v>
      </c>
      <c r="O261" s="370">
        <f t="shared" si="174"/>
        <v>0</v>
      </c>
    </row>
    <row r="262" spans="1:15" ht="12.75" x14ac:dyDescent="0.2">
      <c r="A262" s="346">
        <v>2</v>
      </c>
      <c r="B262" s="347">
        <v>4</v>
      </c>
      <c r="C262" s="347">
        <v>1</v>
      </c>
      <c r="D262" s="347">
        <v>6</v>
      </c>
      <c r="E262" s="350"/>
      <c r="F262" s="363" t="s">
        <v>261</v>
      </c>
      <c r="G262" s="29">
        <f>+G263</f>
        <v>0</v>
      </c>
      <c r="H262" s="29">
        <f t="shared" ref="H262:M262" si="176">+H263</f>
        <v>0</v>
      </c>
      <c r="I262" s="29">
        <f t="shared" si="176"/>
        <v>0</v>
      </c>
      <c r="J262" s="29">
        <f t="shared" si="176"/>
        <v>0</v>
      </c>
      <c r="K262" s="29">
        <f t="shared" si="176"/>
        <v>0</v>
      </c>
      <c r="L262" s="29">
        <f t="shared" si="176"/>
        <v>0</v>
      </c>
      <c r="M262" s="29">
        <f t="shared" si="176"/>
        <v>0</v>
      </c>
      <c r="N262" s="29">
        <f t="shared" si="175"/>
        <v>0</v>
      </c>
      <c r="O262" s="50">
        <f t="shared" ref="O262" si="177">+O263</f>
        <v>0</v>
      </c>
    </row>
    <row r="263" spans="1:15" ht="12.75" x14ac:dyDescent="0.2">
      <c r="A263" s="356">
        <v>2</v>
      </c>
      <c r="B263" s="350">
        <v>4</v>
      </c>
      <c r="C263" s="350">
        <v>1</v>
      </c>
      <c r="D263" s="350">
        <v>6</v>
      </c>
      <c r="E263" s="350" t="s">
        <v>202</v>
      </c>
      <c r="F263" s="354" t="s">
        <v>262</v>
      </c>
      <c r="G263" s="27"/>
      <c r="H263" s="27"/>
      <c r="I263" s="27"/>
      <c r="J263" s="27"/>
      <c r="K263" s="27"/>
      <c r="L263" s="27"/>
      <c r="M263" s="27"/>
      <c r="N263" s="367">
        <f>SUBTOTAL(9,G263:M263)</f>
        <v>0</v>
      </c>
      <c r="O263" s="370">
        <f t="shared" si="174"/>
        <v>0</v>
      </c>
    </row>
    <row r="264" spans="1:15" ht="12.75" x14ac:dyDescent="0.2">
      <c r="A264" s="343">
        <v>2</v>
      </c>
      <c r="B264" s="344">
        <v>4</v>
      </c>
      <c r="C264" s="344">
        <v>4</v>
      </c>
      <c r="D264" s="344"/>
      <c r="E264" s="344"/>
      <c r="F264" s="345" t="s">
        <v>1064</v>
      </c>
      <c r="G264" s="32">
        <v>0</v>
      </c>
      <c r="H264" s="32">
        <v>0</v>
      </c>
      <c r="I264" s="32">
        <v>0</v>
      </c>
      <c r="J264" s="32">
        <v>0</v>
      </c>
      <c r="K264" s="32">
        <v>0</v>
      </c>
      <c r="L264" s="32">
        <v>0</v>
      </c>
      <c r="M264" s="32">
        <v>0</v>
      </c>
      <c r="N264" s="32">
        <f t="shared" si="175"/>
        <v>0</v>
      </c>
      <c r="O264" s="48">
        <f t="shared" ref="O264:O265" si="178">+O265</f>
        <v>0</v>
      </c>
    </row>
    <row r="265" spans="1:15" ht="12.75" x14ac:dyDescent="0.2">
      <c r="A265" s="355">
        <v>2</v>
      </c>
      <c r="B265" s="347">
        <v>4</v>
      </c>
      <c r="C265" s="347">
        <v>4</v>
      </c>
      <c r="D265" s="347">
        <v>1</v>
      </c>
      <c r="E265" s="347"/>
      <c r="F265" s="363" t="s">
        <v>1065</v>
      </c>
      <c r="G265" s="29">
        <f>+G266</f>
        <v>0</v>
      </c>
      <c r="H265" s="29">
        <f t="shared" ref="H265:M265" si="179">+H266</f>
        <v>0</v>
      </c>
      <c r="I265" s="29">
        <f t="shared" si="179"/>
        <v>0</v>
      </c>
      <c r="J265" s="29">
        <f t="shared" si="179"/>
        <v>0</v>
      </c>
      <c r="K265" s="29">
        <f t="shared" si="179"/>
        <v>0</v>
      </c>
      <c r="L265" s="29">
        <f t="shared" si="179"/>
        <v>0</v>
      </c>
      <c r="M265" s="29">
        <f t="shared" si="179"/>
        <v>0</v>
      </c>
      <c r="N265" s="29">
        <f t="shared" si="175"/>
        <v>0</v>
      </c>
      <c r="O265" s="50">
        <f t="shared" si="178"/>
        <v>0</v>
      </c>
    </row>
    <row r="266" spans="1:15" ht="22.5" x14ac:dyDescent="0.2">
      <c r="A266" s="351">
        <v>2</v>
      </c>
      <c r="B266" s="350">
        <v>4</v>
      </c>
      <c r="C266" s="350">
        <v>4</v>
      </c>
      <c r="D266" s="350">
        <v>1</v>
      </c>
      <c r="E266" s="350" t="s">
        <v>204</v>
      </c>
      <c r="F266" s="354" t="s">
        <v>1066</v>
      </c>
      <c r="G266" s="27"/>
      <c r="H266" s="27"/>
      <c r="I266" s="27"/>
      <c r="J266" s="27"/>
      <c r="K266" s="27"/>
      <c r="L266" s="27"/>
      <c r="M266" s="27"/>
      <c r="N266" s="367">
        <f>SUBTOTAL(9,G266:M266)</f>
        <v>0</v>
      </c>
      <c r="O266" s="370">
        <f>IFERROR(N266/$N$18*100,"0.00")</f>
        <v>0</v>
      </c>
    </row>
    <row r="267" spans="1:15" ht="12.75" x14ac:dyDescent="0.2">
      <c r="A267" s="343">
        <v>2</v>
      </c>
      <c r="B267" s="344">
        <v>4</v>
      </c>
      <c r="C267" s="344">
        <v>9</v>
      </c>
      <c r="D267" s="344"/>
      <c r="E267" s="344"/>
      <c r="F267" s="345" t="s">
        <v>263</v>
      </c>
      <c r="G267" s="32">
        <v>0</v>
      </c>
      <c r="H267" s="32">
        <v>0</v>
      </c>
      <c r="I267" s="32">
        <v>0</v>
      </c>
      <c r="J267" s="32">
        <v>0</v>
      </c>
      <c r="K267" s="32">
        <v>0</v>
      </c>
      <c r="L267" s="32">
        <v>0</v>
      </c>
      <c r="M267" s="32">
        <v>0</v>
      </c>
      <c r="N267" s="32">
        <f t="shared" ref="N267:O267" si="180">+N268+N270</f>
        <v>0</v>
      </c>
      <c r="O267" s="32">
        <f t="shared" si="180"/>
        <v>0</v>
      </c>
    </row>
    <row r="268" spans="1:15" ht="12.75" x14ac:dyDescent="0.2">
      <c r="A268" s="358">
        <v>2</v>
      </c>
      <c r="B268" s="347">
        <v>4</v>
      </c>
      <c r="C268" s="347">
        <v>9</v>
      </c>
      <c r="D268" s="347">
        <v>1</v>
      </c>
      <c r="E268" s="347"/>
      <c r="F268" s="363" t="s">
        <v>263</v>
      </c>
      <c r="G268" s="29">
        <f>+G269</f>
        <v>0</v>
      </c>
      <c r="H268" s="29">
        <f t="shared" ref="H268:M268" si="181">+H269</f>
        <v>0</v>
      </c>
      <c r="I268" s="29">
        <f t="shared" si="181"/>
        <v>0</v>
      </c>
      <c r="J268" s="29">
        <f t="shared" si="181"/>
        <v>0</v>
      </c>
      <c r="K268" s="29">
        <f t="shared" si="181"/>
        <v>0</v>
      </c>
      <c r="L268" s="29">
        <f t="shared" si="181"/>
        <v>0</v>
      </c>
      <c r="M268" s="29">
        <f t="shared" si="181"/>
        <v>0</v>
      </c>
      <c r="N268" s="29">
        <f t="shared" ref="N268:O276" si="182">+N269</f>
        <v>0</v>
      </c>
      <c r="O268" s="50">
        <f t="shared" si="182"/>
        <v>0</v>
      </c>
    </row>
    <row r="269" spans="1:15" ht="12.75" x14ac:dyDescent="0.2">
      <c r="A269" s="356">
        <v>2</v>
      </c>
      <c r="B269" s="350">
        <v>4</v>
      </c>
      <c r="C269" s="350">
        <v>9</v>
      </c>
      <c r="D269" s="350">
        <v>1</v>
      </c>
      <c r="E269" s="350" t="s">
        <v>202</v>
      </c>
      <c r="F269" s="354" t="s">
        <v>263</v>
      </c>
      <c r="G269" s="27"/>
      <c r="H269" s="27"/>
      <c r="I269" s="27"/>
      <c r="J269" s="27"/>
      <c r="K269" s="27"/>
      <c r="L269" s="27"/>
      <c r="M269" s="27"/>
      <c r="N269" s="367">
        <f>SUBTOTAL(9,G269:M269)</f>
        <v>0</v>
      </c>
      <c r="O269" s="370">
        <f>IFERROR(N269/$N$18*100,"0.00")</f>
        <v>0</v>
      </c>
    </row>
    <row r="270" spans="1:15" ht="12.75" x14ac:dyDescent="0.2">
      <c r="A270" s="358">
        <v>2</v>
      </c>
      <c r="B270" s="347">
        <v>4</v>
      </c>
      <c r="C270" s="347">
        <v>9</v>
      </c>
      <c r="D270" s="347">
        <v>4</v>
      </c>
      <c r="E270" s="347"/>
      <c r="F270" s="363" t="s">
        <v>264</v>
      </c>
      <c r="G270" s="29">
        <f>+G271</f>
        <v>0</v>
      </c>
      <c r="H270" s="29">
        <f t="shared" ref="H270:M270" si="183">+H271</f>
        <v>0</v>
      </c>
      <c r="I270" s="29">
        <f t="shared" si="183"/>
        <v>0</v>
      </c>
      <c r="J270" s="29">
        <f t="shared" si="183"/>
        <v>0</v>
      </c>
      <c r="K270" s="29">
        <f t="shared" si="183"/>
        <v>0</v>
      </c>
      <c r="L270" s="29">
        <f t="shared" si="183"/>
        <v>0</v>
      </c>
      <c r="M270" s="29">
        <f t="shared" si="183"/>
        <v>0</v>
      </c>
      <c r="N270" s="29">
        <f t="shared" si="182"/>
        <v>0</v>
      </c>
      <c r="O270" s="50">
        <f t="shared" si="182"/>
        <v>0</v>
      </c>
    </row>
    <row r="271" spans="1:15" ht="12.75" x14ac:dyDescent="0.2">
      <c r="A271" s="349">
        <v>2</v>
      </c>
      <c r="B271" s="350">
        <v>4</v>
      </c>
      <c r="C271" s="350">
        <v>9</v>
      </c>
      <c r="D271" s="350">
        <v>4</v>
      </c>
      <c r="E271" s="350" t="s">
        <v>202</v>
      </c>
      <c r="F271" s="354" t="s">
        <v>264</v>
      </c>
      <c r="G271" s="27"/>
      <c r="H271" s="27"/>
      <c r="I271" s="27"/>
      <c r="J271" s="27"/>
      <c r="K271" s="27"/>
      <c r="L271" s="27"/>
      <c r="M271" s="27"/>
      <c r="N271" s="367">
        <f>SUBTOTAL(9,G271:M271)</f>
        <v>0</v>
      </c>
      <c r="O271" s="370">
        <f>IFERROR(N271/$N$18*100,"0.00")</f>
        <v>0</v>
      </c>
    </row>
    <row r="272" spans="1:15" ht="12.75" x14ac:dyDescent="0.2">
      <c r="A272" s="339">
        <v>2</v>
      </c>
      <c r="B272" s="340">
        <v>6</v>
      </c>
      <c r="C272" s="341"/>
      <c r="D272" s="341"/>
      <c r="E272" s="341"/>
      <c r="F272" s="342" t="s">
        <v>176</v>
      </c>
      <c r="G272" s="33">
        <v>0</v>
      </c>
      <c r="H272" s="33">
        <v>0</v>
      </c>
      <c r="I272" s="33">
        <v>0</v>
      </c>
      <c r="J272" s="33">
        <v>0</v>
      </c>
      <c r="K272" s="33">
        <v>0</v>
      </c>
      <c r="L272" s="33">
        <v>0</v>
      </c>
      <c r="M272" s="33">
        <v>8557430.6999999993</v>
      </c>
      <c r="N272" s="33">
        <f>+N273+N284+N291+N296+N303+N312+N315</f>
        <v>6597430.7000000002</v>
      </c>
      <c r="O272" s="33">
        <f t="shared" ref="O272" si="184">+O273+O284+O291+O296+O303+O312+O315</f>
        <v>3.6207122062506052</v>
      </c>
    </row>
    <row r="273" spans="1:15" ht="12.75" x14ac:dyDescent="0.2">
      <c r="A273" s="343">
        <v>2</v>
      </c>
      <c r="B273" s="344">
        <v>6</v>
      </c>
      <c r="C273" s="344">
        <v>1</v>
      </c>
      <c r="D273" s="344"/>
      <c r="E273" s="344"/>
      <c r="F273" s="345" t="s">
        <v>177</v>
      </c>
      <c r="G273" s="32">
        <v>0</v>
      </c>
      <c r="H273" s="32">
        <v>0</v>
      </c>
      <c r="I273" s="32">
        <v>0</v>
      </c>
      <c r="J273" s="32">
        <v>0</v>
      </c>
      <c r="K273" s="32">
        <v>0</v>
      </c>
      <c r="L273" s="32">
        <v>0</v>
      </c>
      <c r="M273" s="32">
        <v>1757430.7</v>
      </c>
      <c r="N273" s="32">
        <f>+N274+N276+N278+N280+N282+N284</f>
        <v>2007430.7</v>
      </c>
      <c r="O273" s="32">
        <f t="shared" ref="O273" si="185">+O274+O276+O278+O280+O282</f>
        <v>0.74358192431865622</v>
      </c>
    </row>
    <row r="274" spans="1:15" ht="12.75" x14ac:dyDescent="0.2">
      <c r="A274" s="346">
        <v>2</v>
      </c>
      <c r="B274" s="347">
        <v>6</v>
      </c>
      <c r="C274" s="347">
        <v>1</v>
      </c>
      <c r="D274" s="347">
        <v>1</v>
      </c>
      <c r="E274" s="347"/>
      <c r="F274" s="355" t="s">
        <v>1067</v>
      </c>
      <c r="G274" s="29">
        <f>+G275</f>
        <v>0</v>
      </c>
      <c r="H274" s="29">
        <f t="shared" ref="H274:M274" si="186">+H275</f>
        <v>0</v>
      </c>
      <c r="I274" s="29">
        <f t="shared" si="186"/>
        <v>0</v>
      </c>
      <c r="J274" s="29">
        <f t="shared" si="186"/>
        <v>0</v>
      </c>
      <c r="K274" s="29">
        <f t="shared" si="186"/>
        <v>0</v>
      </c>
      <c r="L274" s="29">
        <f t="shared" si="186"/>
        <v>0</v>
      </c>
      <c r="M274" s="29">
        <f t="shared" si="186"/>
        <v>797430.7</v>
      </c>
      <c r="N274" s="29">
        <f t="shared" ref="N274:O274" si="187">+N275</f>
        <v>797430.7</v>
      </c>
      <c r="O274" s="50">
        <f t="shared" si="187"/>
        <v>0.33739882569296931</v>
      </c>
    </row>
    <row r="275" spans="1:15" ht="12.75" x14ac:dyDescent="0.2">
      <c r="A275" s="349">
        <v>2</v>
      </c>
      <c r="B275" s="350">
        <v>6</v>
      </c>
      <c r="C275" s="350">
        <v>1</v>
      </c>
      <c r="D275" s="350">
        <v>1</v>
      </c>
      <c r="E275" s="350" t="s">
        <v>202</v>
      </c>
      <c r="F275" s="351" t="s">
        <v>1067</v>
      </c>
      <c r="G275" s="27"/>
      <c r="H275" s="27"/>
      <c r="I275" s="27"/>
      <c r="J275" s="27"/>
      <c r="K275" s="27"/>
      <c r="L275" s="27"/>
      <c r="M275" s="27">
        <v>797430.7</v>
      </c>
      <c r="N275" s="389">
        <f>SUBTOTAL(9,G275:M275)</f>
        <v>797430.7</v>
      </c>
      <c r="O275" s="370">
        <f t="shared" ref="O275:O283" si="188">IFERROR(N275/$N$18*100,"0.00")</f>
        <v>0.33739882569296931</v>
      </c>
    </row>
    <row r="276" spans="1:15" ht="12.75" x14ac:dyDescent="0.2">
      <c r="A276" s="346">
        <v>2</v>
      </c>
      <c r="B276" s="347">
        <v>6</v>
      </c>
      <c r="C276" s="347">
        <v>1</v>
      </c>
      <c r="D276" s="347">
        <v>2</v>
      </c>
      <c r="E276" s="347"/>
      <c r="F276" s="355" t="s">
        <v>559</v>
      </c>
      <c r="G276" s="29">
        <f>+G277</f>
        <v>0</v>
      </c>
      <c r="H276" s="29">
        <f t="shared" ref="H276:M276" si="189">+H277</f>
        <v>0</v>
      </c>
      <c r="I276" s="29">
        <f t="shared" si="189"/>
        <v>0</v>
      </c>
      <c r="J276" s="29">
        <f t="shared" si="189"/>
        <v>0</v>
      </c>
      <c r="K276" s="29">
        <f t="shared" si="189"/>
        <v>0</v>
      </c>
      <c r="L276" s="29">
        <f t="shared" si="189"/>
        <v>0</v>
      </c>
      <c r="M276" s="29">
        <f t="shared" si="189"/>
        <v>255000</v>
      </c>
      <c r="N276" s="380">
        <f t="shared" si="182"/>
        <v>255000</v>
      </c>
      <c r="O276" s="50">
        <f t="shared" ref="O276" si="190">+O277</f>
        <v>0.1078923855724481</v>
      </c>
    </row>
    <row r="277" spans="1:15" ht="12.75" x14ac:dyDescent="0.2">
      <c r="A277" s="349">
        <v>2</v>
      </c>
      <c r="B277" s="350">
        <v>6</v>
      </c>
      <c r="C277" s="350">
        <v>1</v>
      </c>
      <c r="D277" s="350">
        <v>2</v>
      </c>
      <c r="E277" s="350" t="s">
        <v>202</v>
      </c>
      <c r="F277" s="354" t="s">
        <v>559</v>
      </c>
      <c r="G277" s="27"/>
      <c r="H277" s="27"/>
      <c r="I277" s="27"/>
      <c r="J277" s="27"/>
      <c r="K277" s="27"/>
      <c r="L277" s="27"/>
      <c r="M277" s="27">
        <v>255000</v>
      </c>
      <c r="N277" s="389">
        <f>SUBTOTAL(9,G277:M277)</f>
        <v>255000</v>
      </c>
      <c r="O277" s="370">
        <f t="shared" si="188"/>
        <v>0.1078923855724481</v>
      </c>
    </row>
    <row r="278" spans="1:15" ht="12.75" x14ac:dyDescent="0.2">
      <c r="A278" s="346">
        <v>2</v>
      </c>
      <c r="B278" s="347">
        <v>6</v>
      </c>
      <c r="C278" s="347">
        <v>1</v>
      </c>
      <c r="D278" s="347">
        <v>3</v>
      </c>
      <c r="E278" s="347"/>
      <c r="F278" s="363" t="s">
        <v>1068</v>
      </c>
      <c r="G278" s="29">
        <f>+G279</f>
        <v>0</v>
      </c>
      <c r="H278" s="29">
        <f t="shared" ref="H278:M278" si="191">+H279</f>
        <v>0</v>
      </c>
      <c r="I278" s="29">
        <f t="shared" si="191"/>
        <v>0</v>
      </c>
      <c r="J278" s="29">
        <f t="shared" si="191"/>
        <v>0</v>
      </c>
      <c r="K278" s="29">
        <f t="shared" si="191"/>
        <v>0</v>
      </c>
      <c r="L278" s="29">
        <f t="shared" si="191"/>
        <v>0</v>
      </c>
      <c r="M278" s="29">
        <f t="shared" si="191"/>
        <v>0</v>
      </c>
      <c r="N278" s="380">
        <f t="shared" ref="N278:O278" si="192">+N279</f>
        <v>0</v>
      </c>
      <c r="O278" s="50">
        <f t="shared" si="192"/>
        <v>0</v>
      </c>
    </row>
    <row r="279" spans="1:15" ht="12.75" x14ac:dyDescent="0.2">
      <c r="A279" s="349">
        <v>2</v>
      </c>
      <c r="B279" s="350">
        <v>6</v>
      </c>
      <c r="C279" s="350">
        <v>1</v>
      </c>
      <c r="D279" s="350">
        <v>3</v>
      </c>
      <c r="E279" s="350" t="s">
        <v>202</v>
      </c>
      <c r="F279" s="354" t="s">
        <v>1068</v>
      </c>
      <c r="G279" s="27"/>
      <c r="H279" s="27"/>
      <c r="I279" s="27"/>
      <c r="J279" s="27"/>
      <c r="K279" s="27"/>
      <c r="L279" s="27"/>
      <c r="M279" s="27">
        <v>0</v>
      </c>
      <c r="N279" s="389">
        <f>SUBTOTAL(9,G279:M279)</f>
        <v>0</v>
      </c>
      <c r="O279" s="370">
        <f t="shared" si="188"/>
        <v>0</v>
      </c>
    </row>
    <row r="280" spans="1:15" ht="12.75" x14ac:dyDescent="0.2">
      <c r="A280" s="346">
        <v>2</v>
      </c>
      <c r="B280" s="347">
        <v>6</v>
      </c>
      <c r="C280" s="347">
        <v>1</v>
      </c>
      <c r="D280" s="347">
        <v>4</v>
      </c>
      <c r="E280" s="347"/>
      <c r="F280" s="355" t="s">
        <v>265</v>
      </c>
      <c r="G280" s="29">
        <f>+G281</f>
        <v>0</v>
      </c>
      <c r="H280" s="29">
        <f t="shared" ref="H280:M280" si="193">+H281</f>
        <v>0</v>
      </c>
      <c r="I280" s="29">
        <f t="shared" si="193"/>
        <v>0</v>
      </c>
      <c r="J280" s="29">
        <f t="shared" si="193"/>
        <v>0</v>
      </c>
      <c r="K280" s="29">
        <f t="shared" si="193"/>
        <v>0</v>
      </c>
      <c r="L280" s="29">
        <f t="shared" si="193"/>
        <v>0</v>
      </c>
      <c r="M280" s="29">
        <f t="shared" si="193"/>
        <v>480000</v>
      </c>
      <c r="N280" s="380">
        <f t="shared" ref="N280:O280" si="194">+N281</f>
        <v>480000</v>
      </c>
      <c r="O280" s="50">
        <f t="shared" si="194"/>
        <v>0.20309154931284346</v>
      </c>
    </row>
    <row r="281" spans="1:15" ht="12.75" x14ac:dyDescent="0.2">
      <c r="A281" s="349">
        <v>2</v>
      </c>
      <c r="B281" s="350">
        <v>6</v>
      </c>
      <c r="C281" s="350">
        <v>1</v>
      </c>
      <c r="D281" s="350">
        <v>4</v>
      </c>
      <c r="E281" s="350" t="s">
        <v>202</v>
      </c>
      <c r="F281" s="354" t="s">
        <v>265</v>
      </c>
      <c r="G281" s="27"/>
      <c r="H281" s="27"/>
      <c r="I281" s="27"/>
      <c r="J281" s="27"/>
      <c r="K281" s="27"/>
      <c r="L281" s="27"/>
      <c r="M281" s="27">
        <v>480000</v>
      </c>
      <c r="N281" s="389">
        <f t="shared" ref="N281:N286" si="195">SUBTOTAL(9,G281:M281)</f>
        <v>480000</v>
      </c>
      <c r="O281" s="370">
        <f t="shared" si="188"/>
        <v>0.20309154931284346</v>
      </c>
    </row>
    <row r="282" spans="1:15" ht="12.75" x14ac:dyDescent="0.2">
      <c r="A282" s="346">
        <v>2</v>
      </c>
      <c r="B282" s="347">
        <v>6</v>
      </c>
      <c r="C282" s="347">
        <v>1</v>
      </c>
      <c r="D282" s="347">
        <v>9</v>
      </c>
      <c r="E282" s="347"/>
      <c r="F282" s="355" t="s">
        <v>179</v>
      </c>
      <c r="G282" s="29">
        <f>+G283</f>
        <v>0</v>
      </c>
      <c r="H282" s="29">
        <f t="shared" ref="H282:M282" si="196">+H283</f>
        <v>0</v>
      </c>
      <c r="I282" s="29">
        <f t="shared" si="196"/>
        <v>0</v>
      </c>
      <c r="J282" s="29">
        <f t="shared" si="196"/>
        <v>0</v>
      </c>
      <c r="K282" s="29">
        <f t="shared" si="196"/>
        <v>0</v>
      </c>
      <c r="L282" s="29">
        <f t="shared" si="196"/>
        <v>0</v>
      </c>
      <c r="M282" s="29">
        <f t="shared" si="196"/>
        <v>225000</v>
      </c>
      <c r="N282" s="380">
        <f t="shared" ref="N282:O282" si="197">+N283</f>
        <v>225000</v>
      </c>
      <c r="O282" s="50">
        <f t="shared" si="197"/>
        <v>9.5199163740395373E-2</v>
      </c>
    </row>
    <row r="283" spans="1:15" ht="12.75" x14ac:dyDescent="0.2">
      <c r="A283" s="349">
        <v>2</v>
      </c>
      <c r="B283" s="350">
        <v>6</v>
      </c>
      <c r="C283" s="350">
        <v>1</v>
      </c>
      <c r="D283" s="350">
        <v>9</v>
      </c>
      <c r="E283" s="350" t="s">
        <v>202</v>
      </c>
      <c r="F283" s="354" t="s">
        <v>179</v>
      </c>
      <c r="G283" s="27"/>
      <c r="H283" s="27"/>
      <c r="I283" s="27"/>
      <c r="J283" s="27"/>
      <c r="K283" s="27"/>
      <c r="L283" s="27"/>
      <c r="M283" s="27">
        <v>225000</v>
      </c>
      <c r="N283" s="389">
        <f t="shared" si="195"/>
        <v>225000</v>
      </c>
      <c r="O283" s="370">
        <f t="shared" si="188"/>
        <v>9.5199163740395373E-2</v>
      </c>
    </row>
    <row r="284" spans="1:15" ht="12.75" x14ac:dyDescent="0.2">
      <c r="A284" s="343">
        <v>2</v>
      </c>
      <c r="B284" s="344">
        <v>6</v>
      </c>
      <c r="C284" s="344">
        <v>2</v>
      </c>
      <c r="D284" s="344"/>
      <c r="E284" s="344"/>
      <c r="F284" s="345" t="s">
        <v>1069</v>
      </c>
      <c r="G284" s="32">
        <v>0</v>
      </c>
      <c r="H284" s="32">
        <v>0</v>
      </c>
      <c r="I284" s="32">
        <v>0</v>
      </c>
      <c r="J284" s="32">
        <v>0</v>
      </c>
      <c r="K284" s="32">
        <v>0</v>
      </c>
      <c r="L284" s="32">
        <v>0</v>
      </c>
      <c r="M284" s="32">
        <v>2460000</v>
      </c>
      <c r="N284" s="32">
        <f t="shared" ref="N284:O284" si="198">+N285+N287+N289</f>
        <v>250000</v>
      </c>
      <c r="O284" s="32">
        <f t="shared" si="198"/>
        <v>1.0408441902283228</v>
      </c>
    </row>
    <row r="285" spans="1:15" ht="12.75" x14ac:dyDescent="0.2">
      <c r="A285" s="346">
        <v>2</v>
      </c>
      <c r="B285" s="347">
        <v>6</v>
      </c>
      <c r="C285" s="347">
        <v>2</v>
      </c>
      <c r="D285" s="347">
        <v>1</v>
      </c>
      <c r="E285" s="347"/>
      <c r="F285" s="355" t="s">
        <v>266</v>
      </c>
      <c r="G285" s="29">
        <f>+G286</f>
        <v>0</v>
      </c>
      <c r="H285" s="29">
        <f t="shared" ref="H285:M285" si="199">+H286</f>
        <v>0</v>
      </c>
      <c r="I285" s="29">
        <f t="shared" si="199"/>
        <v>0</v>
      </c>
      <c r="J285" s="29">
        <f t="shared" si="199"/>
        <v>0</v>
      </c>
      <c r="K285" s="29">
        <f t="shared" si="199"/>
        <v>0</v>
      </c>
      <c r="L285" s="29">
        <f t="shared" si="199"/>
        <v>0</v>
      </c>
      <c r="M285" s="29">
        <f t="shared" si="199"/>
        <v>250000</v>
      </c>
      <c r="N285" s="29">
        <f t="shared" ref="N285:O285" si="200">+N286</f>
        <v>250000</v>
      </c>
      <c r="O285" s="50">
        <f t="shared" si="200"/>
        <v>0.10577684860043932</v>
      </c>
    </row>
    <row r="286" spans="1:15" ht="12.75" x14ac:dyDescent="0.2">
      <c r="A286" s="356">
        <v>2</v>
      </c>
      <c r="B286" s="350">
        <v>6</v>
      </c>
      <c r="C286" s="350">
        <v>2</v>
      </c>
      <c r="D286" s="350">
        <v>1</v>
      </c>
      <c r="E286" s="350" t="s">
        <v>202</v>
      </c>
      <c r="F286" s="354" t="s">
        <v>266</v>
      </c>
      <c r="G286" s="27"/>
      <c r="H286" s="27"/>
      <c r="I286" s="27"/>
      <c r="J286" s="27"/>
      <c r="K286" s="27"/>
      <c r="L286" s="27"/>
      <c r="M286" s="27">
        <v>250000</v>
      </c>
      <c r="N286" s="389">
        <f t="shared" si="195"/>
        <v>250000</v>
      </c>
      <c r="O286" s="370">
        <f t="shared" ref="O286" si="201">IFERROR(N286/$N$18*100,"0.00")</f>
        <v>0.10577684860043932</v>
      </c>
    </row>
    <row r="287" spans="1:15" ht="12.75" x14ac:dyDescent="0.2">
      <c r="A287" s="346">
        <v>2</v>
      </c>
      <c r="B287" s="347">
        <v>6</v>
      </c>
      <c r="C287" s="347">
        <v>2</v>
      </c>
      <c r="D287" s="347">
        <v>3</v>
      </c>
      <c r="E287" s="347"/>
      <c r="F287" s="355" t="s">
        <v>180</v>
      </c>
      <c r="G287" s="29">
        <f>+G288</f>
        <v>0</v>
      </c>
      <c r="H287" s="29">
        <f t="shared" ref="H287:M287" si="202">+H288+H289+H290+H291+H292+H293+H294</f>
        <v>0</v>
      </c>
      <c r="I287" s="29">
        <f t="shared" si="202"/>
        <v>0</v>
      </c>
      <c r="J287" s="29">
        <f t="shared" si="202"/>
        <v>0</v>
      </c>
      <c r="K287" s="29">
        <f t="shared" si="202"/>
        <v>0</v>
      </c>
      <c r="L287" s="29">
        <f t="shared" si="202"/>
        <v>0</v>
      </c>
      <c r="M287" s="29">
        <f t="shared" si="202"/>
        <v>2210000</v>
      </c>
      <c r="N287" s="29">
        <v>0</v>
      </c>
      <c r="O287" s="50">
        <f>+O288+O289+O290+O291+O292+O293+O294</f>
        <v>0.93506734162788352</v>
      </c>
    </row>
    <row r="288" spans="1:15" ht="12.75" x14ac:dyDescent="0.2">
      <c r="A288" s="356">
        <v>2</v>
      </c>
      <c r="B288" s="350">
        <v>6</v>
      </c>
      <c r="C288" s="350">
        <v>2</v>
      </c>
      <c r="D288" s="350">
        <v>3</v>
      </c>
      <c r="E288" s="350" t="s">
        <v>202</v>
      </c>
      <c r="F288" s="354" t="s">
        <v>180</v>
      </c>
      <c r="G288" s="27"/>
      <c r="H288" s="27"/>
      <c r="I288" s="27"/>
      <c r="J288" s="27"/>
      <c r="K288" s="27"/>
      <c r="L288" s="27"/>
      <c r="M288" s="27"/>
      <c r="N288" s="367">
        <f t="shared" ref="N288:N295" si="203">SUBTOTAL(9,G288:M288)</f>
        <v>0</v>
      </c>
      <c r="O288" s="370">
        <f t="shared" ref="O288:O295" si="204">IFERROR(N288/$N$18*100,"0.00")</f>
        <v>0</v>
      </c>
    </row>
    <row r="289" spans="1:15" ht="12.75" x14ac:dyDescent="0.2">
      <c r="A289" s="346">
        <v>2</v>
      </c>
      <c r="B289" s="347">
        <v>6</v>
      </c>
      <c r="C289" s="347">
        <v>2</v>
      </c>
      <c r="D289" s="347">
        <v>4</v>
      </c>
      <c r="E289" s="347"/>
      <c r="F289" s="355" t="s">
        <v>1070</v>
      </c>
      <c r="G289" s="29">
        <f>+G290</f>
        <v>0</v>
      </c>
      <c r="H289" s="29">
        <f t="shared" ref="H289:M289" si="205">+H290</f>
        <v>0</v>
      </c>
      <c r="I289" s="29">
        <f t="shared" si="205"/>
        <v>0</v>
      </c>
      <c r="J289" s="29">
        <f t="shared" si="205"/>
        <v>0</v>
      </c>
      <c r="K289" s="29">
        <f t="shared" si="205"/>
        <v>0</v>
      </c>
      <c r="L289" s="29">
        <f t="shared" si="205"/>
        <v>0</v>
      </c>
      <c r="M289" s="29">
        <f t="shared" si="205"/>
        <v>0</v>
      </c>
      <c r="N289" s="29">
        <f t="shared" ref="N289:O289" si="206">+N290</f>
        <v>0</v>
      </c>
      <c r="O289" s="50">
        <f t="shared" si="206"/>
        <v>0</v>
      </c>
    </row>
    <row r="290" spans="1:15" ht="12.75" x14ac:dyDescent="0.2">
      <c r="A290" s="356">
        <v>2</v>
      </c>
      <c r="B290" s="350">
        <v>6</v>
      </c>
      <c r="C290" s="350">
        <v>2</v>
      </c>
      <c r="D290" s="350">
        <v>4</v>
      </c>
      <c r="E290" s="350" t="s">
        <v>202</v>
      </c>
      <c r="F290" s="351" t="s">
        <v>1070</v>
      </c>
      <c r="G290" s="27"/>
      <c r="H290" s="27"/>
      <c r="I290" s="27"/>
      <c r="J290" s="27"/>
      <c r="K290" s="27"/>
      <c r="L290" s="27"/>
      <c r="M290" s="27"/>
      <c r="N290" s="367">
        <f t="shared" si="203"/>
        <v>0</v>
      </c>
      <c r="O290" s="370">
        <f t="shared" si="204"/>
        <v>0</v>
      </c>
    </row>
    <row r="291" spans="1:15" ht="12.75" x14ac:dyDescent="0.2">
      <c r="A291" s="343">
        <v>2</v>
      </c>
      <c r="B291" s="344">
        <v>6</v>
      </c>
      <c r="C291" s="344">
        <v>3</v>
      </c>
      <c r="D291" s="344"/>
      <c r="E291" s="344"/>
      <c r="F291" s="345" t="s">
        <v>181</v>
      </c>
      <c r="G291" s="32">
        <v>0</v>
      </c>
      <c r="H291" s="32">
        <v>0</v>
      </c>
      <c r="I291" s="32">
        <v>0</v>
      </c>
      <c r="J291" s="32">
        <v>0</v>
      </c>
      <c r="K291" s="32">
        <v>0</v>
      </c>
      <c r="L291" s="32">
        <v>0</v>
      </c>
      <c r="M291" s="32">
        <v>830000</v>
      </c>
      <c r="N291" s="32">
        <f t="shared" ref="N291:O291" si="207">+N292+N294</f>
        <v>830000</v>
      </c>
      <c r="O291" s="32">
        <f t="shared" si="207"/>
        <v>0.35117913735345851</v>
      </c>
    </row>
    <row r="292" spans="1:15" ht="12.75" x14ac:dyDescent="0.2">
      <c r="A292" s="358">
        <v>2</v>
      </c>
      <c r="B292" s="347">
        <v>6</v>
      </c>
      <c r="C292" s="347">
        <v>3</v>
      </c>
      <c r="D292" s="347">
        <v>1</v>
      </c>
      <c r="E292" s="347"/>
      <c r="F292" s="363" t="s">
        <v>182</v>
      </c>
      <c r="G292" s="29">
        <f>+G293</f>
        <v>0</v>
      </c>
      <c r="H292" s="29">
        <f t="shared" ref="H292:M292" si="208">+H293</f>
        <v>0</v>
      </c>
      <c r="I292" s="29">
        <f t="shared" si="208"/>
        <v>0</v>
      </c>
      <c r="J292" s="29">
        <f t="shared" si="208"/>
        <v>0</v>
      </c>
      <c r="K292" s="29">
        <f t="shared" si="208"/>
        <v>0</v>
      </c>
      <c r="L292" s="29">
        <f t="shared" si="208"/>
        <v>0</v>
      </c>
      <c r="M292" s="29">
        <f t="shared" si="208"/>
        <v>550000</v>
      </c>
      <c r="N292" s="29">
        <f t="shared" ref="N292:O292" si="209">+N293</f>
        <v>550000</v>
      </c>
      <c r="O292" s="50">
        <f t="shared" si="209"/>
        <v>0.23270906692096646</v>
      </c>
    </row>
    <row r="293" spans="1:15" ht="12.75" x14ac:dyDescent="0.2">
      <c r="A293" s="349">
        <v>2</v>
      </c>
      <c r="B293" s="350">
        <v>6</v>
      </c>
      <c r="C293" s="350">
        <v>3</v>
      </c>
      <c r="D293" s="350">
        <v>1</v>
      </c>
      <c r="E293" s="350" t="s">
        <v>202</v>
      </c>
      <c r="F293" s="351" t="s">
        <v>182</v>
      </c>
      <c r="G293" s="27"/>
      <c r="H293" s="27"/>
      <c r="I293" s="27"/>
      <c r="J293" s="27"/>
      <c r="K293" s="27"/>
      <c r="L293" s="27"/>
      <c r="M293" s="27">
        <v>550000</v>
      </c>
      <c r="N293" s="389">
        <f t="shared" si="203"/>
        <v>550000</v>
      </c>
      <c r="O293" s="370">
        <f t="shared" si="204"/>
        <v>0.23270906692096646</v>
      </c>
    </row>
    <row r="294" spans="1:15" ht="12.75" x14ac:dyDescent="0.2">
      <c r="A294" s="346">
        <v>2</v>
      </c>
      <c r="B294" s="347">
        <v>6</v>
      </c>
      <c r="C294" s="347">
        <v>3</v>
      </c>
      <c r="D294" s="347">
        <v>2</v>
      </c>
      <c r="E294" s="347"/>
      <c r="F294" s="355" t="s">
        <v>183</v>
      </c>
      <c r="G294" s="29">
        <f>+G295</f>
        <v>0</v>
      </c>
      <c r="H294" s="29">
        <f t="shared" ref="H294:M294" si="210">+H295</f>
        <v>0</v>
      </c>
      <c r="I294" s="29">
        <f t="shared" si="210"/>
        <v>0</v>
      </c>
      <c r="J294" s="29">
        <f t="shared" si="210"/>
        <v>0</v>
      </c>
      <c r="K294" s="29">
        <f t="shared" si="210"/>
        <v>0</v>
      </c>
      <c r="L294" s="29">
        <f t="shared" si="210"/>
        <v>0</v>
      </c>
      <c r="M294" s="29">
        <f t="shared" si="210"/>
        <v>280000</v>
      </c>
      <c r="N294" s="380">
        <f t="shared" ref="N294:O294" si="211">+N295</f>
        <v>280000</v>
      </c>
      <c r="O294" s="50">
        <f t="shared" si="211"/>
        <v>0.11847007043249204</v>
      </c>
    </row>
    <row r="295" spans="1:15" ht="12.75" x14ac:dyDescent="0.2">
      <c r="A295" s="356">
        <v>2</v>
      </c>
      <c r="B295" s="350">
        <v>6</v>
      </c>
      <c r="C295" s="350">
        <v>3</v>
      </c>
      <c r="D295" s="350">
        <v>2</v>
      </c>
      <c r="E295" s="350" t="s">
        <v>202</v>
      </c>
      <c r="F295" s="354" t="s">
        <v>183</v>
      </c>
      <c r="G295" s="27"/>
      <c r="H295" s="27"/>
      <c r="I295" s="27"/>
      <c r="J295" s="27"/>
      <c r="K295" s="27"/>
      <c r="L295" s="27"/>
      <c r="M295" s="27">
        <v>280000</v>
      </c>
      <c r="N295" s="389">
        <f t="shared" si="203"/>
        <v>280000</v>
      </c>
      <c r="O295" s="370">
        <f t="shared" si="204"/>
        <v>0.11847007043249204</v>
      </c>
    </row>
    <row r="296" spans="1:15" ht="12.75" x14ac:dyDescent="0.2">
      <c r="A296" s="343">
        <v>2</v>
      </c>
      <c r="B296" s="344">
        <v>6</v>
      </c>
      <c r="C296" s="344">
        <v>4</v>
      </c>
      <c r="D296" s="344"/>
      <c r="E296" s="344"/>
      <c r="F296" s="345" t="s">
        <v>184</v>
      </c>
      <c r="G296" s="32">
        <v>0</v>
      </c>
      <c r="H296" s="32">
        <v>0</v>
      </c>
      <c r="I296" s="32">
        <v>0</v>
      </c>
      <c r="J296" s="32">
        <v>0</v>
      </c>
      <c r="K296" s="32">
        <v>0</v>
      </c>
      <c r="L296" s="32">
        <v>0</v>
      </c>
      <c r="M296" s="32">
        <v>3200000</v>
      </c>
      <c r="N296" s="32">
        <f t="shared" ref="N296:O296" si="212">+N297+N299+N301</f>
        <v>3200000</v>
      </c>
      <c r="O296" s="32">
        <f t="shared" si="212"/>
        <v>1.3539436620856231</v>
      </c>
    </row>
    <row r="297" spans="1:15" ht="12.75" x14ac:dyDescent="0.2">
      <c r="A297" s="346">
        <v>2</v>
      </c>
      <c r="B297" s="347">
        <v>6</v>
      </c>
      <c r="C297" s="347">
        <v>4</v>
      </c>
      <c r="D297" s="347">
        <v>1</v>
      </c>
      <c r="E297" s="347"/>
      <c r="F297" s="355" t="s">
        <v>185</v>
      </c>
      <c r="G297" s="29">
        <f>+G298</f>
        <v>0</v>
      </c>
      <c r="H297" s="29">
        <f t="shared" ref="H297:M297" si="213">+H298</f>
        <v>0</v>
      </c>
      <c r="I297" s="29">
        <f t="shared" si="213"/>
        <v>0</v>
      </c>
      <c r="J297" s="29">
        <f t="shared" si="213"/>
        <v>0</v>
      </c>
      <c r="K297" s="29">
        <f t="shared" si="213"/>
        <v>0</v>
      </c>
      <c r="L297" s="29">
        <f t="shared" si="213"/>
        <v>0</v>
      </c>
      <c r="M297" s="29">
        <f t="shared" si="213"/>
        <v>3200000</v>
      </c>
      <c r="N297" s="29">
        <f t="shared" ref="N297:O301" si="214">+N298</f>
        <v>3200000</v>
      </c>
      <c r="O297" s="50">
        <f t="shared" si="214"/>
        <v>1.3539436620856231</v>
      </c>
    </row>
    <row r="298" spans="1:15" ht="12.75" x14ac:dyDescent="0.2">
      <c r="A298" s="356">
        <v>2</v>
      </c>
      <c r="B298" s="350">
        <v>6</v>
      </c>
      <c r="C298" s="350">
        <v>4</v>
      </c>
      <c r="D298" s="350">
        <v>1</v>
      </c>
      <c r="E298" s="350" t="s">
        <v>202</v>
      </c>
      <c r="F298" s="354" t="s">
        <v>185</v>
      </c>
      <c r="G298" s="27"/>
      <c r="H298" s="27"/>
      <c r="I298" s="27"/>
      <c r="J298" s="27"/>
      <c r="K298" s="27"/>
      <c r="L298" s="27"/>
      <c r="M298" s="27">
        <v>3200000</v>
      </c>
      <c r="N298" s="389">
        <f t="shared" ref="N298:N302" si="215">SUBTOTAL(9,G298:M298)</f>
        <v>3200000</v>
      </c>
      <c r="O298" s="370">
        <f t="shared" ref="O298:O328" si="216">IFERROR(N298/$N$18*100,"0.00")</f>
        <v>1.3539436620856231</v>
      </c>
    </row>
    <row r="299" spans="1:15" ht="12.75" x14ac:dyDescent="0.2">
      <c r="A299" s="346">
        <v>2</v>
      </c>
      <c r="B299" s="347">
        <v>6</v>
      </c>
      <c r="C299" s="347">
        <v>4</v>
      </c>
      <c r="D299" s="347">
        <v>2</v>
      </c>
      <c r="E299" s="347"/>
      <c r="F299" s="355" t="s">
        <v>186</v>
      </c>
      <c r="G299" s="29">
        <f>+G300</f>
        <v>0</v>
      </c>
      <c r="H299" s="29">
        <f t="shared" ref="H299:M299" si="217">+H300</f>
        <v>0</v>
      </c>
      <c r="I299" s="29">
        <f t="shared" si="217"/>
        <v>0</v>
      </c>
      <c r="J299" s="29">
        <f t="shared" si="217"/>
        <v>0</v>
      </c>
      <c r="K299" s="29">
        <f t="shared" si="217"/>
        <v>0</v>
      </c>
      <c r="L299" s="29">
        <f t="shared" si="217"/>
        <v>0</v>
      </c>
      <c r="M299" s="29">
        <f t="shared" si="217"/>
        <v>0</v>
      </c>
      <c r="N299" s="29">
        <f t="shared" si="214"/>
        <v>0</v>
      </c>
      <c r="O299" s="50">
        <f t="shared" ref="O299" si="218">+O300</f>
        <v>0</v>
      </c>
    </row>
    <row r="300" spans="1:15" ht="12.75" x14ac:dyDescent="0.2">
      <c r="A300" s="356">
        <v>2</v>
      </c>
      <c r="B300" s="350">
        <v>6</v>
      </c>
      <c r="C300" s="350">
        <v>4</v>
      </c>
      <c r="D300" s="350">
        <v>2</v>
      </c>
      <c r="E300" s="350" t="s">
        <v>202</v>
      </c>
      <c r="F300" s="354" t="s">
        <v>186</v>
      </c>
      <c r="G300" s="27"/>
      <c r="H300" s="27"/>
      <c r="I300" s="27"/>
      <c r="J300" s="27"/>
      <c r="K300" s="27"/>
      <c r="L300" s="27"/>
      <c r="M300" s="27"/>
      <c r="N300" s="367">
        <f t="shared" si="215"/>
        <v>0</v>
      </c>
      <c r="O300" s="370">
        <f t="shared" si="216"/>
        <v>0</v>
      </c>
    </row>
    <row r="301" spans="1:15" ht="12.75" x14ac:dyDescent="0.2">
      <c r="A301" s="346">
        <v>2</v>
      </c>
      <c r="B301" s="347">
        <v>6</v>
      </c>
      <c r="C301" s="347">
        <v>4</v>
      </c>
      <c r="D301" s="347">
        <v>8</v>
      </c>
      <c r="E301" s="347"/>
      <c r="F301" s="355" t="s">
        <v>187</v>
      </c>
      <c r="G301" s="29">
        <f>+G302</f>
        <v>0</v>
      </c>
      <c r="H301" s="29">
        <f t="shared" ref="H301:M301" si="219">+H302</f>
        <v>0</v>
      </c>
      <c r="I301" s="29">
        <f t="shared" si="219"/>
        <v>0</v>
      </c>
      <c r="J301" s="29">
        <f t="shared" si="219"/>
        <v>0</v>
      </c>
      <c r="K301" s="29">
        <f t="shared" si="219"/>
        <v>0</v>
      </c>
      <c r="L301" s="29">
        <f t="shared" si="219"/>
        <v>0</v>
      </c>
      <c r="M301" s="29">
        <f t="shared" si="219"/>
        <v>0</v>
      </c>
      <c r="N301" s="29">
        <f t="shared" si="214"/>
        <v>0</v>
      </c>
      <c r="O301" s="50">
        <f t="shared" ref="O301" si="220">+O302</f>
        <v>0</v>
      </c>
    </row>
    <row r="302" spans="1:15" ht="12.75" x14ac:dyDescent="0.2">
      <c r="A302" s="356">
        <v>2</v>
      </c>
      <c r="B302" s="350">
        <v>6</v>
      </c>
      <c r="C302" s="350">
        <v>4</v>
      </c>
      <c r="D302" s="350">
        <v>8</v>
      </c>
      <c r="E302" s="350" t="s">
        <v>202</v>
      </c>
      <c r="F302" s="354" t="s">
        <v>187</v>
      </c>
      <c r="G302" s="27"/>
      <c r="H302" s="27"/>
      <c r="I302" s="27"/>
      <c r="J302" s="27"/>
      <c r="K302" s="27"/>
      <c r="L302" s="27"/>
      <c r="M302" s="27"/>
      <c r="N302" s="367">
        <f t="shared" si="215"/>
        <v>0</v>
      </c>
      <c r="O302" s="370">
        <f t="shared" si="216"/>
        <v>0</v>
      </c>
    </row>
    <row r="303" spans="1:15" ht="12.75" x14ac:dyDescent="0.2">
      <c r="A303" s="343">
        <v>2</v>
      </c>
      <c r="B303" s="344">
        <v>6</v>
      </c>
      <c r="C303" s="344">
        <v>5</v>
      </c>
      <c r="D303" s="344"/>
      <c r="E303" s="344"/>
      <c r="F303" s="345" t="s">
        <v>188</v>
      </c>
      <c r="G303" s="32">
        <v>0</v>
      </c>
      <c r="H303" s="32">
        <v>0</v>
      </c>
      <c r="I303" s="32">
        <v>0</v>
      </c>
      <c r="J303" s="32">
        <v>0</v>
      </c>
      <c r="K303" s="32">
        <v>0</v>
      </c>
      <c r="L303" s="32">
        <v>0</v>
      </c>
      <c r="M303" s="32">
        <v>0</v>
      </c>
      <c r="N303" s="32">
        <f>+N304+N306+N308+N310</f>
        <v>0</v>
      </c>
      <c r="O303" s="32">
        <f t="shared" ref="O303" si="221">+O304+O306+O308+O310</f>
        <v>0</v>
      </c>
    </row>
    <row r="304" spans="1:15" ht="12.75" x14ac:dyDescent="0.2">
      <c r="A304" s="346">
        <v>2</v>
      </c>
      <c r="B304" s="347">
        <v>6</v>
      </c>
      <c r="C304" s="347">
        <v>5</v>
      </c>
      <c r="D304" s="347">
        <v>2</v>
      </c>
      <c r="E304" s="347"/>
      <c r="F304" s="355" t="s">
        <v>189</v>
      </c>
      <c r="G304" s="29">
        <f>+G305</f>
        <v>0</v>
      </c>
      <c r="H304" s="29">
        <f t="shared" ref="H304:M304" si="222">+H305</f>
        <v>0</v>
      </c>
      <c r="I304" s="29">
        <f t="shared" si="222"/>
        <v>0</v>
      </c>
      <c r="J304" s="29">
        <f t="shared" si="222"/>
        <v>0</v>
      </c>
      <c r="K304" s="29">
        <f t="shared" si="222"/>
        <v>0</v>
      </c>
      <c r="L304" s="29">
        <f t="shared" si="222"/>
        <v>0</v>
      </c>
      <c r="M304" s="29">
        <f t="shared" si="222"/>
        <v>0</v>
      </c>
      <c r="N304" s="29">
        <f>+N305</f>
        <v>0</v>
      </c>
      <c r="O304" s="50">
        <f t="shared" ref="O304" si="223">+O305</f>
        <v>0</v>
      </c>
    </row>
    <row r="305" spans="1:15" ht="12.75" x14ac:dyDescent="0.2">
      <c r="A305" s="349">
        <v>2</v>
      </c>
      <c r="B305" s="350">
        <v>6</v>
      </c>
      <c r="C305" s="350">
        <v>5</v>
      </c>
      <c r="D305" s="350">
        <v>2</v>
      </c>
      <c r="E305" s="350" t="s">
        <v>202</v>
      </c>
      <c r="F305" s="354" t="s">
        <v>189</v>
      </c>
      <c r="G305" s="27"/>
      <c r="H305" s="27"/>
      <c r="I305" s="27"/>
      <c r="J305" s="27"/>
      <c r="K305" s="27"/>
      <c r="L305" s="27"/>
      <c r="M305" s="27"/>
      <c r="N305" s="367">
        <f t="shared" ref="N305" si="224">SUBTOTAL(9,G305:M305)</f>
        <v>0</v>
      </c>
      <c r="O305" s="370">
        <f t="shared" si="216"/>
        <v>0</v>
      </c>
    </row>
    <row r="306" spans="1:15" ht="12.75" x14ac:dyDescent="0.2">
      <c r="A306" s="346">
        <v>2</v>
      </c>
      <c r="B306" s="347">
        <v>6</v>
      </c>
      <c r="C306" s="347">
        <v>5</v>
      </c>
      <c r="D306" s="347">
        <v>4</v>
      </c>
      <c r="E306" s="347"/>
      <c r="F306" s="355" t="s">
        <v>1071</v>
      </c>
      <c r="G306" s="29">
        <f>+G307</f>
        <v>0</v>
      </c>
      <c r="H306" s="29">
        <f t="shared" ref="H306:M306" si="225">+H307</f>
        <v>0</v>
      </c>
      <c r="I306" s="29">
        <f t="shared" si="225"/>
        <v>0</v>
      </c>
      <c r="J306" s="29">
        <f t="shared" si="225"/>
        <v>0</v>
      </c>
      <c r="K306" s="29">
        <f t="shared" si="225"/>
        <v>0</v>
      </c>
      <c r="L306" s="29">
        <f t="shared" si="225"/>
        <v>0</v>
      </c>
      <c r="M306" s="29">
        <f t="shared" si="225"/>
        <v>0</v>
      </c>
      <c r="N306" s="29">
        <f t="shared" ref="N306:O306" si="226">+N307</f>
        <v>0</v>
      </c>
      <c r="O306" s="50">
        <f t="shared" si="226"/>
        <v>0</v>
      </c>
    </row>
    <row r="307" spans="1:15" ht="12.75" x14ac:dyDescent="0.2">
      <c r="A307" s="349">
        <v>2</v>
      </c>
      <c r="B307" s="350">
        <v>6</v>
      </c>
      <c r="C307" s="350">
        <v>5</v>
      </c>
      <c r="D307" s="350">
        <v>4</v>
      </c>
      <c r="E307" s="350" t="s">
        <v>202</v>
      </c>
      <c r="F307" s="354" t="s">
        <v>1071</v>
      </c>
      <c r="G307" s="27"/>
      <c r="H307" s="27"/>
      <c r="I307" s="27"/>
      <c r="J307" s="27"/>
      <c r="K307" s="27"/>
      <c r="L307" s="27"/>
      <c r="M307" s="27"/>
      <c r="N307" s="367">
        <f t="shared" ref="N307:N314" si="227">SUBTOTAL(9,G307:M307)</f>
        <v>0</v>
      </c>
      <c r="O307" s="370">
        <f t="shared" si="216"/>
        <v>0</v>
      </c>
    </row>
    <row r="308" spans="1:15" ht="12.75" x14ac:dyDescent="0.2">
      <c r="A308" s="346">
        <v>2</v>
      </c>
      <c r="B308" s="347">
        <v>6</v>
      </c>
      <c r="C308" s="347">
        <v>5</v>
      </c>
      <c r="D308" s="347">
        <v>5</v>
      </c>
      <c r="E308" s="347"/>
      <c r="F308" s="355" t="s">
        <v>190</v>
      </c>
      <c r="G308" s="29">
        <f>+G309</f>
        <v>0</v>
      </c>
      <c r="H308" s="29">
        <f t="shared" ref="H308:M308" si="228">+H309</f>
        <v>0</v>
      </c>
      <c r="I308" s="29">
        <f t="shared" si="228"/>
        <v>0</v>
      </c>
      <c r="J308" s="29">
        <f t="shared" si="228"/>
        <v>0</v>
      </c>
      <c r="K308" s="29">
        <f t="shared" si="228"/>
        <v>0</v>
      </c>
      <c r="L308" s="29">
        <f t="shared" si="228"/>
        <v>0</v>
      </c>
      <c r="M308" s="29">
        <f t="shared" si="228"/>
        <v>0</v>
      </c>
      <c r="N308" s="29">
        <f t="shared" ref="N308:O308" si="229">+N309</f>
        <v>0</v>
      </c>
      <c r="O308" s="50">
        <f t="shared" si="229"/>
        <v>0</v>
      </c>
    </row>
    <row r="309" spans="1:15" ht="12.75" x14ac:dyDescent="0.2">
      <c r="A309" s="349">
        <v>2</v>
      </c>
      <c r="B309" s="350">
        <v>6</v>
      </c>
      <c r="C309" s="350">
        <v>5</v>
      </c>
      <c r="D309" s="350">
        <v>5</v>
      </c>
      <c r="E309" s="350" t="s">
        <v>202</v>
      </c>
      <c r="F309" s="354" t="s">
        <v>190</v>
      </c>
      <c r="G309" s="27"/>
      <c r="H309" s="27"/>
      <c r="I309" s="27"/>
      <c r="J309" s="27"/>
      <c r="K309" s="27"/>
      <c r="L309" s="27"/>
      <c r="M309" s="27"/>
      <c r="N309" s="367">
        <f t="shared" si="227"/>
        <v>0</v>
      </c>
      <c r="O309" s="370">
        <f t="shared" si="216"/>
        <v>0</v>
      </c>
    </row>
    <row r="310" spans="1:15" ht="12.75" x14ac:dyDescent="0.2">
      <c r="A310" s="346">
        <v>2</v>
      </c>
      <c r="B310" s="347">
        <v>6</v>
      </c>
      <c r="C310" s="347">
        <v>5</v>
      </c>
      <c r="D310" s="347">
        <v>6</v>
      </c>
      <c r="E310" s="347"/>
      <c r="F310" s="355" t="s">
        <v>191</v>
      </c>
      <c r="G310" s="29">
        <f>+G311</f>
        <v>0</v>
      </c>
      <c r="H310" s="29">
        <f t="shared" ref="H310:M310" si="230">+H311</f>
        <v>0</v>
      </c>
      <c r="I310" s="29">
        <f t="shared" si="230"/>
        <v>0</v>
      </c>
      <c r="J310" s="29">
        <f t="shared" si="230"/>
        <v>0</v>
      </c>
      <c r="K310" s="29">
        <f t="shared" si="230"/>
        <v>0</v>
      </c>
      <c r="L310" s="29">
        <f t="shared" si="230"/>
        <v>0</v>
      </c>
      <c r="M310" s="29">
        <f t="shared" si="230"/>
        <v>0</v>
      </c>
      <c r="N310" s="29">
        <f t="shared" ref="N310:O310" si="231">+N311</f>
        <v>0</v>
      </c>
      <c r="O310" s="50">
        <f t="shared" si="231"/>
        <v>0</v>
      </c>
    </row>
    <row r="311" spans="1:15" ht="12.75" x14ac:dyDescent="0.2">
      <c r="A311" s="349">
        <v>2</v>
      </c>
      <c r="B311" s="350">
        <v>6</v>
      </c>
      <c r="C311" s="350">
        <v>5</v>
      </c>
      <c r="D311" s="350">
        <v>6</v>
      </c>
      <c r="E311" s="350" t="s">
        <v>202</v>
      </c>
      <c r="F311" s="354" t="s">
        <v>191</v>
      </c>
      <c r="G311" s="27"/>
      <c r="H311" s="27"/>
      <c r="I311" s="27"/>
      <c r="J311" s="27"/>
      <c r="K311" s="27"/>
      <c r="L311" s="27"/>
      <c r="M311" s="27"/>
      <c r="N311" s="367">
        <f t="shared" si="227"/>
        <v>0</v>
      </c>
      <c r="O311" s="370">
        <f t="shared" si="216"/>
        <v>0</v>
      </c>
    </row>
    <row r="312" spans="1:15" ht="12.75" x14ac:dyDescent="0.2">
      <c r="A312" s="343">
        <v>2</v>
      </c>
      <c r="B312" s="344">
        <v>6</v>
      </c>
      <c r="C312" s="344">
        <v>6</v>
      </c>
      <c r="D312" s="344"/>
      <c r="E312" s="344"/>
      <c r="F312" s="345" t="s">
        <v>267</v>
      </c>
      <c r="G312" s="32">
        <v>0</v>
      </c>
      <c r="H312" s="32">
        <v>0</v>
      </c>
      <c r="I312" s="32">
        <v>0</v>
      </c>
      <c r="J312" s="32">
        <v>0</v>
      </c>
      <c r="K312" s="32">
        <v>0</v>
      </c>
      <c r="L312" s="32">
        <v>0</v>
      </c>
      <c r="M312" s="32">
        <v>0</v>
      </c>
      <c r="N312" s="32">
        <f>+N313</f>
        <v>0</v>
      </c>
      <c r="O312" s="48">
        <f t="shared" ref="N312:O321" si="232">+O313</f>
        <v>0</v>
      </c>
    </row>
    <row r="313" spans="1:15" ht="12.75" x14ac:dyDescent="0.2">
      <c r="A313" s="346">
        <v>2</v>
      </c>
      <c r="B313" s="347">
        <v>6</v>
      </c>
      <c r="C313" s="347">
        <v>6</v>
      </c>
      <c r="D313" s="347">
        <v>1</v>
      </c>
      <c r="E313" s="347"/>
      <c r="F313" s="363" t="s">
        <v>268</v>
      </c>
      <c r="G313" s="30">
        <v>0</v>
      </c>
      <c r="H313" s="30">
        <v>0</v>
      </c>
      <c r="I313" s="30">
        <v>0</v>
      </c>
      <c r="J313" s="30">
        <v>0</v>
      </c>
      <c r="K313" s="30">
        <v>0</v>
      </c>
      <c r="L313" s="30">
        <v>0</v>
      </c>
      <c r="M313" s="30">
        <v>0</v>
      </c>
      <c r="N313" s="30">
        <f>+N314</f>
        <v>0</v>
      </c>
      <c r="O313" s="50">
        <f t="shared" si="232"/>
        <v>0</v>
      </c>
    </row>
    <row r="314" spans="1:15" ht="12.75" x14ac:dyDescent="0.2">
      <c r="A314" s="349">
        <v>2</v>
      </c>
      <c r="B314" s="350">
        <v>6</v>
      </c>
      <c r="C314" s="350">
        <v>6</v>
      </c>
      <c r="D314" s="350">
        <v>1</v>
      </c>
      <c r="E314" s="350" t="s">
        <v>202</v>
      </c>
      <c r="F314" s="354" t="s">
        <v>268</v>
      </c>
      <c r="G314" s="27"/>
      <c r="H314" s="27"/>
      <c r="I314" s="27"/>
      <c r="J314" s="27"/>
      <c r="K314" s="27"/>
      <c r="L314" s="27"/>
      <c r="M314" s="27"/>
      <c r="N314" s="368">
        <f t="shared" si="227"/>
        <v>0</v>
      </c>
      <c r="O314" s="370">
        <f t="shared" si="216"/>
        <v>0</v>
      </c>
    </row>
    <row r="315" spans="1:15" ht="12.75" x14ac:dyDescent="0.2">
      <c r="A315" s="343">
        <v>2</v>
      </c>
      <c r="B315" s="344">
        <v>6</v>
      </c>
      <c r="C315" s="344">
        <v>8</v>
      </c>
      <c r="D315" s="344"/>
      <c r="E315" s="344"/>
      <c r="F315" s="345" t="s">
        <v>193</v>
      </c>
      <c r="G315" s="32">
        <v>0</v>
      </c>
      <c r="H315" s="32">
        <v>0</v>
      </c>
      <c r="I315" s="32">
        <v>0</v>
      </c>
      <c r="J315" s="32">
        <v>0</v>
      </c>
      <c r="K315" s="32">
        <v>0</v>
      </c>
      <c r="L315" s="32">
        <v>0</v>
      </c>
      <c r="M315" s="32">
        <v>310000</v>
      </c>
      <c r="N315" s="32">
        <f>+N316+N319+N321+N323</f>
        <v>310000</v>
      </c>
      <c r="O315" s="32">
        <f t="shared" ref="O315" si="233">+O316+O319+O321+O323</f>
        <v>0.13116329226454473</v>
      </c>
    </row>
    <row r="316" spans="1:15" ht="12.75" x14ac:dyDescent="0.2">
      <c r="A316" s="346">
        <v>2</v>
      </c>
      <c r="B316" s="347">
        <v>6</v>
      </c>
      <c r="C316" s="347">
        <v>8</v>
      </c>
      <c r="D316" s="347">
        <v>3</v>
      </c>
      <c r="E316" s="347"/>
      <c r="F316" s="355" t="s">
        <v>194</v>
      </c>
      <c r="G316" s="29">
        <f>+G317+G318</f>
        <v>0</v>
      </c>
      <c r="H316" s="29">
        <f t="shared" ref="H316:M316" si="234">+H317+H318</f>
        <v>0</v>
      </c>
      <c r="I316" s="29">
        <f t="shared" si="234"/>
        <v>0</v>
      </c>
      <c r="J316" s="29">
        <f t="shared" si="234"/>
        <v>0</v>
      </c>
      <c r="K316" s="29">
        <f t="shared" si="234"/>
        <v>0</v>
      </c>
      <c r="L316" s="29">
        <f t="shared" si="234"/>
        <v>0</v>
      </c>
      <c r="M316" s="29">
        <f t="shared" si="234"/>
        <v>310000</v>
      </c>
      <c r="N316" s="29">
        <f t="shared" ref="N316:O316" si="235">+N317+N318</f>
        <v>310000</v>
      </c>
      <c r="O316" s="50">
        <f t="shared" si="235"/>
        <v>0.13116329226454473</v>
      </c>
    </row>
    <row r="317" spans="1:15" ht="12.75" x14ac:dyDescent="0.2">
      <c r="A317" s="356">
        <v>2</v>
      </c>
      <c r="B317" s="350">
        <v>6</v>
      </c>
      <c r="C317" s="350">
        <v>8</v>
      </c>
      <c r="D317" s="350">
        <v>3</v>
      </c>
      <c r="E317" s="350" t="s">
        <v>202</v>
      </c>
      <c r="F317" s="354" t="s">
        <v>195</v>
      </c>
      <c r="G317" s="27"/>
      <c r="H317" s="27"/>
      <c r="I317" s="27"/>
      <c r="J317" s="27"/>
      <c r="K317" s="27"/>
      <c r="L317" s="27"/>
      <c r="M317" s="27">
        <v>200000</v>
      </c>
      <c r="N317" s="389">
        <f t="shared" ref="N317" si="236">SUBTOTAL(9,G317:M317)</f>
        <v>200000</v>
      </c>
      <c r="O317" s="370">
        <f>IFERROR(N317/$N$18*100,"0.00")</f>
        <v>8.4621478880351444E-2</v>
      </c>
    </row>
    <row r="318" spans="1:15" ht="12.75" x14ac:dyDescent="0.2">
      <c r="A318" s="356">
        <v>2</v>
      </c>
      <c r="B318" s="350">
        <v>6</v>
      </c>
      <c r="C318" s="350">
        <v>8</v>
      </c>
      <c r="D318" s="350">
        <v>3</v>
      </c>
      <c r="E318" s="350" t="s">
        <v>203</v>
      </c>
      <c r="F318" s="354" t="s">
        <v>196</v>
      </c>
      <c r="G318" s="27"/>
      <c r="H318" s="27"/>
      <c r="I318" s="27"/>
      <c r="J318" s="27"/>
      <c r="K318" s="27"/>
      <c r="L318" s="27"/>
      <c r="M318" s="27">
        <v>110000</v>
      </c>
      <c r="N318" s="389">
        <f>SUBTOTAL(9,G318:M318)</f>
        <v>110000</v>
      </c>
      <c r="O318" s="370">
        <f t="shared" si="216"/>
        <v>4.6541813384193297E-2</v>
      </c>
    </row>
    <row r="319" spans="1:15" ht="12.75" x14ac:dyDescent="0.2">
      <c r="A319" s="346">
        <v>2</v>
      </c>
      <c r="B319" s="347">
        <v>6</v>
      </c>
      <c r="C319" s="347">
        <v>8</v>
      </c>
      <c r="D319" s="347">
        <v>5</v>
      </c>
      <c r="E319" s="347"/>
      <c r="F319" s="355" t="s">
        <v>197</v>
      </c>
      <c r="G319" s="29">
        <f>+G320</f>
        <v>0</v>
      </c>
      <c r="H319" s="29">
        <f t="shared" ref="H319:M319" si="237">+H320</f>
        <v>0</v>
      </c>
      <c r="I319" s="29">
        <f t="shared" si="237"/>
        <v>0</v>
      </c>
      <c r="J319" s="29">
        <f t="shared" si="237"/>
        <v>0</v>
      </c>
      <c r="K319" s="29">
        <f t="shared" si="237"/>
        <v>0</v>
      </c>
      <c r="L319" s="29">
        <f t="shared" si="237"/>
        <v>0</v>
      </c>
      <c r="M319" s="29">
        <f t="shared" si="237"/>
        <v>0</v>
      </c>
      <c r="N319" s="381">
        <f t="shared" si="232"/>
        <v>0</v>
      </c>
      <c r="O319" s="50">
        <f t="shared" si="216"/>
        <v>0</v>
      </c>
    </row>
    <row r="320" spans="1:15" ht="12.75" x14ac:dyDescent="0.2">
      <c r="A320" s="356">
        <v>2</v>
      </c>
      <c r="B320" s="350">
        <v>6</v>
      </c>
      <c r="C320" s="350">
        <v>8</v>
      </c>
      <c r="D320" s="350">
        <v>5</v>
      </c>
      <c r="E320" s="350" t="s">
        <v>202</v>
      </c>
      <c r="F320" s="354" t="s">
        <v>197</v>
      </c>
      <c r="G320" s="27"/>
      <c r="H320" s="27"/>
      <c r="I320" s="27"/>
      <c r="J320" s="27"/>
      <c r="K320" s="27"/>
      <c r="L320" s="27"/>
      <c r="M320" s="27"/>
      <c r="N320" s="368">
        <f>SUBTOTAL(9,G320:M320)</f>
        <v>0</v>
      </c>
      <c r="O320" s="370">
        <f t="shared" si="216"/>
        <v>0</v>
      </c>
    </row>
    <row r="321" spans="1:15" ht="12.75" x14ac:dyDescent="0.2">
      <c r="A321" s="346">
        <v>2</v>
      </c>
      <c r="B321" s="347">
        <v>6</v>
      </c>
      <c r="C321" s="347">
        <v>8</v>
      </c>
      <c r="D321" s="347">
        <v>8</v>
      </c>
      <c r="E321" s="347"/>
      <c r="F321" s="363" t="s">
        <v>198</v>
      </c>
      <c r="G321" s="29">
        <f>+G322</f>
        <v>0</v>
      </c>
      <c r="H321" s="29">
        <f t="shared" ref="H321:M321" si="238">+H322</f>
        <v>0</v>
      </c>
      <c r="I321" s="29">
        <f t="shared" si="238"/>
        <v>0</v>
      </c>
      <c r="J321" s="29">
        <f t="shared" si="238"/>
        <v>0</v>
      </c>
      <c r="K321" s="29">
        <f t="shared" si="238"/>
        <v>0</v>
      </c>
      <c r="L321" s="29">
        <f t="shared" si="238"/>
        <v>0</v>
      </c>
      <c r="M321" s="29">
        <f t="shared" si="238"/>
        <v>0</v>
      </c>
      <c r="N321" s="30">
        <f t="shared" si="232"/>
        <v>0</v>
      </c>
      <c r="O321" s="50">
        <f t="shared" si="216"/>
        <v>0</v>
      </c>
    </row>
    <row r="322" spans="1:15" ht="12.75" x14ac:dyDescent="0.2">
      <c r="A322" s="356">
        <v>2</v>
      </c>
      <c r="B322" s="350">
        <v>6</v>
      </c>
      <c r="C322" s="350">
        <v>8</v>
      </c>
      <c r="D322" s="350">
        <v>8</v>
      </c>
      <c r="E322" s="350" t="s">
        <v>202</v>
      </c>
      <c r="F322" s="354" t="s">
        <v>1072</v>
      </c>
      <c r="G322" s="27"/>
      <c r="H322" s="27"/>
      <c r="I322" s="27"/>
      <c r="J322" s="27"/>
      <c r="K322" s="27"/>
      <c r="L322" s="27"/>
      <c r="M322" s="27"/>
      <c r="N322" s="367">
        <f>SUBTOTAL(9,G322:M322)</f>
        <v>0</v>
      </c>
      <c r="O322" s="370">
        <f t="shared" si="216"/>
        <v>0</v>
      </c>
    </row>
    <row r="323" spans="1:15" ht="12.75" x14ac:dyDescent="0.2">
      <c r="A323" s="346">
        <v>2</v>
      </c>
      <c r="B323" s="347">
        <v>6</v>
      </c>
      <c r="C323" s="347">
        <v>8</v>
      </c>
      <c r="D323" s="347">
        <v>9</v>
      </c>
      <c r="E323" s="347"/>
      <c r="F323" s="363" t="s">
        <v>199</v>
      </c>
      <c r="G323" s="29">
        <f>+G324</f>
        <v>0</v>
      </c>
      <c r="H323" s="29">
        <f t="shared" ref="H323:M323" si="239">+H324</f>
        <v>0</v>
      </c>
      <c r="I323" s="29">
        <f t="shared" si="239"/>
        <v>0</v>
      </c>
      <c r="J323" s="29">
        <f t="shared" si="239"/>
        <v>0</v>
      </c>
      <c r="K323" s="29">
        <f t="shared" si="239"/>
        <v>0</v>
      </c>
      <c r="L323" s="29">
        <f t="shared" si="239"/>
        <v>0</v>
      </c>
      <c r="M323" s="29">
        <f t="shared" si="239"/>
        <v>0</v>
      </c>
      <c r="N323" s="29">
        <f>+N324</f>
        <v>0</v>
      </c>
      <c r="O323" s="370">
        <f t="shared" si="216"/>
        <v>0</v>
      </c>
    </row>
    <row r="324" spans="1:15" ht="12.75" x14ac:dyDescent="0.2">
      <c r="A324" s="356">
        <v>2</v>
      </c>
      <c r="B324" s="350">
        <v>6</v>
      </c>
      <c r="C324" s="350">
        <v>8</v>
      </c>
      <c r="D324" s="350">
        <v>9</v>
      </c>
      <c r="E324" s="350" t="s">
        <v>202</v>
      </c>
      <c r="F324" s="354" t="s">
        <v>199</v>
      </c>
      <c r="G324" s="27"/>
      <c r="H324" s="27"/>
      <c r="I324" s="27"/>
      <c r="J324" s="27"/>
      <c r="K324" s="27"/>
      <c r="L324" s="27"/>
      <c r="M324" s="27"/>
      <c r="N324" s="367">
        <f>SUBTOTAL(9,G324:M324)</f>
        <v>0</v>
      </c>
      <c r="O324" s="370">
        <f t="shared" si="216"/>
        <v>0</v>
      </c>
    </row>
    <row r="325" spans="1:15" ht="12.75" x14ac:dyDescent="0.2">
      <c r="A325" s="339">
        <v>2</v>
      </c>
      <c r="B325" s="340">
        <v>7</v>
      </c>
      <c r="C325" s="341"/>
      <c r="D325" s="341"/>
      <c r="E325" s="341"/>
      <c r="F325" s="342" t="s">
        <v>175</v>
      </c>
      <c r="G325" s="33">
        <v>0</v>
      </c>
      <c r="H325" s="33">
        <v>0</v>
      </c>
      <c r="I325" s="33">
        <v>0</v>
      </c>
      <c r="J325" s="33">
        <v>0</v>
      </c>
      <c r="K325" s="33">
        <v>0</v>
      </c>
      <c r="L325" s="33">
        <v>0</v>
      </c>
      <c r="M325" s="33">
        <v>0</v>
      </c>
      <c r="N325" s="33">
        <f t="shared" ref="N325:O327" si="240">+N326</f>
        <v>0</v>
      </c>
      <c r="O325" s="47">
        <f t="shared" si="240"/>
        <v>0</v>
      </c>
    </row>
    <row r="326" spans="1:15" ht="12.75" x14ac:dyDescent="0.2">
      <c r="A326" s="343">
        <v>2</v>
      </c>
      <c r="B326" s="344">
        <v>7</v>
      </c>
      <c r="C326" s="344">
        <v>1</v>
      </c>
      <c r="D326" s="344"/>
      <c r="E326" s="344"/>
      <c r="F326" s="345" t="s">
        <v>200</v>
      </c>
      <c r="G326" s="32">
        <v>0</v>
      </c>
      <c r="H326" s="32">
        <v>0</v>
      </c>
      <c r="I326" s="32">
        <v>0</v>
      </c>
      <c r="J326" s="32">
        <v>0</v>
      </c>
      <c r="K326" s="32">
        <v>0</v>
      </c>
      <c r="L326" s="32">
        <v>0</v>
      </c>
      <c r="M326" s="32">
        <v>0</v>
      </c>
      <c r="N326" s="32">
        <f t="shared" si="240"/>
        <v>0</v>
      </c>
      <c r="O326" s="50">
        <f t="shared" si="240"/>
        <v>0</v>
      </c>
    </row>
    <row r="327" spans="1:15" ht="12.75" x14ac:dyDescent="0.2">
      <c r="A327" s="346">
        <v>2</v>
      </c>
      <c r="B327" s="347">
        <v>7</v>
      </c>
      <c r="C327" s="347">
        <v>1</v>
      </c>
      <c r="D327" s="347">
        <v>2</v>
      </c>
      <c r="E327" s="347"/>
      <c r="F327" s="355" t="s">
        <v>201</v>
      </c>
      <c r="G327" s="29">
        <f>+G328</f>
        <v>0</v>
      </c>
      <c r="H327" s="29">
        <f t="shared" ref="H327:M327" si="241">+H328</f>
        <v>0</v>
      </c>
      <c r="I327" s="29">
        <f t="shared" si="241"/>
        <v>0</v>
      </c>
      <c r="J327" s="29">
        <f t="shared" si="241"/>
        <v>0</v>
      </c>
      <c r="K327" s="29">
        <f t="shared" si="241"/>
        <v>0</v>
      </c>
      <c r="L327" s="29">
        <f t="shared" si="241"/>
        <v>0</v>
      </c>
      <c r="M327" s="29">
        <f t="shared" si="241"/>
        <v>0</v>
      </c>
      <c r="N327" s="29">
        <f t="shared" si="240"/>
        <v>0</v>
      </c>
      <c r="O327" s="50">
        <f t="shared" si="240"/>
        <v>0</v>
      </c>
    </row>
    <row r="328" spans="1:15" ht="12.75" x14ac:dyDescent="0.2">
      <c r="A328" s="364">
        <v>2</v>
      </c>
      <c r="B328" s="365">
        <v>7</v>
      </c>
      <c r="C328" s="365">
        <v>1</v>
      </c>
      <c r="D328" s="365">
        <v>2</v>
      </c>
      <c r="E328" s="365" t="s">
        <v>202</v>
      </c>
      <c r="F328" s="366" t="s">
        <v>201</v>
      </c>
      <c r="G328" s="394"/>
      <c r="H328" s="394"/>
      <c r="I328" s="394"/>
      <c r="J328" s="394"/>
      <c r="K328" s="394"/>
      <c r="L328" s="394"/>
      <c r="M328" s="394"/>
      <c r="N328" s="371">
        <f t="shared" ref="N328" si="242">SUBTOTAL(9,G328:M328)</f>
        <v>0</v>
      </c>
      <c r="O328" s="372">
        <f t="shared" si="216"/>
        <v>0</v>
      </c>
    </row>
    <row r="329" spans="1:15" s="59" customFormat="1" x14ac:dyDescent="0.3">
      <c r="A329" s="60"/>
      <c r="B329" s="60"/>
      <c r="C329" s="60"/>
      <c r="D329" s="60"/>
      <c r="E329" s="60"/>
      <c r="F329" s="60"/>
      <c r="G329" s="60"/>
      <c r="H329" s="60"/>
      <c r="I329" s="60"/>
      <c r="J329" s="60"/>
      <c r="K329" s="60"/>
      <c r="L329" s="60"/>
      <c r="M329" s="60"/>
      <c r="N329" s="60"/>
    </row>
    <row r="330" spans="1:15" s="59" customFormat="1" x14ac:dyDescent="0.3">
      <c r="A330" s="60"/>
      <c r="B330" s="60"/>
      <c r="C330" s="60"/>
      <c r="D330" s="60"/>
      <c r="E330" s="60"/>
      <c r="F330" s="60"/>
      <c r="G330" s="60"/>
      <c r="H330" s="60"/>
      <c r="I330" s="60"/>
      <c r="J330" s="60"/>
      <c r="K330" s="60"/>
      <c r="L330" s="60"/>
      <c r="M330" s="60"/>
      <c r="N330" s="60"/>
    </row>
    <row r="331" spans="1:15" s="59" customFormat="1" x14ac:dyDescent="0.3">
      <c r="A331" s="60"/>
      <c r="B331" s="60"/>
      <c r="C331" s="60"/>
      <c r="D331" s="60"/>
      <c r="E331" s="60"/>
      <c r="F331" s="60"/>
      <c r="G331" s="60"/>
      <c r="H331" s="60"/>
      <c r="I331" s="60"/>
      <c r="J331" s="60"/>
      <c r="K331" s="60"/>
      <c r="L331" s="60"/>
      <c r="M331" s="60"/>
      <c r="N331" s="60"/>
    </row>
    <row r="332" spans="1:15" s="59" customFormat="1" x14ac:dyDescent="0.3">
      <c r="A332" s="60"/>
      <c r="B332" s="60"/>
      <c r="C332" s="60"/>
      <c r="D332" s="60"/>
      <c r="E332" s="60"/>
      <c r="F332" s="60"/>
      <c r="G332" s="60"/>
      <c r="H332" s="60"/>
      <c r="I332" s="60"/>
      <c r="J332" s="60"/>
      <c r="K332" s="60"/>
      <c r="L332" s="60"/>
      <c r="M332" s="60"/>
      <c r="N332" s="60"/>
    </row>
    <row r="333" spans="1:15" s="59" customFormat="1" x14ac:dyDescent="0.3">
      <c r="A333" s="60"/>
      <c r="B333" s="60"/>
      <c r="C333" s="60"/>
      <c r="D333" s="60"/>
      <c r="E333" s="60"/>
      <c r="F333" s="60"/>
      <c r="G333" s="60"/>
      <c r="H333" s="60"/>
      <c r="I333" s="60"/>
      <c r="J333" s="60"/>
      <c r="K333" s="60"/>
      <c r="L333" s="60"/>
      <c r="M333" s="60"/>
      <c r="N333" s="60"/>
    </row>
    <row r="334" spans="1:15" s="59" customFormat="1" x14ac:dyDescent="0.3">
      <c r="A334" s="60"/>
      <c r="B334" s="60"/>
      <c r="C334" s="60"/>
      <c r="D334" s="60"/>
      <c r="E334" s="60"/>
      <c r="F334" s="60"/>
      <c r="G334" s="60"/>
      <c r="H334" s="60"/>
      <c r="I334" s="60"/>
      <c r="J334" s="60"/>
      <c r="K334" s="60"/>
      <c r="L334" s="60"/>
      <c r="M334" s="60"/>
      <c r="N334" s="60"/>
    </row>
    <row r="335" spans="1:15" s="59" customFormat="1" x14ac:dyDescent="0.3">
      <c r="A335" s="60"/>
      <c r="B335" s="60"/>
      <c r="C335" s="60"/>
      <c r="D335" s="60"/>
      <c r="E335" s="60"/>
      <c r="F335" s="60"/>
      <c r="G335" s="60"/>
      <c r="H335" s="60"/>
      <c r="I335" s="60"/>
      <c r="J335" s="60"/>
      <c r="K335" s="60"/>
      <c r="L335" s="60"/>
      <c r="M335" s="60"/>
      <c r="N335" s="60"/>
    </row>
    <row r="336" spans="1:15" s="59" customFormat="1" x14ac:dyDescent="0.3">
      <c r="A336" s="60"/>
      <c r="B336" s="60"/>
      <c r="C336" s="60"/>
      <c r="D336" s="60"/>
      <c r="E336" s="60"/>
      <c r="F336" s="60"/>
      <c r="G336" s="60"/>
      <c r="H336" s="60"/>
      <c r="I336" s="60"/>
      <c r="J336" s="60"/>
      <c r="K336" s="60"/>
      <c r="L336" s="60"/>
      <c r="M336" s="60"/>
      <c r="N336" s="60"/>
    </row>
    <row r="337" spans="1:14" s="59" customFormat="1" x14ac:dyDescent="0.3">
      <c r="A337" s="60"/>
      <c r="B337" s="60"/>
      <c r="C337" s="60"/>
      <c r="D337" s="60"/>
      <c r="E337" s="60"/>
      <c r="F337" s="60"/>
      <c r="G337" s="60"/>
      <c r="H337" s="60"/>
      <c r="I337" s="60"/>
      <c r="J337" s="60"/>
      <c r="K337" s="60"/>
      <c r="L337" s="60"/>
      <c r="M337" s="60"/>
      <c r="N337" s="60"/>
    </row>
    <row r="338" spans="1:14" s="59" customFormat="1" x14ac:dyDescent="0.3">
      <c r="A338" s="60"/>
      <c r="B338" s="60"/>
      <c r="C338" s="60"/>
      <c r="D338" s="60"/>
      <c r="E338" s="60"/>
      <c r="F338" s="60"/>
      <c r="G338" s="60"/>
      <c r="H338" s="60"/>
      <c r="I338" s="60"/>
      <c r="J338" s="60"/>
      <c r="K338" s="60"/>
      <c r="L338" s="60"/>
      <c r="M338" s="60"/>
      <c r="N338" s="60"/>
    </row>
    <row r="339" spans="1:14" s="59" customFormat="1" x14ac:dyDescent="0.3">
      <c r="A339" s="60"/>
      <c r="B339" s="60"/>
      <c r="C339" s="60"/>
      <c r="D339" s="60"/>
      <c r="E339" s="60"/>
      <c r="F339" s="60"/>
      <c r="G339" s="60"/>
      <c r="H339" s="60"/>
      <c r="I339" s="60"/>
      <c r="J339" s="60"/>
      <c r="K339" s="60"/>
      <c r="L339" s="60"/>
      <c r="M339" s="60"/>
      <c r="N339" s="60"/>
    </row>
    <row r="340" spans="1:14" s="59" customFormat="1" x14ac:dyDescent="0.3">
      <c r="A340" s="60"/>
      <c r="B340" s="60"/>
      <c r="C340" s="60"/>
      <c r="D340" s="60"/>
      <c r="E340" s="60"/>
      <c r="F340" s="60"/>
      <c r="G340" s="60"/>
      <c r="H340" s="60"/>
      <c r="I340" s="60"/>
      <c r="J340" s="60"/>
      <c r="K340" s="60"/>
      <c r="L340" s="60"/>
      <c r="M340" s="60"/>
      <c r="N340" s="60"/>
    </row>
    <row r="341" spans="1:14" s="59" customFormat="1" x14ac:dyDescent="0.3">
      <c r="A341" s="60"/>
      <c r="B341" s="60"/>
      <c r="C341" s="60"/>
      <c r="D341" s="60"/>
      <c r="E341" s="60"/>
      <c r="F341" s="60"/>
      <c r="G341" s="60"/>
      <c r="H341" s="60"/>
      <c r="I341" s="60"/>
      <c r="J341" s="60"/>
      <c r="K341" s="60"/>
      <c r="L341" s="60"/>
      <c r="M341" s="60"/>
      <c r="N341" s="60"/>
    </row>
    <row r="342" spans="1:14" s="59" customFormat="1" x14ac:dyDescent="0.3">
      <c r="A342" s="60"/>
      <c r="B342" s="60"/>
      <c r="C342" s="60"/>
      <c r="D342" s="60"/>
      <c r="E342" s="60"/>
      <c r="F342" s="60"/>
      <c r="G342" s="60"/>
      <c r="H342" s="60"/>
      <c r="I342" s="60"/>
      <c r="J342" s="60"/>
      <c r="K342" s="60"/>
      <c r="L342" s="60"/>
      <c r="M342" s="60"/>
      <c r="N342" s="60"/>
    </row>
    <row r="343" spans="1:14" s="59" customFormat="1" x14ac:dyDescent="0.3">
      <c r="A343" s="60"/>
      <c r="B343" s="60"/>
      <c r="C343" s="60"/>
      <c r="D343" s="60"/>
      <c r="E343" s="60"/>
      <c r="F343" s="60"/>
      <c r="G343" s="60"/>
      <c r="H343" s="60"/>
      <c r="I343" s="60"/>
      <c r="J343" s="60"/>
      <c r="K343" s="60"/>
      <c r="L343" s="60"/>
      <c r="M343" s="60"/>
      <c r="N343" s="60"/>
    </row>
    <row r="344" spans="1:14" s="59" customFormat="1" x14ac:dyDescent="0.3">
      <c r="A344" s="60"/>
      <c r="B344" s="60"/>
      <c r="C344" s="60"/>
      <c r="D344" s="60"/>
      <c r="E344" s="60"/>
      <c r="F344" s="60"/>
      <c r="G344" s="60"/>
      <c r="H344" s="60"/>
      <c r="I344" s="60"/>
      <c r="J344" s="60"/>
      <c r="K344" s="60"/>
      <c r="L344" s="60"/>
      <c r="M344" s="60"/>
      <c r="N344" s="60"/>
    </row>
    <row r="345" spans="1:14" s="59" customFormat="1" x14ac:dyDescent="0.3">
      <c r="A345" s="60"/>
      <c r="B345" s="60"/>
      <c r="C345" s="60"/>
      <c r="D345" s="60"/>
      <c r="E345" s="60"/>
      <c r="F345" s="60"/>
      <c r="G345" s="60"/>
      <c r="H345" s="60"/>
      <c r="I345" s="60"/>
      <c r="J345" s="60"/>
      <c r="K345" s="60"/>
      <c r="L345" s="60"/>
      <c r="M345" s="60"/>
      <c r="N345" s="60"/>
    </row>
    <row r="346" spans="1:14" s="59" customFormat="1" x14ac:dyDescent="0.3">
      <c r="A346" s="60"/>
      <c r="B346" s="60"/>
      <c r="C346" s="60"/>
      <c r="D346" s="60"/>
      <c r="E346" s="60"/>
      <c r="F346" s="60"/>
      <c r="G346" s="60"/>
      <c r="H346" s="60"/>
      <c r="I346" s="60"/>
      <c r="J346" s="60"/>
      <c r="K346" s="60"/>
      <c r="L346" s="60"/>
      <c r="M346" s="60"/>
      <c r="N346" s="60"/>
    </row>
    <row r="347" spans="1:14" s="59" customFormat="1" x14ac:dyDescent="0.3">
      <c r="A347" s="60"/>
      <c r="B347" s="60"/>
      <c r="C347" s="60"/>
      <c r="D347" s="60"/>
      <c r="E347" s="60"/>
      <c r="F347" s="60"/>
      <c r="G347" s="60"/>
      <c r="H347" s="60"/>
      <c r="I347" s="60"/>
      <c r="J347" s="60"/>
      <c r="K347" s="60"/>
      <c r="L347" s="60"/>
      <c r="M347" s="60"/>
      <c r="N347" s="60"/>
    </row>
    <row r="348" spans="1:14" s="59" customFormat="1" x14ac:dyDescent="0.3">
      <c r="A348" s="60"/>
      <c r="B348" s="60"/>
      <c r="C348" s="60"/>
      <c r="D348" s="60"/>
      <c r="E348" s="60"/>
      <c r="F348" s="60"/>
      <c r="G348" s="60"/>
      <c r="H348" s="60"/>
      <c r="I348" s="60"/>
      <c r="J348" s="60"/>
      <c r="K348" s="60"/>
      <c r="L348" s="60"/>
      <c r="M348" s="60"/>
      <c r="N348" s="60"/>
    </row>
    <row r="349" spans="1:14" s="59" customFormat="1" x14ac:dyDescent="0.3">
      <c r="A349" s="60"/>
      <c r="B349" s="60"/>
      <c r="C349" s="60"/>
      <c r="D349" s="60"/>
      <c r="E349" s="60"/>
      <c r="F349" s="60"/>
      <c r="G349" s="60"/>
      <c r="H349" s="60"/>
      <c r="I349" s="60"/>
      <c r="J349" s="60"/>
      <c r="K349" s="60"/>
      <c r="L349" s="60"/>
      <c r="M349" s="60"/>
      <c r="N349" s="60"/>
    </row>
    <row r="350" spans="1:14" s="59" customFormat="1" x14ac:dyDescent="0.3">
      <c r="A350" s="60"/>
      <c r="B350" s="60"/>
      <c r="C350" s="60"/>
      <c r="D350" s="60"/>
      <c r="E350" s="60"/>
      <c r="F350" s="60"/>
      <c r="G350" s="60"/>
      <c r="H350" s="60"/>
      <c r="I350" s="60"/>
      <c r="J350" s="60"/>
      <c r="K350" s="60"/>
      <c r="L350" s="60"/>
      <c r="M350" s="60"/>
      <c r="N350" s="60"/>
    </row>
    <row r="351" spans="1:14" s="59" customFormat="1" x14ac:dyDescent="0.3">
      <c r="A351" s="60"/>
      <c r="B351" s="60"/>
      <c r="C351" s="60"/>
      <c r="D351" s="60"/>
      <c r="E351" s="60"/>
      <c r="F351" s="60"/>
      <c r="G351" s="60"/>
      <c r="H351" s="60"/>
      <c r="I351" s="60"/>
      <c r="J351" s="60"/>
      <c r="K351" s="60"/>
      <c r="L351" s="60"/>
      <c r="M351" s="60"/>
      <c r="N351" s="60"/>
    </row>
    <row r="352" spans="1:14" s="59" customFormat="1" x14ac:dyDescent="0.3">
      <c r="A352" s="60"/>
      <c r="B352" s="60"/>
      <c r="C352" s="60"/>
      <c r="D352" s="60"/>
      <c r="E352" s="60"/>
      <c r="F352" s="60"/>
      <c r="G352" s="60"/>
      <c r="H352" s="60"/>
      <c r="I352" s="60"/>
      <c r="J352" s="60"/>
      <c r="K352" s="60"/>
      <c r="L352" s="60"/>
      <c r="M352" s="60"/>
      <c r="N352" s="60"/>
    </row>
    <row r="353" spans="1:14" s="59" customFormat="1" x14ac:dyDescent="0.3">
      <c r="A353" s="60"/>
      <c r="B353" s="60"/>
      <c r="C353" s="60"/>
      <c r="D353" s="60"/>
      <c r="E353" s="60"/>
      <c r="F353" s="60"/>
      <c r="G353" s="60"/>
      <c r="H353" s="60"/>
      <c r="I353" s="60"/>
      <c r="J353" s="60"/>
      <c r="K353" s="60"/>
      <c r="L353" s="60"/>
      <c r="M353" s="60"/>
      <c r="N353" s="60"/>
    </row>
    <row r="354" spans="1:14" s="59" customFormat="1" x14ac:dyDescent="0.3">
      <c r="A354" s="60"/>
      <c r="B354" s="60"/>
      <c r="C354" s="60"/>
      <c r="D354" s="60"/>
      <c r="E354" s="60"/>
      <c r="F354" s="60"/>
      <c r="G354" s="60"/>
      <c r="H354" s="60"/>
      <c r="I354" s="60"/>
      <c r="J354" s="60"/>
      <c r="K354" s="60"/>
      <c r="L354" s="60"/>
      <c r="M354" s="60"/>
      <c r="N354" s="60"/>
    </row>
    <row r="355" spans="1:14" s="59" customFormat="1" x14ac:dyDescent="0.3">
      <c r="A355" s="60"/>
      <c r="B355" s="60"/>
      <c r="C355" s="60"/>
      <c r="D355" s="60"/>
      <c r="E355" s="60"/>
      <c r="F355" s="60"/>
      <c r="G355" s="60"/>
      <c r="H355" s="60"/>
      <c r="I355" s="60"/>
      <c r="J355" s="60"/>
      <c r="K355" s="60"/>
      <c r="L355" s="60"/>
      <c r="M355" s="60"/>
      <c r="N355" s="60"/>
    </row>
    <row r="356" spans="1:14" s="59" customFormat="1" x14ac:dyDescent="0.3">
      <c r="A356" s="60"/>
      <c r="B356" s="60"/>
      <c r="C356" s="60"/>
      <c r="D356" s="60"/>
      <c r="E356" s="60"/>
      <c r="F356" s="60"/>
      <c r="G356" s="60"/>
      <c r="H356" s="60"/>
      <c r="I356" s="60"/>
      <c r="J356" s="60"/>
      <c r="K356" s="60"/>
      <c r="L356" s="60"/>
      <c r="M356" s="60"/>
      <c r="N356" s="60"/>
    </row>
    <row r="357" spans="1:14" s="59" customFormat="1" x14ac:dyDescent="0.3">
      <c r="A357" s="60"/>
      <c r="B357" s="60"/>
      <c r="C357" s="60"/>
      <c r="D357" s="60"/>
      <c r="E357" s="60"/>
      <c r="F357" s="60"/>
      <c r="G357" s="60"/>
      <c r="H357" s="60"/>
      <c r="I357" s="60"/>
      <c r="J357" s="60"/>
      <c r="K357" s="60"/>
      <c r="L357" s="60"/>
      <c r="M357" s="60"/>
      <c r="N357" s="60"/>
    </row>
    <row r="358" spans="1:14" s="59" customFormat="1" x14ac:dyDescent="0.3">
      <c r="A358" s="60"/>
      <c r="B358" s="60"/>
      <c r="C358" s="60"/>
      <c r="D358" s="60"/>
      <c r="E358" s="60"/>
      <c r="F358" s="60"/>
      <c r="G358" s="60"/>
      <c r="H358" s="60"/>
      <c r="I358" s="60"/>
      <c r="J358" s="60"/>
      <c r="K358" s="60"/>
      <c r="L358" s="60"/>
      <c r="M358" s="60"/>
      <c r="N358" s="60"/>
    </row>
    <row r="359" spans="1:14" s="59" customFormat="1" x14ac:dyDescent="0.3">
      <c r="A359" s="60"/>
      <c r="B359" s="60"/>
      <c r="C359" s="60"/>
      <c r="D359" s="60"/>
      <c r="E359" s="60"/>
      <c r="F359" s="60"/>
      <c r="G359" s="60"/>
      <c r="H359" s="60"/>
      <c r="I359" s="60"/>
      <c r="J359" s="60"/>
      <c r="K359" s="60"/>
      <c r="L359" s="60"/>
      <c r="M359" s="60"/>
      <c r="N359" s="60"/>
    </row>
    <row r="360" spans="1:14" s="59" customFormat="1" x14ac:dyDescent="0.3">
      <c r="A360" s="60"/>
      <c r="B360" s="60"/>
      <c r="C360" s="60"/>
      <c r="D360" s="60"/>
      <c r="E360" s="60"/>
      <c r="F360" s="60"/>
      <c r="G360" s="60"/>
      <c r="H360" s="60"/>
      <c r="I360" s="60"/>
      <c r="J360" s="60"/>
      <c r="K360" s="60"/>
      <c r="L360" s="60"/>
      <c r="M360" s="60"/>
      <c r="N360" s="60"/>
    </row>
    <row r="361" spans="1:14" s="59" customFormat="1" x14ac:dyDescent="0.3">
      <c r="A361" s="60"/>
      <c r="B361" s="60"/>
      <c r="C361" s="60"/>
      <c r="D361" s="60"/>
      <c r="E361" s="60"/>
      <c r="F361" s="60"/>
      <c r="G361" s="60"/>
      <c r="H361" s="60"/>
      <c r="I361" s="60"/>
      <c r="J361" s="60"/>
      <c r="K361" s="60"/>
      <c r="L361" s="60"/>
      <c r="M361" s="60"/>
      <c r="N361" s="60"/>
    </row>
    <row r="362" spans="1:14" s="59" customFormat="1" x14ac:dyDescent="0.3">
      <c r="A362" s="60"/>
      <c r="B362" s="60"/>
      <c r="C362" s="60"/>
      <c r="D362" s="60"/>
      <c r="E362" s="60"/>
      <c r="F362" s="60"/>
      <c r="G362" s="60"/>
      <c r="H362" s="60"/>
      <c r="I362" s="60"/>
      <c r="J362" s="60"/>
      <c r="K362" s="60"/>
      <c r="L362" s="60"/>
      <c r="M362" s="60"/>
      <c r="N362" s="60"/>
    </row>
    <row r="363" spans="1:14" s="59" customFormat="1" x14ac:dyDescent="0.3">
      <c r="A363" s="60"/>
      <c r="B363" s="60"/>
      <c r="C363" s="60"/>
      <c r="D363" s="60"/>
      <c r="E363" s="60"/>
      <c r="F363" s="60"/>
      <c r="G363" s="60"/>
      <c r="H363" s="60"/>
      <c r="I363" s="60"/>
      <c r="J363" s="60"/>
      <c r="K363" s="60"/>
      <c r="L363" s="60"/>
      <c r="M363" s="60"/>
      <c r="N363" s="60"/>
    </row>
    <row r="364" spans="1:14" s="59" customFormat="1" x14ac:dyDescent="0.3">
      <c r="A364" s="60"/>
      <c r="B364" s="60"/>
      <c r="C364" s="60"/>
      <c r="D364" s="60"/>
      <c r="E364" s="60"/>
      <c r="F364" s="60"/>
      <c r="G364" s="60"/>
      <c r="H364" s="60"/>
      <c r="I364" s="60"/>
      <c r="J364" s="60"/>
      <c r="K364" s="60"/>
      <c r="L364" s="60"/>
      <c r="M364" s="60"/>
      <c r="N364" s="60"/>
    </row>
    <row r="365" spans="1:14" s="59" customFormat="1" x14ac:dyDescent="0.3">
      <c r="A365" s="60"/>
      <c r="B365" s="60"/>
      <c r="C365" s="60"/>
      <c r="D365" s="60"/>
      <c r="E365" s="60"/>
      <c r="F365" s="60"/>
      <c r="G365" s="60"/>
      <c r="H365" s="60"/>
      <c r="I365" s="60"/>
      <c r="J365" s="60"/>
      <c r="K365" s="60"/>
      <c r="L365" s="60"/>
      <c r="M365" s="60"/>
      <c r="N365" s="60"/>
    </row>
    <row r="366" spans="1:14" s="59" customFormat="1" x14ac:dyDescent="0.3">
      <c r="A366" s="60"/>
      <c r="B366" s="60"/>
      <c r="C366" s="60"/>
      <c r="D366" s="60"/>
      <c r="E366" s="60"/>
      <c r="F366" s="60"/>
      <c r="G366" s="60"/>
      <c r="H366" s="60"/>
      <c r="I366" s="60"/>
      <c r="J366" s="60"/>
      <c r="K366" s="60"/>
      <c r="L366" s="60"/>
      <c r="M366" s="60"/>
      <c r="N366" s="60"/>
    </row>
    <row r="367" spans="1:14" s="59" customFormat="1" x14ac:dyDescent="0.3">
      <c r="A367" s="60"/>
      <c r="B367" s="60"/>
      <c r="C367" s="60"/>
      <c r="D367" s="60"/>
      <c r="E367" s="60"/>
      <c r="F367" s="60"/>
      <c r="G367" s="60"/>
      <c r="H367" s="60"/>
      <c r="I367" s="60"/>
      <c r="J367" s="60"/>
      <c r="K367" s="60"/>
      <c r="L367" s="60"/>
      <c r="M367" s="60"/>
      <c r="N367" s="60"/>
    </row>
    <row r="368" spans="1:14" s="59" customFormat="1" x14ac:dyDescent="0.3">
      <c r="A368" s="60"/>
      <c r="B368" s="60"/>
      <c r="C368" s="60"/>
      <c r="D368" s="60"/>
      <c r="E368" s="60"/>
      <c r="F368" s="60"/>
      <c r="G368" s="60"/>
      <c r="H368" s="60"/>
      <c r="I368" s="60"/>
      <c r="J368" s="60"/>
      <c r="K368" s="60"/>
      <c r="L368" s="60"/>
      <c r="M368" s="60"/>
      <c r="N368" s="60"/>
    </row>
    <row r="369" spans="1:14" s="59" customFormat="1" x14ac:dyDescent="0.3">
      <c r="A369" s="60"/>
      <c r="B369" s="60"/>
      <c r="C369" s="60"/>
      <c r="D369" s="60"/>
      <c r="E369" s="60"/>
      <c r="F369" s="60"/>
      <c r="G369" s="60"/>
      <c r="H369" s="60"/>
      <c r="I369" s="60"/>
      <c r="J369" s="60"/>
      <c r="K369" s="60"/>
      <c r="L369" s="60"/>
      <c r="M369" s="60"/>
      <c r="N369" s="60"/>
    </row>
    <row r="370" spans="1:14" s="59" customFormat="1" x14ac:dyDescent="0.3">
      <c r="A370" s="60"/>
      <c r="B370" s="60"/>
      <c r="C370" s="60"/>
      <c r="D370" s="60"/>
      <c r="E370" s="60"/>
      <c r="F370" s="60"/>
      <c r="G370" s="60"/>
      <c r="H370" s="60"/>
      <c r="I370" s="60"/>
      <c r="J370" s="60"/>
      <c r="K370" s="60"/>
      <c r="L370" s="60"/>
      <c r="M370" s="60"/>
      <c r="N370" s="60"/>
    </row>
    <row r="371" spans="1:14" s="59" customFormat="1" x14ac:dyDescent="0.3">
      <c r="A371" s="60"/>
      <c r="B371" s="60"/>
      <c r="C371" s="60"/>
      <c r="D371" s="60"/>
      <c r="E371" s="60"/>
      <c r="F371" s="60"/>
      <c r="G371" s="60"/>
      <c r="H371" s="60"/>
      <c r="I371" s="60"/>
      <c r="J371" s="60"/>
      <c r="K371" s="60"/>
      <c r="L371" s="60"/>
      <c r="M371" s="60"/>
      <c r="N371" s="60"/>
    </row>
    <row r="372" spans="1:14" s="59" customFormat="1" x14ac:dyDescent="0.3">
      <c r="A372" s="60"/>
      <c r="B372" s="60"/>
      <c r="C372" s="60"/>
      <c r="D372" s="60"/>
      <c r="E372" s="60"/>
      <c r="F372" s="60"/>
      <c r="G372" s="60"/>
      <c r="H372" s="60"/>
      <c r="I372" s="60"/>
      <c r="J372" s="60"/>
      <c r="K372" s="60"/>
      <c r="L372" s="60"/>
      <c r="M372" s="60"/>
      <c r="N372" s="60"/>
    </row>
    <row r="373" spans="1:14" s="59" customFormat="1" x14ac:dyDescent="0.3">
      <c r="A373" s="60"/>
      <c r="B373" s="60"/>
      <c r="C373" s="60"/>
      <c r="D373" s="60"/>
      <c r="E373" s="60"/>
      <c r="F373" s="60"/>
      <c r="G373" s="60"/>
      <c r="H373" s="60"/>
      <c r="I373" s="60"/>
      <c r="J373" s="60"/>
      <c r="K373" s="60"/>
      <c r="L373" s="60"/>
      <c r="M373" s="60"/>
      <c r="N373" s="60"/>
    </row>
    <row r="374" spans="1:14" s="59" customFormat="1" x14ac:dyDescent="0.3">
      <c r="A374" s="60"/>
      <c r="B374" s="60"/>
      <c r="C374" s="60"/>
      <c r="D374" s="60"/>
      <c r="E374" s="60"/>
      <c r="F374" s="60"/>
      <c r="G374" s="60"/>
      <c r="H374" s="60"/>
      <c r="I374" s="60"/>
      <c r="J374" s="60"/>
      <c r="K374" s="60"/>
      <c r="L374" s="60"/>
      <c r="M374" s="60"/>
      <c r="N374" s="60"/>
    </row>
    <row r="375" spans="1:14" s="59" customFormat="1" x14ac:dyDescent="0.3">
      <c r="A375" s="60"/>
      <c r="B375" s="60"/>
      <c r="C375" s="60"/>
      <c r="D375" s="60"/>
      <c r="E375" s="60"/>
      <c r="F375" s="60"/>
      <c r="G375" s="60"/>
      <c r="H375" s="60"/>
      <c r="I375" s="60"/>
      <c r="J375" s="60"/>
      <c r="K375" s="60"/>
      <c r="L375" s="60"/>
      <c r="M375" s="60"/>
      <c r="N375" s="60"/>
    </row>
    <row r="376" spans="1:14" s="59" customFormat="1" x14ac:dyDescent="0.3">
      <c r="A376" s="60"/>
      <c r="B376" s="60"/>
      <c r="C376" s="60"/>
      <c r="D376" s="60"/>
      <c r="E376" s="60"/>
      <c r="F376" s="60"/>
      <c r="G376" s="60"/>
      <c r="H376" s="60"/>
      <c r="I376" s="60"/>
      <c r="J376" s="60"/>
      <c r="K376" s="60"/>
      <c r="L376" s="60"/>
      <c r="M376" s="60"/>
      <c r="N376" s="60"/>
    </row>
    <row r="377" spans="1:14" s="59" customFormat="1" x14ac:dyDescent="0.3">
      <c r="A377" s="60"/>
      <c r="B377" s="60"/>
      <c r="C377" s="60"/>
      <c r="D377" s="60"/>
      <c r="E377" s="60"/>
      <c r="F377" s="60"/>
      <c r="G377" s="60"/>
      <c r="H377" s="60"/>
      <c r="I377" s="60"/>
      <c r="J377" s="60"/>
      <c r="K377" s="60"/>
      <c r="L377" s="60"/>
      <c r="M377" s="60"/>
      <c r="N377" s="60"/>
    </row>
    <row r="378" spans="1:14" s="59" customFormat="1" x14ac:dyDescent="0.3">
      <c r="A378" s="60"/>
      <c r="B378" s="60"/>
      <c r="C378" s="60"/>
      <c r="D378" s="60"/>
      <c r="E378" s="60"/>
      <c r="F378" s="60"/>
      <c r="G378" s="60"/>
      <c r="H378" s="60"/>
      <c r="I378" s="60"/>
      <c r="J378" s="60"/>
      <c r="K378" s="60"/>
      <c r="L378" s="60"/>
      <c r="M378" s="60"/>
      <c r="N378" s="60"/>
    </row>
    <row r="379" spans="1:14" s="59" customFormat="1" x14ac:dyDescent="0.3">
      <c r="A379" s="60"/>
      <c r="B379" s="60"/>
      <c r="C379" s="60"/>
      <c r="D379" s="60"/>
      <c r="E379" s="60"/>
      <c r="F379" s="60"/>
      <c r="G379" s="60"/>
      <c r="H379" s="60"/>
      <c r="I379" s="60"/>
      <c r="J379" s="60"/>
      <c r="K379" s="60"/>
      <c r="L379" s="60"/>
      <c r="M379" s="60"/>
      <c r="N379" s="60"/>
    </row>
    <row r="380" spans="1:14" s="59" customFormat="1" x14ac:dyDescent="0.3">
      <c r="A380" s="60"/>
      <c r="B380" s="60"/>
      <c r="C380" s="60"/>
      <c r="D380" s="60"/>
      <c r="E380" s="60"/>
      <c r="F380" s="60"/>
      <c r="G380" s="60"/>
      <c r="H380" s="60"/>
      <c r="I380" s="60"/>
      <c r="J380" s="60"/>
      <c r="K380" s="60"/>
      <c r="L380" s="60"/>
      <c r="M380" s="60"/>
      <c r="N380" s="60"/>
    </row>
    <row r="381" spans="1:14" s="59" customFormat="1" x14ac:dyDescent="0.3">
      <c r="A381" s="60"/>
      <c r="B381" s="60"/>
      <c r="C381" s="60"/>
      <c r="D381" s="60"/>
      <c r="E381" s="60"/>
      <c r="F381" s="60"/>
      <c r="G381" s="60"/>
      <c r="H381" s="60"/>
      <c r="I381" s="60"/>
      <c r="J381" s="60"/>
      <c r="K381" s="60"/>
      <c r="L381" s="60"/>
      <c r="M381" s="60"/>
      <c r="N381" s="60"/>
    </row>
    <row r="382" spans="1:14" s="59" customFormat="1" x14ac:dyDescent="0.3">
      <c r="A382" s="60"/>
      <c r="B382" s="60"/>
      <c r="C382" s="60"/>
      <c r="D382" s="60"/>
      <c r="E382" s="60"/>
      <c r="F382" s="60"/>
      <c r="G382" s="60"/>
      <c r="H382" s="60"/>
      <c r="I382" s="60"/>
      <c r="J382" s="60"/>
      <c r="K382" s="60"/>
      <c r="L382" s="60"/>
      <c r="M382" s="60"/>
      <c r="N382" s="60"/>
    </row>
    <row r="383" spans="1:14" s="59" customFormat="1" x14ac:dyDescent="0.3">
      <c r="A383" s="60"/>
      <c r="B383" s="60"/>
      <c r="C383" s="60"/>
      <c r="D383" s="60"/>
      <c r="E383" s="60"/>
      <c r="F383" s="60"/>
      <c r="G383" s="60"/>
      <c r="H383" s="60"/>
      <c r="I383" s="60"/>
      <c r="J383" s="60"/>
      <c r="K383" s="60"/>
      <c r="L383" s="60"/>
      <c r="M383" s="60"/>
      <c r="N383" s="60"/>
    </row>
    <row r="384" spans="1:14" s="59" customFormat="1" x14ac:dyDescent="0.3">
      <c r="A384" s="60"/>
      <c r="B384" s="60"/>
      <c r="C384" s="60"/>
      <c r="D384" s="60"/>
      <c r="E384" s="60"/>
      <c r="F384" s="60"/>
      <c r="G384" s="60"/>
      <c r="H384" s="60"/>
      <c r="I384" s="60"/>
      <c r="J384" s="60"/>
      <c r="K384" s="60"/>
      <c r="L384" s="60"/>
      <c r="M384" s="60"/>
      <c r="N384" s="60"/>
    </row>
    <row r="385" spans="1:14" s="59" customFormat="1" x14ac:dyDescent="0.3">
      <c r="A385" s="60"/>
      <c r="B385" s="60"/>
      <c r="C385" s="60"/>
      <c r="D385" s="60"/>
      <c r="E385" s="60"/>
      <c r="F385" s="60"/>
      <c r="G385" s="60"/>
      <c r="H385" s="60"/>
      <c r="I385" s="60"/>
      <c r="J385" s="60"/>
      <c r="K385" s="60"/>
      <c r="L385" s="60"/>
      <c r="M385" s="60"/>
      <c r="N385" s="60"/>
    </row>
    <row r="386" spans="1:14" s="59" customFormat="1" x14ac:dyDescent="0.3">
      <c r="A386" s="60"/>
      <c r="B386" s="60"/>
      <c r="C386" s="60"/>
      <c r="D386" s="60"/>
      <c r="E386" s="60"/>
      <c r="F386" s="60"/>
      <c r="G386" s="60"/>
      <c r="H386" s="60"/>
      <c r="I386" s="60"/>
      <c r="J386" s="60"/>
      <c r="K386" s="60"/>
      <c r="L386" s="60"/>
      <c r="M386" s="60"/>
      <c r="N386" s="60"/>
    </row>
    <row r="387" spans="1:14" s="59" customFormat="1" x14ac:dyDescent="0.3">
      <c r="A387" s="60"/>
      <c r="B387" s="60"/>
      <c r="C387" s="60"/>
      <c r="D387" s="60"/>
      <c r="E387" s="60"/>
      <c r="F387" s="60"/>
      <c r="G387" s="60"/>
      <c r="H387" s="60"/>
      <c r="I387" s="60"/>
      <c r="J387" s="60"/>
      <c r="K387" s="60"/>
      <c r="L387" s="60"/>
      <c r="M387" s="60"/>
      <c r="N387" s="60"/>
    </row>
    <row r="388" spans="1:14" s="59" customFormat="1" x14ac:dyDescent="0.3">
      <c r="A388" s="60"/>
      <c r="B388" s="60"/>
      <c r="C388" s="60"/>
      <c r="D388" s="60"/>
      <c r="E388" s="60"/>
      <c r="F388" s="60"/>
      <c r="G388" s="60"/>
      <c r="H388" s="60"/>
      <c r="I388" s="60"/>
      <c r="J388" s="60"/>
      <c r="K388" s="60"/>
      <c r="L388" s="60"/>
      <c r="M388" s="60"/>
      <c r="N388" s="60"/>
    </row>
    <row r="389" spans="1:14" s="59" customFormat="1" x14ac:dyDescent="0.3">
      <c r="A389" s="60"/>
      <c r="B389" s="60"/>
      <c r="C389" s="60"/>
      <c r="D389" s="60"/>
      <c r="E389" s="60"/>
      <c r="F389" s="60"/>
      <c r="G389" s="60"/>
      <c r="H389" s="60"/>
      <c r="I389" s="60"/>
      <c r="J389" s="60"/>
      <c r="K389" s="60"/>
      <c r="L389" s="60"/>
      <c r="M389" s="60"/>
      <c r="N389" s="60"/>
    </row>
    <row r="390" spans="1:14" s="59" customFormat="1" x14ac:dyDescent="0.3">
      <c r="A390" s="60"/>
      <c r="B390" s="60"/>
      <c r="C390" s="60"/>
      <c r="D390" s="60"/>
      <c r="E390" s="60"/>
      <c r="F390" s="60"/>
      <c r="G390" s="60"/>
      <c r="H390" s="60"/>
      <c r="I390" s="60"/>
      <c r="J390" s="60"/>
      <c r="K390" s="60"/>
      <c r="L390" s="60"/>
      <c r="M390" s="60"/>
      <c r="N390" s="60"/>
    </row>
    <row r="391" spans="1:14" s="59" customFormat="1" x14ac:dyDescent="0.3">
      <c r="A391" s="60"/>
      <c r="B391" s="60"/>
      <c r="C391" s="60"/>
      <c r="D391" s="60"/>
      <c r="E391" s="60"/>
      <c r="F391" s="60"/>
      <c r="G391" s="60"/>
      <c r="H391" s="60"/>
      <c r="I391" s="60"/>
      <c r="J391" s="60"/>
      <c r="K391" s="60"/>
      <c r="L391" s="60"/>
      <c r="M391" s="60"/>
      <c r="N391" s="60"/>
    </row>
    <row r="392" spans="1:14" s="59" customFormat="1" x14ac:dyDescent="0.3">
      <c r="A392" s="60"/>
      <c r="B392" s="60"/>
      <c r="C392" s="60"/>
      <c r="D392" s="60"/>
      <c r="E392" s="60"/>
      <c r="F392" s="60"/>
      <c r="G392" s="60"/>
      <c r="H392" s="60"/>
      <c r="I392" s="60"/>
      <c r="J392" s="60"/>
      <c r="K392" s="60"/>
      <c r="L392" s="60"/>
      <c r="M392" s="60"/>
      <c r="N392" s="60"/>
    </row>
    <row r="393" spans="1:14" s="59" customFormat="1" x14ac:dyDescent="0.3">
      <c r="A393" s="60"/>
      <c r="B393" s="60"/>
      <c r="C393" s="60"/>
      <c r="D393" s="60"/>
      <c r="E393" s="60"/>
      <c r="F393" s="60"/>
      <c r="G393" s="60"/>
      <c r="H393" s="60"/>
      <c r="I393" s="60"/>
      <c r="J393" s="60"/>
      <c r="K393" s="60"/>
      <c r="L393" s="60"/>
      <c r="M393" s="60"/>
      <c r="N393" s="60"/>
    </row>
    <row r="394" spans="1:14" s="59" customFormat="1" x14ac:dyDescent="0.3">
      <c r="A394" s="60"/>
      <c r="B394" s="60"/>
      <c r="C394" s="60"/>
      <c r="D394" s="60"/>
      <c r="E394" s="60"/>
      <c r="F394" s="60"/>
      <c r="G394" s="60"/>
      <c r="H394" s="60"/>
      <c r="I394" s="60"/>
      <c r="J394" s="60"/>
      <c r="K394" s="60"/>
      <c r="L394" s="60"/>
      <c r="M394" s="60"/>
      <c r="N394" s="60"/>
    </row>
    <row r="395" spans="1:14" s="59" customFormat="1" x14ac:dyDescent="0.3">
      <c r="A395" s="60"/>
      <c r="B395" s="60"/>
      <c r="C395" s="60"/>
      <c r="D395" s="60"/>
      <c r="E395" s="60"/>
      <c r="F395" s="60"/>
      <c r="G395" s="60"/>
      <c r="H395" s="60"/>
      <c r="I395" s="60"/>
      <c r="J395" s="60"/>
      <c r="K395" s="60"/>
      <c r="L395" s="60"/>
      <c r="M395" s="60"/>
      <c r="N395" s="60"/>
    </row>
    <row r="396" spans="1:14" s="59" customFormat="1" x14ac:dyDescent="0.3">
      <c r="A396" s="60"/>
      <c r="B396" s="60"/>
      <c r="C396" s="60"/>
      <c r="D396" s="60"/>
      <c r="E396" s="60"/>
      <c r="F396" s="60"/>
      <c r="G396" s="60"/>
      <c r="H396" s="60"/>
      <c r="I396" s="60"/>
      <c r="J396" s="60"/>
      <c r="K396" s="60"/>
      <c r="L396" s="60"/>
      <c r="M396" s="60"/>
      <c r="N396" s="60"/>
    </row>
    <row r="397" spans="1:14" s="59" customFormat="1" x14ac:dyDescent="0.3">
      <c r="A397" s="60"/>
      <c r="B397" s="60"/>
      <c r="C397" s="60"/>
      <c r="D397" s="60"/>
      <c r="E397" s="60"/>
      <c r="F397" s="60"/>
      <c r="G397" s="60"/>
      <c r="H397" s="60"/>
      <c r="I397" s="60"/>
      <c r="J397" s="60"/>
      <c r="K397" s="60"/>
      <c r="L397" s="60"/>
      <c r="M397" s="60"/>
      <c r="N397" s="60"/>
    </row>
    <row r="398" spans="1:14" s="59" customFormat="1" x14ac:dyDescent="0.3">
      <c r="A398" s="60"/>
      <c r="B398" s="60"/>
      <c r="C398" s="60"/>
      <c r="D398" s="60"/>
      <c r="E398" s="60"/>
      <c r="F398" s="60"/>
      <c r="G398" s="60"/>
      <c r="H398" s="60"/>
      <c r="I398" s="60"/>
      <c r="J398" s="60"/>
      <c r="K398" s="60"/>
      <c r="L398" s="60"/>
      <c r="M398" s="60"/>
      <c r="N398" s="60"/>
    </row>
    <row r="399" spans="1:14" s="59" customFormat="1" x14ac:dyDescent="0.3">
      <c r="A399" s="60"/>
      <c r="B399" s="60"/>
      <c r="C399" s="60"/>
      <c r="D399" s="60"/>
      <c r="E399" s="60"/>
      <c r="F399" s="60"/>
      <c r="G399" s="60"/>
      <c r="H399" s="60"/>
      <c r="I399" s="60"/>
      <c r="J399" s="60"/>
      <c r="K399" s="60"/>
      <c r="L399" s="60"/>
      <c r="M399" s="60"/>
      <c r="N399" s="60"/>
    </row>
    <row r="400" spans="1:14" s="59" customFormat="1" x14ac:dyDescent="0.3">
      <c r="A400" s="60"/>
      <c r="B400" s="60"/>
      <c r="C400" s="60"/>
      <c r="D400" s="60"/>
      <c r="E400" s="60"/>
      <c r="F400" s="60"/>
      <c r="G400" s="60"/>
      <c r="H400" s="60"/>
      <c r="I400" s="60"/>
      <c r="J400" s="60"/>
      <c r="K400" s="60"/>
      <c r="L400" s="60"/>
      <c r="M400" s="60"/>
      <c r="N400" s="60"/>
    </row>
    <row r="401" spans="1:14" s="59" customFormat="1" x14ac:dyDescent="0.3">
      <c r="A401" s="60"/>
      <c r="B401" s="60"/>
      <c r="C401" s="60"/>
      <c r="D401" s="60"/>
      <c r="E401" s="60"/>
      <c r="F401" s="60"/>
      <c r="G401" s="60"/>
      <c r="H401" s="60"/>
      <c r="I401" s="60"/>
      <c r="J401" s="60"/>
      <c r="K401" s="60"/>
      <c r="L401" s="60"/>
      <c r="M401" s="60"/>
      <c r="N401" s="60"/>
    </row>
    <row r="402" spans="1:14" s="59" customFormat="1" x14ac:dyDescent="0.3">
      <c r="A402" s="60"/>
      <c r="B402" s="60"/>
      <c r="C402" s="60"/>
      <c r="D402" s="60"/>
      <c r="E402" s="60"/>
      <c r="F402" s="60"/>
      <c r="G402" s="60"/>
      <c r="H402" s="60"/>
      <c r="I402" s="60"/>
      <c r="J402" s="60"/>
      <c r="K402" s="60"/>
      <c r="L402" s="60"/>
      <c r="M402" s="60"/>
      <c r="N402" s="60"/>
    </row>
    <row r="403" spans="1:14" s="59" customFormat="1" x14ac:dyDescent="0.3">
      <c r="A403" s="60"/>
      <c r="B403" s="60"/>
      <c r="C403" s="60"/>
      <c r="D403" s="60"/>
      <c r="E403" s="60"/>
      <c r="F403" s="60"/>
      <c r="G403" s="60"/>
      <c r="H403" s="60"/>
      <c r="I403" s="60"/>
      <c r="J403" s="60"/>
      <c r="K403" s="60"/>
      <c r="L403" s="60"/>
      <c r="M403" s="60"/>
      <c r="N403" s="60"/>
    </row>
    <row r="404" spans="1:14" s="59" customFormat="1" x14ac:dyDescent="0.3">
      <c r="A404" s="60"/>
      <c r="B404" s="60"/>
      <c r="C404" s="60"/>
      <c r="D404" s="60"/>
      <c r="E404" s="60"/>
      <c r="F404" s="60"/>
      <c r="G404" s="60"/>
      <c r="H404" s="60"/>
      <c r="I404" s="60"/>
      <c r="J404" s="60"/>
      <c r="K404" s="60"/>
      <c r="L404" s="60"/>
      <c r="M404" s="60"/>
      <c r="N404" s="60"/>
    </row>
    <row r="405" spans="1:14" s="59" customFormat="1" x14ac:dyDescent="0.3">
      <c r="A405" s="60"/>
      <c r="B405" s="60"/>
      <c r="C405" s="60"/>
      <c r="D405" s="60"/>
      <c r="E405" s="60"/>
      <c r="F405" s="60"/>
      <c r="G405" s="60"/>
      <c r="H405" s="60"/>
      <c r="I405" s="60"/>
      <c r="J405" s="60"/>
      <c r="K405" s="60"/>
      <c r="L405" s="60"/>
      <c r="M405" s="60"/>
      <c r="N405" s="60"/>
    </row>
    <row r="406" spans="1:14" s="59" customFormat="1" x14ac:dyDescent="0.3">
      <c r="A406" s="60"/>
      <c r="B406" s="60"/>
      <c r="C406" s="60"/>
      <c r="D406" s="60"/>
      <c r="E406" s="60"/>
      <c r="F406" s="60"/>
      <c r="G406" s="60"/>
      <c r="H406" s="60"/>
      <c r="I406" s="60"/>
      <c r="J406" s="60"/>
      <c r="K406" s="60"/>
      <c r="L406" s="60"/>
      <c r="M406" s="60"/>
      <c r="N406" s="60"/>
    </row>
    <row r="407" spans="1:14" s="59" customFormat="1" x14ac:dyDescent="0.3">
      <c r="A407" s="60"/>
      <c r="B407" s="60"/>
      <c r="C407" s="60"/>
      <c r="D407" s="60"/>
      <c r="E407" s="60"/>
      <c r="F407" s="60"/>
      <c r="G407" s="60"/>
      <c r="H407" s="60"/>
      <c r="I407" s="60"/>
      <c r="J407" s="60"/>
      <c r="K407" s="60"/>
      <c r="L407" s="60"/>
      <c r="M407" s="60"/>
      <c r="N407" s="60"/>
    </row>
    <row r="408" spans="1:14" s="59" customFormat="1" x14ac:dyDescent="0.3">
      <c r="A408" s="60"/>
      <c r="B408" s="60"/>
      <c r="C408" s="60"/>
      <c r="D408" s="60"/>
      <c r="E408" s="60"/>
      <c r="F408" s="60"/>
      <c r="G408" s="60"/>
      <c r="H408" s="60"/>
      <c r="I408" s="60"/>
      <c r="J408" s="60"/>
      <c r="K408" s="60"/>
      <c r="L408" s="60"/>
      <c r="M408" s="60"/>
      <c r="N408" s="60"/>
    </row>
    <row r="409" spans="1:14" s="59" customFormat="1" x14ac:dyDescent="0.3">
      <c r="A409" s="60"/>
      <c r="B409" s="60"/>
      <c r="C409" s="60"/>
      <c r="D409" s="60"/>
      <c r="E409" s="60"/>
      <c r="F409" s="60"/>
      <c r="G409" s="60"/>
      <c r="H409" s="60"/>
      <c r="I409" s="60"/>
      <c r="J409" s="60"/>
      <c r="K409" s="60"/>
      <c r="L409" s="60"/>
      <c r="M409" s="60"/>
      <c r="N409" s="60"/>
    </row>
    <row r="410" spans="1:14" s="59" customFormat="1" x14ac:dyDescent="0.3">
      <c r="A410" s="60"/>
      <c r="B410" s="60"/>
      <c r="C410" s="60"/>
      <c r="D410" s="60"/>
      <c r="E410" s="60"/>
      <c r="F410" s="60"/>
      <c r="G410" s="60"/>
      <c r="H410" s="60"/>
      <c r="I410" s="60"/>
      <c r="J410" s="60"/>
      <c r="K410" s="60"/>
      <c r="L410" s="60"/>
      <c r="M410" s="60"/>
      <c r="N410" s="60"/>
    </row>
    <row r="411" spans="1:14" s="59" customFormat="1" x14ac:dyDescent="0.3">
      <c r="A411" s="60"/>
      <c r="B411" s="60"/>
      <c r="C411" s="60"/>
      <c r="D411" s="60"/>
      <c r="E411" s="60"/>
      <c r="F411" s="60"/>
      <c r="G411" s="60"/>
      <c r="H411" s="60"/>
      <c r="I411" s="60"/>
      <c r="J411" s="60"/>
      <c r="K411" s="60"/>
      <c r="L411" s="60"/>
      <c r="M411" s="60"/>
      <c r="N411" s="60"/>
    </row>
    <row r="412" spans="1:14" s="59" customFormat="1" x14ac:dyDescent="0.3">
      <c r="A412" s="60"/>
      <c r="B412" s="60"/>
      <c r="C412" s="60"/>
      <c r="D412" s="60"/>
      <c r="E412" s="60"/>
      <c r="F412" s="60"/>
      <c r="G412" s="60"/>
      <c r="H412" s="60"/>
      <c r="I412" s="60"/>
      <c r="J412" s="60"/>
      <c r="K412" s="60"/>
      <c r="L412" s="60"/>
      <c r="M412" s="60"/>
      <c r="N412" s="60"/>
    </row>
    <row r="413" spans="1:14" s="59" customFormat="1" x14ac:dyDescent="0.3">
      <c r="A413" s="60"/>
      <c r="B413" s="60"/>
      <c r="C413" s="60"/>
      <c r="D413" s="60"/>
      <c r="E413" s="60"/>
      <c r="F413" s="60"/>
      <c r="G413" s="60"/>
      <c r="H413" s="60"/>
      <c r="I413" s="60"/>
      <c r="J413" s="60"/>
      <c r="K413" s="60"/>
      <c r="L413" s="60"/>
      <c r="M413" s="60"/>
      <c r="N413" s="60"/>
    </row>
    <row r="414" spans="1:14" s="59" customFormat="1" x14ac:dyDescent="0.3">
      <c r="A414" s="60"/>
      <c r="B414" s="60"/>
      <c r="C414" s="60"/>
      <c r="D414" s="60"/>
      <c r="E414" s="60"/>
      <c r="F414" s="60"/>
      <c r="G414" s="60"/>
      <c r="H414" s="60"/>
      <c r="I414" s="60"/>
      <c r="J414" s="60"/>
      <c r="K414" s="60"/>
      <c r="L414" s="60"/>
      <c r="M414" s="60"/>
      <c r="N414" s="60"/>
    </row>
    <row r="415" spans="1:14" s="59" customFormat="1" x14ac:dyDescent="0.3">
      <c r="A415" s="60"/>
      <c r="B415" s="60"/>
      <c r="C415" s="60"/>
      <c r="D415" s="60"/>
      <c r="E415" s="60"/>
      <c r="F415" s="60"/>
      <c r="G415" s="60"/>
      <c r="H415" s="60"/>
      <c r="I415" s="60"/>
      <c r="J415" s="60"/>
      <c r="K415" s="60"/>
      <c r="L415" s="60"/>
      <c r="M415" s="60"/>
      <c r="N415" s="60"/>
    </row>
    <row r="416" spans="1:14" s="59" customFormat="1" x14ac:dyDescent="0.3">
      <c r="A416" s="60"/>
      <c r="B416" s="60"/>
      <c r="C416" s="60"/>
      <c r="D416" s="60"/>
      <c r="E416" s="60"/>
      <c r="F416" s="60"/>
      <c r="G416" s="60"/>
      <c r="H416" s="60"/>
      <c r="I416" s="60"/>
      <c r="J416" s="60"/>
      <c r="K416" s="60"/>
      <c r="L416" s="60"/>
      <c r="M416" s="60"/>
      <c r="N416" s="60"/>
    </row>
    <row r="417" spans="1:14" s="59" customFormat="1" x14ac:dyDescent="0.3">
      <c r="A417" s="60"/>
      <c r="B417" s="60"/>
      <c r="C417" s="60"/>
      <c r="D417" s="60"/>
      <c r="E417" s="60"/>
      <c r="F417" s="60"/>
      <c r="G417" s="60"/>
      <c r="H417" s="60"/>
      <c r="I417" s="60"/>
      <c r="J417" s="60"/>
      <c r="K417" s="60"/>
      <c r="L417" s="60"/>
      <c r="M417" s="60"/>
      <c r="N417" s="60"/>
    </row>
    <row r="418" spans="1:14" s="59" customFormat="1" x14ac:dyDescent="0.3">
      <c r="A418" s="60"/>
      <c r="B418" s="60"/>
      <c r="C418" s="60"/>
      <c r="D418" s="60"/>
      <c r="E418" s="60"/>
      <c r="F418" s="60"/>
      <c r="G418" s="60"/>
      <c r="H418" s="60"/>
      <c r="I418" s="60"/>
      <c r="J418" s="60"/>
      <c r="K418" s="60"/>
      <c r="L418" s="60"/>
      <c r="M418" s="60"/>
      <c r="N418" s="60"/>
    </row>
    <row r="419" spans="1:14" s="59" customFormat="1" x14ac:dyDescent="0.3">
      <c r="A419" s="60"/>
      <c r="B419" s="60"/>
      <c r="C419" s="60"/>
      <c r="D419" s="60"/>
      <c r="E419" s="60"/>
      <c r="F419" s="60"/>
      <c r="G419" s="60"/>
      <c r="H419" s="60"/>
      <c r="I419" s="60"/>
      <c r="J419" s="60"/>
      <c r="K419" s="60"/>
      <c r="L419" s="60"/>
      <c r="M419" s="60"/>
      <c r="N419" s="60"/>
    </row>
    <row r="420" spans="1:14" s="59" customFormat="1" x14ac:dyDescent="0.3">
      <c r="A420" s="60"/>
      <c r="B420" s="60"/>
      <c r="C420" s="60"/>
      <c r="D420" s="60"/>
      <c r="E420" s="60"/>
      <c r="F420" s="60"/>
      <c r="G420" s="60"/>
      <c r="H420" s="60"/>
      <c r="I420" s="60"/>
      <c r="J420" s="60"/>
      <c r="K420" s="60"/>
      <c r="L420" s="60"/>
      <c r="M420" s="60"/>
      <c r="N420" s="60"/>
    </row>
    <row r="421" spans="1:14" s="59" customFormat="1" x14ac:dyDescent="0.3">
      <c r="A421" s="60"/>
      <c r="B421" s="60"/>
      <c r="C421" s="60"/>
      <c r="D421" s="60"/>
      <c r="E421" s="60"/>
      <c r="F421" s="60"/>
      <c r="G421" s="60"/>
      <c r="H421" s="60"/>
      <c r="I421" s="60"/>
      <c r="J421" s="60"/>
      <c r="K421" s="60"/>
      <c r="L421" s="60"/>
      <c r="M421" s="60"/>
      <c r="N421" s="60"/>
    </row>
    <row r="422" spans="1:14" s="59" customFormat="1" x14ac:dyDescent="0.3">
      <c r="A422" s="60"/>
      <c r="B422" s="60"/>
      <c r="C422" s="60"/>
      <c r="D422" s="60"/>
      <c r="E422" s="60"/>
      <c r="F422" s="60"/>
      <c r="G422" s="60"/>
      <c r="H422" s="60"/>
      <c r="I422" s="60"/>
      <c r="J422" s="60"/>
      <c r="K422" s="60"/>
      <c r="L422" s="60"/>
      <c r="M422" s="60"/>
      <c r="N422" s="60"/>
    </row>
    <row r="423" spans="1:14" s="59" customFormat="1" x14ac:dyDescent="0.3">
      <c r="A423" s="60"/>
      <c r="B423" s="60"/>
      <c r="C423" s="60"/>
      <c r="D423" s="60"/>
      <c r="E423" s="60"/>
      <c r="F423" s="60"/>
      <c r="G423" s="60"/>
      <c r="H423" s="60"/>
      <c r="I423" s="60"/>
      <c r="J423" s="60"/>
      <c r="K423" s="60"/>
      <c r="L423" s="60"/>
      <c r="M423" s="60"/>
      <c r="N423" s="60"/>
    </row>
    <row r="424" spans="1:14" s="59" customFormat="1" x14ac:dyDescent="0.3">
      <c r="A424" s="60"/>
      <c r="B424" s="60"/>
      <c r="C424" s="60"/>
      <c r="D424" s="60"/>
      <c r="E424" s="60"/>
      <c r="F424" s="60"/>
      <c r="G424" s="60"/>
      <c r="H424" s="60"/>
      <c r="I424" s="60"/>
      <c r="J424" s="60"/>
      <c r="K424" s="60"/>
      <c r="L424" s="60"/>
      <c r="M424" s="60"/>
      <c r="N424" s="60"/>
    </row>
    <row r="425" spans="1:14" s="59" customFormat="1" x14ac:dyDescent="0.3">
      <c r="A425" s="60"/>
      <c r="B425" s="60"/>
      <c r="C425" s="60"/>
      <c r="D425" s="60"/>
      <c r="E425" s="60"/>
      <c r="F425" s="60"/>
      <c r="G425" s="60"/>
      <c r="H425" s="60"/>
      <c r="I425" s="60"/>
      <c r="J425" s="60"/>
      <c r="K425" s="60"/>
      <c r="L425" s="60"/>
      <c r="M425" s="60"/>
      <c r="N425" s="60"/>
    </row>
    <row r="426" spans="1:14" s="59" customFormat="1" x14ac:dyDescent="0.3">
      <c r="A426" s="60"/>
      <c r="B426" s="60"/>
      <c r="C426" s="60"/>
      <c r="D426" s="60"/>
      <c r="E426" s="60"/>
      <c r="F426" s="60"/>
      <c r="G426" s="60"/>
      <c r="H426" s="60"/>
      <c r="I426" s="60"/>
      <c r="J426" s="60"/>
      <c r="K426" s="60"/>
      <c r="L426" s="60"/>
      <c r="M426" s="60"/>
      <c r="N426" s="60"/>
    </row>
    <row r="427" spans="1:14" s="59" customFormat="1" x14ac:dyDescent="0.3">
      <c r="A427" s="60"/>
      <c r="B427" s="60"/>
      <c r="C427" s="60"/>
      <c r="D427" s="60"/>
      <c r="E427" s="60"/>
      <c r="F427" s="60"/>
      <c r="G427" s="60"/>
      <c r="H427" s="60"/>
      <c r="I427" s="60"/>
      <c r="J427" s="60"/>
      <c r="K427" s="60"/>
      <c r="L427" s="60"/>
      <c r="M427" s="60"/>
      <c r="N427" s="60"/>
    </row>
    <row r="428" spans="1:14" s="59" customFormat="1" x14ac:dyDescent="0.3">
      <c r="A428" s="60"/>
      <c r="B428" s="60"/>
      <c r="C428" s="60"/>
      <c r="D428" s="60"/>
      <c r="E428" s="60"/>
      <c r="F428" s="60"/>
      <c r="G428" s="60"/>
      <c r="H428" s="60"/>
      <c r="I428" s="60"/>
      <c r="J428" s="60"/>
      <c r="K428" s="60"/>
      <c r="L428" s="60"/>
      <c r="M428" s="60"/>
      <c r="N428" s="60"/>
    </row>
    <row r="429" spans="1:14" s="59" customFormat="1" x14ac:dyDescent="0.3">
      <c r="A429" s="60"/>
      <c r="B429" s="60"/>
      <c r="C429" s="60"/>
      <c r="D429" s="60"/>
      <c r="E429" s="60"/>
      <c r="F429" s="60"/>
      <c r="G429" s="60"/>
      <c r="H429" s="60"/>
      <c r="I429" s="60"/>
      <c r="J429" s="60"/>
      <c r="K429" s="60"/>
      <c r="L429" s="60"/>
      <c r="M429" s="60"/>
      <c r="N429" s="60"/>
    </row>
    <row r="430" spans="1:14" s="59" customFormat="1" x14ac:dyDescent="0.3">
      <c r="A430" s="60"/>
      <c r="B430" s="60"/>
      <c r="C430" s="60"/>
      <c r="D430" s="60"/>
      <c r="E430" s="60"/>
      <c r="F430" s="60"/>
      <c r="G430" s="60"/>
      <c r="H430" s="60"/>
      <c r="I430" s="60"/>
      <c r="J430" s="60"/>
      <c r="K430" s="60"/>
      <c r="L430" s="60"/>
      <c r="M430" s="60"/>
      <c r="N430" s="60"/>
    </row>
    <row r="431" spans="1:14" s="59" customFormat="1" x14ac:dyDescent="0.3">
      <c r="A431" s="60"/>
      <c r="B431" s="60"/>
      <c r="C431" s="60"/>
      <c r="D431" s="60"/>
      <c r="E431" s="60"/>
      <c r="F431" s="60"/>
      <c r="G431" s="60"/>
      <c r="H431" s="60"/>
      <c r="I431" s="60"/>
      <c r="J431" s="60"/>
      <c r="K431" s="60"/>
      <c r="L431" s="60"/>
      <c r="M431" s="60"/>
      <c r="N431" s="60"/>
    </row>
    <row r="432" spans="1:14" s="59" customFormat="1" x14ac:dyDescent="0.3">
      <c r="A432" s="60"/>
      <c r="B432" s="60"/>
      <c r="C432" s="60"/>
      <c r="D432" s="60"/>
      <c r="E432" s="60"/>
      <c r="F432" s="60"/>
      <c r="G432" s="60"/>
      <c r="H432" s="60"/>
      <c r="I432" s="60"/>
      <c r="J432" s="60"/>
      <c r="K432" s="60"/>
      <c r="L432" s="60"/>
      <c r="M432" s="60"/>
      <c r="N432" s="60"/>
    </row>
    <row r="433" spans="1:14" s="59" customFormat="1" x14ac:dyDescent="0.3">
      <c r="A433" s="60"/>
      <c r="B433" s="60"/>
      <c r="C433" s="60"/>
      <c r="D433" s="60"/>
      <c r="E433" s="60"/>
      <c r="F433" s="60"/>
      <c r="G433" s="60"/>
      <c r="H433" s="60"/>
      <c r="I433" s="60"/>
      <c r="J433" s="60"/>
      <c r="K433" s="60"/>
      <c r="L433" s="60"/>
      <c r="M433" s="60"/>
      <c r="N433" s="60"/>
    </row>
    <row r="434" spans="1:14" s="59" customFormat="1" x14ac:dyDescent="0.3">
      <c r="A434" s="60"/>
      <c r="B434" s="60"/>
      <c r="C434" s="60"/>
      <c r="D434" s="60"/>
      <c r="E434" s="60"/>
      <c r="F434" s="60"/>
      <c r="G434" s="60"/>
      <c r="H434" s="60"/>
      <c r="I434" s="60"/>
      <c r="J434" s="60"/>
      <c r="K434" s="60"/>
      <c r="L434" s="60"/>
      <c r="M434" s="60"/>
      <c r="N434" s="60"/>
    </row>
    <row r="435" spans="1:14" s="59" customFormat="1" x14ac:dyDescent="0.3">
      <c r="A435" s="60"/>
      <c r="B435" s="60"/>
      <c r="C435" s="60"/>
      <c r="D435" s="60"/>
      <c r="E435" s="60"/>
      <c r="F435" s="60"/>
      <c r="G435" s="60"/>
      <c r="H435" s="60"/>
      <c r="I435" s="60"/>
      <c r="J435" s="60"/>
      <c r="K435" s="60"/>
      <c r="L435" s="60"/>
      <c r="M435" s="60"/>
      <c r="N435" s="60"/>
    </row>
    <row r="436" spans="1:14" s="59" customFormat="1" x14ac:dyDescent="0.3">
      <c r="A436" s="60"/>
      <c r="B436" s="60"/>
      <c r="C436" s="60"/>
      <c r="D436" s="60"/>
      <c r="E436" s="60"/>
      <c r="F436" s="60"/>
      <c r="G436" s="60"/>
      <c r="H436" s="60"/>
      <c r="I436" s="60"/>
      <c r="J436" s="60"/>
      <c r="K436" s="60"/>
      <c r="L436" s="60"/>
      <c r="M436" s="60"/>
      <c r="N436" s="60"/>
    </row>
    <row r="437" spans="1:14" s="59" customFormat="1" x14ac:dyDescent="0.3">
      <c r="A437" s="60"/>
      <c r="B437" s="60"/>
      <c r="C437" s="60"/>
      <c r="D437" s="60"/>
      <c r="E437" s="60"/>
      <c r="F437" s="60"/>
      <c r="G437" s="60"/>
      <c r="H437" s="60"/>
      <c r="I437" s="60"/>
      <c r="J437" s="60"/>
      <c r="K437" s="60"/>
      <c r="L437" s="60"/>
      <c r="M437" s="60"/>
      <c r="N437" s="60"/>
    </row>
    <row r="438" spans="1:14" s="59" customFormat="1" x14ac:dyDescent="0.3">
      <c r="A438" s="60"/>
      <c r="B438" s="60"/>
      <c r="C438" s="60"/>
      <c r="D438" s="60"/>
      <c r="E438" s="60"/>
      <c r="F438" s="60"/>
      <c r="G438" s="60"/>
      <c r="H438" s="60"/>
      <c r="I438" s="60"/>
      <c r="J438" s="60"/>
      <c r="K438" s="60"/>
      <c r="L438" s="60"/>
      <c r="M438" s="60"/>
      <c r="N438" s="60"/>
    </row>
    <row r="439" spans="1:14" s="59" customFormat="1" x14ac:dyDescent="0.3">
      <c r="A439" s="60"/>
      <c r="B439" s="60"/>
      <c r="C439" s="60"/>
      <c r="D439" s="60"/>
      <c r="E439" s="60"/>
      <c r="F439" s="60"/>
      <c r="G439" s="60"/>
      <c r="H439" s="60"/>
      <c r="I439" s="60"/>
      <c r="J439" s="60"/>
      <c r="K439" s="60"/>
      <c r="L439" s="60"/>
      <c r="M439" s="60"/>
      <c r="N439" s="60"/>
    </row>
    <row r="440" spans="1:14" s="59" customFormat="1" x14ac:dyDescent="0.3">
      <c r="A440" s="60"/>
      <c r="B440" s="60"/>
      <c r="C440" s="60"/>
      <c r="D440" s="60"/>
      <c r="E440" s="60"/>
      <c r="F440" s="60"/>
      <c r="G440" s="60"/>
      <c r="H440" s="60"/>
      <c r="I440" s="60"/>
      <c r="J440" s="60"/>
      <c r="K440" s="60"/>
      <c r="L440" s="60"/>
      <c r="M440" s="60"/>
      <c r="N440" s="60"/>
    </row>
    <row r="441" spans="1:14" s="59" customFormat="1" x14ac:dyDescent="0.3">
      <c r="A441" s="60"/>
      <c r="B441" s="60"/>
      <c r="C441" s="60"/>
      <c r="D441" s="60"/>
      <c r="E441" s="60"/>
      <c r="F441" s="60"/>
      <c r="G441" s="60"/>
      <c r="H441" s="60"/>
      <c r="I441" s="60"/>
      <c r="J441" s="60"/>
      <c r="K441" s="60"/>
      <c r="L441" s="60"/>
      <c r="M441" s="60"/>
      <c r="N441" s="60"/>
    </row>
    <row r="442" spans="1:14" s="59" customFormat="1" x14ac:dyDescent="0.3">
      <c r="A442" s="60"/>
      <c r="B442" s="60"/>
      <c r="C442" s="60"/>
      <c r="D442" s="60"/>
      <c r="E442" s="60"/>
      <c r="F442" s="60"/>
      <c r="G442" s="60"/>
      <c r="H442" s="60"/>
      <c r="I442" s="60"/>
      <c r="J442" s="60"/>
      <c r="K442" s="60"/>
      <c r="L442" s="60"/>
      <c r="M442" s="60"/>
      <c r="N442" s="60"/>
    </row>
    <row r="443" spans="1:14" s="59" customFormat="1" x14ac:dyDescent="0.3">
      <c r="A443" s="60"/>
      <c r="B443" s="60"/>
      <c r="C443" s="60"/>
      <c r="D443" s="60"/>
      <c r="E443" s="60"/>
      <c r="F443" s="60"/>
      <c r="G443" s="60"/>
      <c r="H443" s="60"/>
      <c r="I443" s="60"/>
      <c r="J443" s="60"/>
      <c r="K443" s="60"/>
      <c r="L443" s="60"/>
      <c r="M443" s="60"/>
      <c r="N443" s="60"/>
    </row>
    <row r="444" spans="1:14" s="59" customFormat="1" x14ac:dyDescent="0.3">
      <c r="A444" s="60"/>
      <c r="B444" s="60"/>
      <c r="C444" s="60"/>
      <c r="D444" s="60"/>
      <c r="E444" s="60"/>
      <c r="F444" s="60"/>
      <c r="G444" s="60"/>
      <c r="H444" s="60"/>
      <c r="I444" s="60"/>
      <c r="J444" s="60"/>
      <c r="K444" s="60"/>
      <c r="L444" s="60"/>
      <c r="M444" s="60"/>
      <c r="N444" s="60"/>
    </row>
    <row r="445" spans="1:14" s="59" customFormat="1" x14ac:dyDescent="0.3">
      <c r="A445" s="60"/>
      <c r="B445" s="60"/>
      <c r="C445" s="60"/>
      <c r="D445" s="60"/>
      <c r="E445" s="60"/>
      <c r="F445" s="60"/>
      <c r="G445" s="60"/>
      <c r="H445" s="60"/>
      <c r="I445" s="60"/>
      <c r="J445" s="60"/>
      <c r="K445" s="60"/>
      <c r="L445" s="60"/>
      <c r="M445" s="60"/>
      <c r="N445" s="60"/>
    </row>
    <row r="446" spans="1:14" s="59" customFormat="1" x14ac:dyDescent="0.3">
      <c r="A446" s="60"/>
      <c r="B446" s="60"/>
      <c r="C446" s="60"/>
      <c r="D446" s="60"/>
      <c r="E446" s="60"/>
      <c r="F446" s="60"/>
      <c r="G446" s="60"/>
      <c r="H446" s="60"/>
      <c r="I446" s="60"/>
      <c r="J446" s="60"/>
      <c r="K446" s="60"/>
      <c r="L446" s="60"/>
      <c r="M446" s="60"/>
      <c r="N446" s="60"/>
    </row>
    <row r="447" spans="1:14" s="59" customFormat="1" x14ac:dyDescent="0.3">
      <c r="A447" s="60"/>
      <c r="B447" s="60"/>
      <c r="C447" s="60"/>
      <c r="D447" s="60"/>
      <c r="E447" s="60"/>
      <c r="F447" s="60"/>
      <c r="G447" s="60"/>
      <c r="H447" s="60"/>
      <c r="I447" s="60"/>
      <c r="J447" s="60"/>
      <c r="K447" s="60"/>
      <c r="L447" s="60"/>
      <c r="M447" s="60"/>
      <c r="N447" s="60"/>
    </row>
    <row r="448" spans="1:14" s="59" customFormat="1" x14ac:dyDescent="0.3">
      <c r="A448" s="60"/>
      <c r="B448" s="60"/>
      <c r="C448" s="60"/>
      <c r="D448" s="60"/>
      <c r="E448" s="60"/>
      <c r="F448" s="60"/>
      <c r="G448" s="60"/>
      <c r="H448" s="60"/>
      <c r="I448" s="60"/>
      <c r="J448" s="60"/>
      <c r="K448" s="60"/>
      <c r="L448" s="60"/>
      <c r="M448" s="60"/>
      <c r="N448" s="60"/>
    </row>
    <row r="449" spans="1:14" s="59" customFormat="1" x14ac:dyDescent="0.3">
      <c r="A449" s="60"/>
      <c r="B449" s="60"/>
      <c r="C449" s="60"/>
      <c r="D449" s="60"/>
      <c r="E449" s="60"/>
      <c r="F449" s="60"/>
      <c r="G449" s="60"/>
      <c r="H449" s="60"/>
      <c r="I449" s="60"/>
      <c r="J449" s="60"/>
      <c r="K449" s="60"/>
      <c r="L449" s="60"/>
      <c r="M449" s="60"/>
      <c r="N449" s="60"/>
    </row>
    <row r="450" spans="1:14" s="59" customFormat="1" x14ac:dyDescent="0.3">
      <c r="A450" s="60"/>
      <c r="B450" s="60"/>
      <c r="C450" s="60"/>
      <c r="D450" s="60"/>
      <c r="E450" s="60"/>
      <c r="F450" s="60"/>
      <c r="G450" s="60"/>
      <c r="H450" s="60"/>
      <c r="I450" s="60"/>
      <c r="J450" s="60"/>
      <c r="K450" s="60"/>
      <c r="L450" s="60"/>
      <c r="M450" s="60"/>
      <c r="N450" s="60"/>
    </row>
    <row r="451" spans="1:14" s="59" customFormat="1" x14ac:dyDescent="0.3">
      <c r="A451" s="60"/>
      <c r="B451" s="60"/>
      <c r="C451" s="60"/>
      <c r="D451" s="60"/>
      <c r="E451" s="60"/>
      <c r="F451" s="60"/>
      <c r="G451" s="60"/>
      <c r="H451" s="60"/>
      <c r="I451" s="60"/>
      <c r="J451" s="60"/>
      <c r="K451" s="60"/>
      <c r="L451" s="60"/>
      <c r="M451" s="60"/>
      <c r="N451" s="60"/>
    </row>
    <row r="452" spans="1:14" s="59" customFormat="1" x14ac:dyDescent="0.3">
      <c r="A452" s="60"/>
      <c r="B452" s="60"/>
      <c r="C452" s="60"/>
      <c r="D452" s="60"/>
      <c r="E452" s="60"/>
      <c r="F452" s="60"/>
      <c r="G452" s="60"/>
      <c r="H452" s="60"/>
      <c r="I452" s="60"/>
      <c r="J452" s="60"/>
      <c r="K452" s="60"/>
      <c r="L452" s="60"/>
      <c r="M452" s="60"/>
      <c r="N452" s="60"/>
    </row>
    <row r="453" spans="1:14" s="59" customFormat="1" x14ac:dyDescent="0.3">
      <c r="A453" s="60"/>
      <c r="B453" s="60"/>
      <c r="C453" s="60"/>
      <c r="D453" s="60"/>
      <c r="E453" s="60"/>
      <c r="F453" s="60"/>
      <c r="G453" s="60"/>
      <c r="H453" s="60"/>
      <c r="I453" s="60"/>
      <c r="J453" s="60"/>
      <c r="K453" s="60"/>
      <c r="L453" s="60"/>
      <c r="M453" s="60"/>
      <c r="N453" s="60"/>
    </row>
    <row r="454" spans="1:14" s="59" customFormat="1" x14ac:dyDescent="0.3">
      <c r="A454" s="60"/>
      <c r="B454" s="60"/>
      <c r="C454" s="60"/>
      <c r="D454" s="60"/>
      <c r="E454" s="60"/>
      <c r="F454" s="60"/>
      <c r="G454" s="60"/>
      <c r="H454" s="60"/>
      <c r="I454" s="60"/>
      <c r="J454" s="60"/>
      <c r="K454" s="60"/>
      <c r="L454" s="60"/>
      <c r="M454" s="60"/>
      <c r="N454" s="60"/>
    </row>
    <row r="455" spans="1:14" s="59" customFormat="1" x14ac:dyDescent="0.3">
      <c r="A455" s="60"/>
      <c r="B455" s="60"/>
      <c r="C455" s="60"/>
      <c r="D455" s="60"/>
      <c r="E455" s="60"/>
      <c r="F455" s="60"/>
      <c r="G455" s="60"/>
      <c r="H455" s="60"/>
      <c r="I455" s="60"/>
      <c r="J455" s="60"/>
      <c r="K455" s="60"/>
      <c r="L455" s="60"/>
      <c r="M455" s="60"/>
      <c r="N455" s="60"/>
    </row>
    <row r="456" spans="1:14" s="59" customFormat="1" x14ac:dyDescent="0.3">
      <c r="A456" s="60"/>
      <c r="B456" s="60"/>
      <c r="C456" s="60"/>
      <c r="D456" s="60"/>
      <c r="E456" s="60"/>
      <c r="F456" s="60"/>
      <c r="G456" s="60"/>
      <c r="H456" s="60"/>
      <c r="I456" s="60"/>
      <c r="J456" s="60"/>
      <c r="K456" s="60"/>
      <c r="L456" s="60"/>
      <c r="M456" s="60"/>
      <c r="N456" s="60"/>
    </row>
    <row r="457" spans="1:14" s="59" customFormat="1" x14ac:dyDescent="0.3">
      <c r="A457" s="60"/>
      <c r="B457" s="60"/>
      <c r="C457" s="60"/>
      <c r="D457" s="60"/>
      <c r="E457" s="60"/>
      <c r="F457" s="60"/>
      <c r="G457" s="60"/>
      <c r="H457" s="60"/>
      <c r="I457" s="60"/>
      <c r="J457" s="60"/>
      <c r="K457" s="60"/>
      <c r="L457" s="60"/>
      <c r="M457" s="60"/>
      <c r="N457" s="60"/>
    </row>
    <row r="458" spans="1:14" s="59" customFormat="1" x14ac:dyDescent="0.3">
      <c r="A458" s="60"/>
      <c r="B458" s="60"/>
      <c r="C458" s="60"/>
      <c r="D458" s="60"/>
      <c r="E458" s="60"/>
      <c r="F458" s="60"/>
      <c r="G458" s="60"/>
      <c r="H458" s="60"/>
      <c r="I458" s="60"/>
      <c r="J458" s="60"/>
      <c r="K458" s="60"/>
      <c r="L458" s="60"/>
      <c r="M458" s="60"/>
      <c r="N458" s="60"/>
    </row>
    <row r="459" spans="1:14" s="59" customFormat="1" x14ac:dyDescent="0.3">
      <c r="A459" s="60"/>
      <c r="B459" s="60"/>
      <c r="C459" s="60"/>
      <c r="D459" s="60"/>
      <c r="E459" s="60"/>
      <c r="F459" s="60"/>
      <c r="G459" s="60"/>
      <c r="H459" s="60"/>
      <c r="I459" s="60"/>
      <c r="J459" s="60"/>
      <c r="K459" s="60"/>
      <c r="L459" s="60"/>
      <c r="M459" s="60"/>
      <c r="N459" s="60"/>
    </row>
    <row r="460" spans="1:14" s="59" customFormat="1" x14ac:dyDescent="0.3">
      <c r="A460" s="60"/>
      <c r="B460" s="60"/>
      <c r="C460" s="60"/>
      <c r="D460" s="60"/>
      <c r="E460" s="60"/>
      <c r="F460" s="60"/>
      <c r="G460" s="60"/>
      <c r="H460" s="60"/>
      <c r="I460" s="60"/>
      <c r="J460" s="60"/>
      <c r="K460" s="60"/>
      <c r="L460" s="60"/>
      <c r="M460" s="60"/>
      <c r="N460" s="60"/>
    </row>
    <row r="461" spans="1:14" s="59" customFormat="1" x14ac:dyDescent="0.3">
      <c r="A461" s="60"/>
      <c r="B461" s="60"/>
      <c r="C461" s="60"/>
      <c r="D461" s="60"/>
      <c r="E461" s="60"/>
      <c r="F461" s="60"/>
      <c r="G461" s="60"/>
      <c r="H461" s="60"/>
      <c r="I461" s="60"/>
      <c r="J461" s="60"/>
      <c r="K461" s="60"/>
      <c r="L461" s="60"/>
      <c r="M461" s="60"/>
      <c r="N461" s="60"/>
    </row>
    <row r="462" spans="1:14" s="59" customFormat="1" x14ac:dyDescent="0.3">
      <c r="A462" s="60"/>
      <c r="B462" s="60"/>
      <c r="C462" s="60"/>
      <c r="D462" s="60"/>
      <c r="E462" s="60"/>
      <c r="F462" s="60"/>
      <c r="G462" s="60"/>
      <c r="H462" s="60"/>
      <c r="I462" s="60"/>
      <c r="J462" s="60"/>
      <c r="K462" s="60"/>
      <c r="L462" s="60"/>
      <c r="M462" s="60"/>
      <c r="N462" s="60"/>
    </row>
    <row r="463" spans="1:14" s="59" customFormat="1" x14ac:dyDescent="0.3">
      <c r="A463" s="60"/>
      <c r="B463" s="60"/>
      <c r="C463" s="60"/>
      <c r="D463" s="60"/>
      <c r="E463" s="60"/>
      <c r="F463" s="60"/>
      <c r="G463" s="60"/>
      <c r="H463" s="60"/>
      <c r="I463" s="60"/>
      <c r="J463" s="60"/>
      <c r="K463" s="60"/>
      <c r="L463" s="60"/>
      <c r="M463" s="60"/>
      <c r="N463" s="60"/>
    </row>
    <row r="464" spans="1:14" s="59" customFormat="1" x14ac:dyDescent="0.3">
      <c r="A464" s="60"/>
      <c r="B464" s="60"/>
      <c r="C464" s="60"/>
      <c r="D464" s="60"/>
      <c r="E464" s="60"/>
      <c r="F464" s="60"/>
      <c r="G464" s="60"/>
      <c r="H464" s="60"/>
      <c r="I464" s="60"/>
      <c r="J464" s="60"/>
      <c r="K464" s="60"/>
      <c r="L464" s="60"/>
      <c r="M464" s="60"/>
      <c r="N464" s="60"/>
    </row>
    <row r="465" spans="1:14" s="59" customFormat="1" x14ac:dyDescent="0.3">
      <c r="A465" s="60"/>
      <c r="B465" s="60"/>
      <c r="C465" s="60"/>
      <c r="D465" s="60"/>
      <c r="E465" s="60"/>
      <c r="F465" s="60"/>
      <c r="G465" s="60"/>
      <c r="H465" s="60"/>
      <c r="I465" s="60"/>
      <c r="J465" s="60"/>
      <c r="K465" s="60"/>
      <c r="L465" s="60"/>
      <c r="M465" s="60"/>
      <c r="N465" s="60"/>
    </row>
    <row r="466" spans="1:14" s="59" customFormat="1" x14ac:dyDescent="0.3">
      <c r="A466" s="60"/>
      <c r="B466" s="60"/>
      <c r="C466" s="60"/>
      <c r="D466" s="60"/>
      <c r="E466" s="60"/>
      <c r="F466" s="60"/>
      <c r="G466" s="60"/>
      <c r="H466" s="60"/>
      <c r="I466" s="60"/>
      <c r="J466" s="60"/>
      <c r="K466" s="60"/>
      <c r="L466" s="60"/>
      <c r="M466" s="60"/>
      <c r="N466" s="60"/>
    </row>
    <row r="467" spans="1:14" s="59" customFormat="1" x14ac:dyDescent="0.3">
      <c r="A467" s="60"/>
      <c r="B467" s="60"/>
      <c r="C467" s="60"/>
      <c r="D467" s="60"/>
      <c r="E467" s="60"/>
      <c r="F467" s="60"/>
      <c r="G467" s="60"/>
      <c r="H467" s="60"/>
      <c r="I467" s="60"/>
      <c r="J467" s="60"/>
      <c r="K467" s="60"/>
      <c r="L467" s="60"/>
      <c r="M467" s="60"/>
      <c r="N467" s="60"/>
    </row>
    <row r="468" spans="1:14" s="59" customFormat="1" x14ac:dyDescent="0.3">
      <c r="A468" s="60"/>
      <c r="B468" s="60"/>
      <c r="C468" s="60"/>
      <c r="D468" s="60"/>
      <c r="E468" s="60"/>
      <c r="F468" s="60"/>
      <c r="G468" s="60"/>
      <c r="H468" s="60"/>
      <c r="I468" s="60"/>
      <c r="J468" s="60"/>
      <c r="K468" s="60"/>
      <c r="L468" s="60"/>
      <c r="M468" s="60"/>
      <c r="N468" s="60"/>
    </row>
    <row r="469" spans="1:14" s="59" customFormat="1" x14ac:dyDescent="0.3">
      <c r="A469" s="60"/>
      <c r="B469" s="60"/>
      <c r="C469" s="60"/>
      <c r="D469" s="60"/>
      <c r="E469" s="60"/>
      <c r="F469" s="60"/>
      <c r="G469" s="60"/>
      <c r="H469" s="60"/>
      <c r="I469" s="60"/>
      <c r="J469" s="60"/>
      <c r="K469" s="60"/>
      <c r="L469" s="60"/>
      <c r="M469" s="60"/>
      <c r="N469" s="60"/>
    </row>
    <row r="470" spans="1:14" s="59" customFormat="1" x14ac:dyDescent="0.3">
      <c r="A470" s="60"/>
      <c r="B470" s="60"/>
      <c r="C470" s="60"/>
      <c r="D470" s="60"/>
      <c r="E470" s="60"/>
      <c r="F470" s="60"/>
      <c r="G470" s="60"/>
      <c r="H470" s="60"/>
      <c r="I470" s="60"/>
      <c r="J470" s="60"/>
      <c r="K470" s="60"/>
      <c r="L470" s="60"/>
      <c r="M470" s="60"/>
      <c r="N470" s="60"/>
    </row>
    <row r="471" spans="1:14" s="59" customFormat="1" x14ac:dyDescent="0.3">
      <c r="A471" s="60"/>
      <c r="B471" s="60"/>
      <c r="C471" s="60"/>
      <c r="D471" s="60"/>
      <c r="E471" s="60"/>
      <c r="F471" s="60"/>
      <c r="G471" s="60"/>
      <c r="H471" s="60"/>
      <c r="I471" s="60"/>
      <c r="J471" s="60"/>
      <c r="K471" s="60"/>
      <c r="L471" s="60"/>
      <c r="M471" s="60"/>
      <c r="N471" s="60"/>
    </row>
    <row r="472" spans="1:14" s="59" customFormat="1" x14ac:dyDescent="0.3">
      <c r="A472" s="60"/>
      <c r="B472" s="60"/>
      <c r="C472" s="60"/>
      <c r="D472" s="60"/>
      <c r="E472" s="60"/>
      <c r="F472" s="60"/>
      <c r="G472" s="60"/>
      <c r="H472" s="60"/>
      <c r="I472" s="60"/>
      <c r="J472" s="60"/>
      <c r="K472" s="60"/>
      <c r="L472" s="60"/>
      <c r="M472" s="60"/>
      <c r="N472" s="60"/>
    </row>
    <row r="473" spans="1:14" s="59" customFormat="1" x14ac:dyDescent="0.3">
      <c r="A473" s="60"/>
      <c r="B473" s="60"/>
      <c r="C473" s="60"/>
      <c r="D473" s="60"/>
      <c r="E473" s="60"/>
      <c r="F473" s="60"/>
      <c r="G473" s="60"/>
      <c r="H473" s="60"/>
      <c r="I473" s="60"/>
      <c r="J473" s="60"/>
      <c r="K473" s="60"/>
      <c r="L473" s="60"/>
      <c r="M473" s="60"/>
      <c r="N473" s="60"/>
    </row>
    <row r="474" spans="1:14" s="59" customFormat="1" x14ac:dyDescent="0.3">
      <c r="A474" s="60"/>
      <c r="B474" s="60"/>
      <c r="C474" s="60"/>
      <c r="D474" s="60"/>
      <c r="E474" s="60"/>
      <c r="F474" s="60"/>
      <c r="G474" s="60"/>
      <c r="H474" s="60"/>
      <c r="I474" s="60"/>
      <c r="J474" s="60"/>
      <c r="K474" s="60"/>
      <c r="L474" s="60"/>
      <c r="M474" s="60"/>
      <c r="N474" s="60"/>
    </row>
    <row r="475" spans="1:14" s="59" customFormat="1" x14ac:dyDescent="0.3">
      <c r="A475" s="60"/>
      <c r="B475" s="60"/>
      <c r="C475" s="60"/>
      <c r="D475" s="60"/>
      <c r="E475" s="60"/>
      <c r="F475" s="60"/>
      <c r="G475" s="60"/>
      <c r="H475" s="60"/>
      <c r="I475" s="60"/>
      <c r="J475" s="60"/>
      <c r="K475" s="60"/>
      <c r="L475" s="60"/>
      <c r="M475" s="60"/>
      <c r="N475" s="60"/>
    </row>
    <row r="476" spans="1:14" s="59" customFormat="1" x14ac:dyDescent="0.3">
      <c r="A476" s="60"/>
      <c r="B476" s="60"/>
      <c r="C476" s="60"/>
      <c r="D476" s="60"/>
      <c r="E476" s="60"/>
      <c r="F476" s="60"/>
      <c r="G476" s="60"/>
      <c r="H476" s="60"/>
      <c r="I476" s="60"/>
      <c r="J476" s="60"/>
      <c r="K476" s="60"/>
      <c r="L476" s="60"/>
      <c r="M476" s="60"/>
      <c r="N476" s="60"/>
    </row>
    <row r="477" spans="1:14" s="59" customFormat="1" x14ac:dyDescent="0.3">
      <c r="A477" s="60"/>
      <c r="B477" s="60"/>
      <c r="C477" s="60"/>
      <c r="D477" s="60"/>
      <c r="E477" s="60"/>
      <c r="F477" s="60"/>
      <c r="G477" s="60"/>
      <c r="H477" s="60"/>
      <c r="I477" s="60"/>
      <c r="J477" s="60"/>
      <c r="K477" s="60"/>
      <c r="L477" s="60"/>
      <c r="M477" s="60"/>
      <c r="N477" s="60"/>
    </row>
    <row r="478" spans="1:14" s="59" customFormat="1" x14ac:dyDescent="0.3">
      <c r="A478" s="60"/>
      <c r="B478" s="60"/>
      <c r="C478" s="60"/>
      <c r="D478" s="60"/>
      <c r="E478" s="60"/>
      <c r="F478" s="60"/>
      <c r="G478" s="60"/>
      <c r="H478" s="60"/>
      <c r="I478" s="60"/>
      <c r="J478" s="60"/>
      <c r="K478" s="60"/>
      <c r="L478" s="60"/>
      <c r="M478" s="60"/>
      <c r="N478" s="60"/>
    </row>
    <row r="479" spans="1:14" s="59" customFormat="1" x14ac:dyDescent="0.3">
      <c r="A479" s="60"/>
      <c r="B479" s="60"/>
      <c r="C479" s="60"/>
      <c r="D479" s="60"/>
      <c r="E479" s="60"/>
      <c r="F479" s="60"/>
      <c r="G479" s="60"/>
      <c r="H479" s="60"/>
      <c r="I479" s="60"/>
      <c r="J479" s="60"/>
      <c r="K479" s="60"/>
      <c r="L479" s="60"/>
      <c r="M479" s="60"/>
      <c r="N479" s="60"/>
    </row>
    <row r="480" spans="1:14" s="59" customFormat="1" x14ac:dyDescent="0.3">
      <c r="A480" s="60"/>
      <c r="B480" s="60"/>
      <c r="C480" s="60"/>
      <c r="D480" s="60"/>
      <c r="E480" s="60"/>
      <c r="F480" s="60"/>
      <c r="G480" s="60"/>
      <c r="H480" s="60"/>
      <c r="I480" s="60"/>
      <c r="J480" s="60"/>
      <c r="K480" s="60"/>
      <c r="L480" s="60"/>
      <c r="M480" s="60"/>
      <c r="N480" s="60"/>
    </row>
    <row r="481" spans="1:14" s="59" customFormat="1" x14ac:dyDescent="0.3">
      <c r="A481" s="60"/>
      <c r="B481" s="60"/>
      <c r="C481" s="60"/>
      <c r="D481" s="60"/>
      <c r="E481" s="60"/>
      <c r="F481" s="60"/>
      <c r="G481" s="60"/>
      <c r="H481" s="60"/>
      <c r="I481" s="60"/>
      <c r="J481" s="60"/>
      <c r="K481" s="60"/>
      <c r="L481" s="60"/>
      <c r="M481" s="60"/>
      <c r="N481" s="60"/>
    </row>
    <row r="482" spans="1:14" s="59" customFormat="1" x14ac:dyDescent="0.3">
      <c r="A482" s="60"/>
      <c r="B482" s="60"/>
      <c r="C482" s="60"/>
      <c r="D482" s="60"/>
      <c r="E482" s="60"/>
      <c r="F482" s="60"/>
      <c r="G482" s="60"/>
      <c r="H482" s="60"/>
      <c r="I482" s="60"/>
      <c r="J482" s="60"/>
      <c r="K482" s="60"/>
      <c r="L482" s="60"/>
      <c r="M482" s="60"/>
      <c r="N482" s="60"/>
    </row>
    <row r="483" spans="1:14" s="59" customFormat="1" x14ac:dyDescent="0.3">
      <c r="A483" s="60"/>
      <c r="B483" s="60"/>
      <c r="C483" s="60"/>
      <c r="D483" s="60"/>
      <c r="E483" s="60"/>
      <c r="F483" s="60"/>
      <c r="G483" s="60"/>
      <c r="H483" s="60"/>
      <c r="I483" s="60"/>
      <c r="J483" s="60"/>
      <c r="K483" s="60"/>
      <c r="L483" s="60"/>
      <c r="M483" s="60"/>
      <c r="N483" s="60"/>
    </row>
    <row r="484" spans="1:14" s="59" customFormat="1" x14ac:dyDescent="0.3">
      <c r="A484" s="60"/>
      <c r="B484" s="60"/>
      <c r="C484" s="60"/>
      <c r="D484" s="60"/>
      <c r="E484" s="60"/>
      <c r="F484" s="60"/>
      <c r="G484" s="60"/>
      <c r="H484" s="60"/>
      <c r="I484" s="60"/>
      <c r="J484" s="60"/>
      <c r="K484" s="60"/>
      <c r="L484" s="60"/>
      <c r="M484" s="60"/>
      <c r="N484" s="60"/>
    </row>
    <row r="485" spans="1:14" s="59" customFormat="1" x14ac:dyDescent="0.3">
      <c r="A485" s="60"/>
      <c r="B485" s="60"/>
      <c r="C485" s="60"/>
      <c r="D485" s="60"/>
      <c r="E485" s="60"/>
      <c r="F485" s="60"/>
      <c r="G485" s="60"/>
      <c r="H485" s="60"/>
      <c r="I485" s="60"/>
      <c r="J485" s="60"/>
      <c r="K485" s="60"/>
      <c r="L485" s="60"/>
      <c r="M485" s="60"/>
      <c r="N485" s="60"/>
    </row>
    <row r="486" spans="1:14" s="59" customFormat="1" x14ac:dyDescent="0.3">
      <c r="A486" s="60"/>
      <c r="B486" s="60"/>
      <c r="C486" s="60"/>
      <c r="D486" s="60"/>
      <c r="E486" s="60"/>
      <c r="F486" s="60"/>
      <c r="G486" s="60"/>
      <c r="H486" s="60"/>
      <c r="I486" s="60"/>
      <c r="J486" s="60"/>
      <c r="K486" s="60"/>
      <c r="L486" s="60"/>
      <c r="M486" s="60"/>
      <c r="N486" s="60"/>
    </row>
    <row r="487" spans="1:14" s="59" customFormat="1" x14ac:dyDescent="0.3">
      <c r="A487" s="60"/>
      <c r="B487" s="60"/>
      <c r="C487" s="60"/>
      <c r="D487" s="60"/>
      <c r="E487" s="60"/>
      <c r="F487" s="60"/>
      <c r="G487" s="60"/>
      <c r="H487" s="60"/>
      <c r="I487" s="60"/>
      <c r="J487" s="60"/>
      <c r="K487" s="60"/>
      <c r="L487" s="60"/>
      <c r="M487" s="60"/>
      <c r="N487" s="60"/>
    </row>
    <row r="488" spans="1:14" s="59" customFormat="1" x14ac:dyDescent="0.3">
      <c r="A488" s="60"/>
      <c r="B488" s="60"/>
      <c r="C488" s="60"/>
      <c r="D488" s="60"/>
      <c r="E488" s="60"/>
      <c r="F488" s="60"/>
      <c r="G488" s="60"/>
      <c r="H488" s="60"/>
      <c r="I488" s="60"/>
      <c r="J488" s="60"/>
      <c r="K488" s="60"/>
      <c r="L488" s="60"/>
      <c r="M488" s="60"/>
      <c r="N488" s="60"/>
    </row>
    <row r="489" spans="1:14" s="59" customFormat="1" x14ac:dyDescent="0.3">
      <c r="A489" s="60"/>
      <c r="B489" s="60"/>
      <c r="C489" s="60"/>
      <c r="D489" s="60"/>
      <c r="E489" s="60"/>
      <c r="F489" s="60"/>
      <c r="G489" s="60"/>
      <c r="H489" s="60"/>
      <c r="I489" s="60"/>
      <c r="J489" s="60"/>
      <c r="K489" s="60"/>
      <c r="L489" s="60"/>
      <c r="M489" s="60"/>
      <c r="N489" s="60"/>
    </row>
    <row r="490" spans="1:14" s="59" customFormat="1" x14ac:dyDescent="0.3">
      <c r="A490" s="60"/>
      <c r="B490" s="60"/>
      <c r="C490" s="60"/>
      <c r="D490" s="60"/>
      <c r="E490" s="60"/>
      <c r="F490" s="60"/>
      <c r="G490" s="60"/>
      <c r="H490" s="60"/>
      <c r="I490" s="60"/>
      <c r="J490" s="60"/>
      <c r="K490" s="60"/>
      <c r="L490" s="60"/>
      <c r="M490" s="60"/>
      <c r="N490" s="60"/>
    </row>
    <row r="491" spans="1:14" s="59" customFormat="1" x14ac:dyDescent="0.3">
      <c r="A491" s="60"/>
      <c r="B491" s="60"/>
      <c r="C491" s="60"/>
      <c r="D491" s="60"/>
      <c r="E491" s="60"/>
      <c r="F491" s="60"/>
      <c r="G491" s="60"/>
      <c r="H491" s="60"/>
      <c r="I491" s="60"/>
      <c r="J491" s="60"/>
      <c r="K491" s="60"/>
      <c r="L491" s="60"/>
      <c r="M491" s="60"/>
      <c r="N491" s="60"/>
    </row>
    <row r="492" spans="1:14" s="59" customFormat="1" x14ac:dyDescent="0.3">
      <c r="A492" s="60"/>
      <c r="B492" s="60"/>
      <c r="C492" s="60"/>
      <c r="D492" s="60"/>
      <c r="E492" s="60"/>
      <c r="F492" s="60"/>
      <c r="G492" s="60"/>
      <c r="H492" s="60"/>
      <c r="I492" s="60"/>
      <c r="J492" s="60"/>
      <c r="K492" s="60"/>
      <c r="L492" s="60"/>
      <c r="M492" s="60"/>
      <c r="N492" s="60"/>
    </row>
    <row r="493" spans="1:14" s="59" customFormat="1" x14ac:dyDescent="0.3">
      <c r="A493" s="60"/>
      <c r="B493" s="60"/>
      <c r="C493" s="60"/>
      <c r="D493" s="60"/>
      <c r="E493" s="60"/>
      <c r="F493" s="60"/>
      <c r="G493" s="60"/>
      <c r="H493" s="60"/>
      <c r="I493" s="60"/>
      <c r="J493" s="60"/>
      <c r="K493" s="60"/>
      <c r="L493" s="60"/>
      <c r="M493" s="60"/>
      <c r="N493" s="60"/>
    </row>
    <row r="494" spans="1:14" s="59" customFormat="1" x14ac:dyDescent="0.3">
      <c r="A494" s="60"/>
      <c r="B494" s="60"/>
      <c r="C494" s="60"/>
      <c r="D494" s="60"/>
      <c r="E494" s="60"/>
      <c r="F494" s="60"/>
      <c r="G494" s="60"/>
      <c r="H494" s="60"/>
      <c r="I494" s="60"/>
      <c r="J494" s="60"/>
      <c r="K494" s="60"/>
      <c r="L494" s="60"/>
      <c r="M494" s="60"/>
      <c r="N494" s="60"/>
    </row>
    <row r="495" spans="1:14" s="59" customFormat="1" x14ac:dyDescent="0.3">
      <c r="A495" s="60"/>
      <c r="B495" s="60"/>
      <c r="C495" s="60"/>
      <c r="D495" s="60"/>
      <c r="E495" s="60"/>
      <c r="F495" s="60"/>
      <c r="G495" s="60"/>
      <c r="H495" s="60"/>
      <c r="I495" s="60"/>
      <c r="J495" s="60"/>
      <c r="K495" s="60"/>
      <c r="L495" s="60"/>
      <c r="M495" s="60"/>
      <c r="N495" s="60"/>
    </row>
    <row r="496" spans="1:14" s="59" customFormat="1" x14ac:dyDescent="0.3">
      <c r="A496" s="60"/>
      <c r="B496" s="60"/>
      <c r="C496" s="60"/>
      <c r="D496" s="60"/>
      <c r="E496" s="60"/>
      <c r="F496" s="60"/>
      <c r="G496" s="60"/>
      <c r="H496" s="60"/>
      <c r="I496" s="60"/>
      <c r="J496" s="60"/>
      <c r="K496" s="60"/>
      <c r="L496" s="60"/>
      <c r="M496" s="60"/>
      <c r="N496" s="60"/>
    </row>
    <row r="497" spans="1:14" s="59" customFormat="1" x14ac:dyDescent="0.3">
      <c r="A497" s="60"/>
      <c r="B497" s="60"/>
      <c r="C497" s="60"/>
      <c r="D497" s="60"/>
      <c r="E497" s="60"/>
      <c r="F497" s="60"/>
      <c r="G497" s="60"/>
      <c r="H497" s="60"/>
      <c r="I497" s="60"/>
      <c r="J497" s="60"/>
      <c r="K497" s="60"/>
      <c r="L497" s="60"/>
      <c r="M497" s="60"/>
      <c r="N497" s="60"/>
    </row>
    <row r="498" spans="1:14" s="59" customFormat="1" x14ac:dyDescent="0.3">
      <c r="A498" s="60"/>
      <c r="B498" s="60"/>
      <c r="C498" s="60"/>
      <c r="D498" s="60"/>
      <c r="E498" s="60"/>
      <c r="F498" s="60"/>
      <c r="G498" s="60"/>
      <c r="H498" s="60"/>
      <c r="I498" s="60"/>
      <c r="J498" s="60"/>
      <c r="K498" s="60"/>
      <c r="L498" s="60"/>
      <c r="M498" s="60"/>
      <c r="N498" s="60"/>
    </row>
    <row r="499" spans="1:14" s="59" customFormat="1" x14ac:dyDescent="0.3">
      <c r="A499" s="60"/>
      <c r="B499" s="60"/>
      <c r="C499" s="60"/>
      <c r="D499" s="60"/>
      <c r="E499" s="60"/>
      <c r="F499" s="60"/>
      <c r="G499" s="60"/>
      <c r="H499" s="60"/>
      <c r="I499" s="60"/>
      <c r="J499" s="60"/>
      <c r="K499" s="60"/>
      <c r="L499" s="60"/>
      <c r="M499" s="60"/>
      <c r="N499" s="60"/>
    </row>
    <row r="500" spans="1:14" s="59" customFormat="1" x14ac:dyDescent="0.3">
      <c r="A500" s="60"/>
      <c r="B500" s="60"/>
      <c r="C500" s="60"/>
      <c r="D500" s="60"/>
      <c r="E500" s="60"/>
      <c r="F500" s="60"/>
      <c r="G500" s="60"/>
      <c r="H500" s="60"/>
      <c r="I500" s="60"/>
      <c r="J500" s="60"/>
      <c r="K500" s="60"/>
      <c r="L500" s="60"/>
      <c r="M500" s="60"/>
      <c r="N500" s="60"/>
    </row>
    <row r="501" spans="1:14" s="59" customFormat="1" x14ac:dyDescent="0.3">
      <c r="A501" s="60"/>
      <c r="B501" s="60"/>
      <c r="C501" s="60"/>
      <c r="D501" s="60"/>
      <c r="E501" s="60"/>
      <c r="F501" s="60"/>
      <c r="G501" s="60"/>
      <c r="H501" s="60"/>
      <c r="I501" s="60"/>
      <c r="J501" s="60"/>
      <c r="K501" s="60"/>
      <c r="L501" s="60"/>
      <c r="M501" s="60"/>
      <c r="N501" s="60"/>
    </row>
    <row r="502" spans="1:14" s="59" customFormat="1" x14ac:dyDescent="0.3">
      <c r="A502" s="60"/>
      <c r="B502" s="60"/>
      <c r="C502" s="60"/>
      <c r="D502" s="60"/>
      <c r="E502" s="60"/>
      <c r="F502" s="60"/>
      <c r="G502" s="60"/>
      <c r="H502" s="60"/>
      <c r="I502" s="60"/>
      <c r="J502" s="60"/>
      <c r="K502" s="60"/>
      <c r="L502" s="60"/>
      <c r="M502" s="60"/>
      <c r="N502" s="60"/>
    </row>
    <row r="503" spans="1:14" s="59" customFormat="1" x14ac:dyDescent="0.3">
      <c r="A503" s="60"/>
      <c r="B503" s="60"/>
      <c r="C503" s="60"/>
      <c r="D503" s="60"/>
      <c r="E503" s="60"/>
      <c r="F503" s="60"/>
      <c r="G503" s="60"/>
      <c r="H503" s="60"/>
      <c r="I503" s="60"/>
      <c r="J503" s="60"/>
      <c r="K503" s="60"/>
      <c r="L503" s="60"/>
      <c r="M503" s="60"/>
      <c r="N503" s="60"/>
    </row>
    <row r="504" spans="1:14" s="59" customFormat="1" x14ac:dyDescent="0.3">
      <c r="A504" s="60"/>
      <c r="B504" s="60"/>
      <c r="C504" s="60"/>
      <c r="D504" s="60"/>
      <c r="E504" s="60"/>
      <c r="F504" s="60"/>
      <c r="G504" s="60"/>
      <c r="H504" s="60"/>
      <c r="I504" s="60"/>
      <c r="J504" s="60"/>
      <c r="K504" s="60"/>
      <c r="L504" s="60"/>
      <c r="M504" s="60"/>
      <c r="N504" s="60"/>
    </row>
    <row r="505" spans="1:14" s="59" customFormat="1" x14ac:dyDescent="0.3">
      <c r="A505" s="60"/>
      <c r="B505" s="60"/>
      <c r="C505" s="60"/>
      <c r="D505" s="60"/>
      <c r="E505" s="60"/>
      <c r="F505" s="60"/>
      <c r="G505" s="60"/>
      <c r="H505" s="60"/>
      <c r="I505" s="60"/>
      <c r="J505" s="60"/>
      <c r="K505" s="60"/>
      <c r="L505" s="60"/>
      <c r="M505" s="60"/>
      <c r="N505" s="60"/>
    </row>
    <row r="506" spans="1:14" s="59" customFormat="1" x14ac:dyDescent="0.3">
      <c r="A506" s="60"/>
      <c r="B506" s="60"/>
      <c r="C506" s="60"/>
      <c r="D506" s="60"/>
      <c r="E506" s="60"/>
      <c r="F506" s="60"/>
      <c r="G506" s="60"/>
      <c r="H506" s="60"/>
      <c r="I506" s="60"/>
      <c r="J506" s="60"/>
      <c r="K506" s="60"/>
      <c r="L506" s="60"/>
      <c r="M506" s="60"/>
      <c r="N506" s="60"/>
    </row>
    <row r="507" spans="1:14" s="59" customFormat="1" x14ac:dyDescent="0.3">
      <c r="A507" s="60"/>
      <c r="B507" s="60"/>
      <c r="C507" s="60"/>
      <c r="D507" s="60"/>
      <c r="E507" s="60"/>
      <c r="F507" s="60"/>
      <c r="G507" s="60"/>
      <c r="H507" s="60"/>
      <c r="I507" s="60"/>
      <c r="J507" s="60"/>
      <c r="K507" s="60"/>
      <c r="L507" s="60"/>
      <c r="M507" s="60"/>
      <c r="N507" s="60"/>
    </row>
    <row r="508" spans="1:14" s="59" customFormat="1" x14ac:dyDescent="0.3">
      <c r="A508" s="60"/>
      <c r="B508" s="60"/>
      <c r="C508" s="60"/>
      <c r="D508" s="60"/>
      <c r="E508" s="60"/>
      <c r="F508" s="60"/>
      <c r="G508" s="60"/>
      <c r="H508" s="60"/>
      <c r="I508" s="60"/>
      <c r="J508" s="60"/>
      <c r="K508" s="60"/>
      <c r="L508" s="60"/>
      <c r="M508" s="60"/>
      <c r="N508" s="60"/>
    </row>
    <row r="509" spans="1:14" s="59" customFormat="1" x14ac:dyDescent="0.3">
      <c r="A509" s="60"/>
      <c r="B509" s="60"/>
      <c r="C509" s="60"/>
      <c r="D509" s="60"/>
      <c r="E509" s="60"/>
      <c r="F509" s="60"/>
      <c r="G509" s="60"/>
      <c r="H509" s="60"/>
      <c r="I509" s="60"/>
      <c r="J509" s="60"/>
      <c r="K509" s="60"/>
      <c r="L509" s="60"/>
      <c r="M509" s="60"/>
      <c r="N509" s="60"/>
    </row>
    <row r="510" spans="1:14" s="59" customFormat="1" x14ac:dyDescent="0.3">
      <c r="A510" s="60"/>
      <c r="B510" s="60"/>
      <c r="C510" s="60"/>
      <c r="D510" s="60"/>
      <c r="E510" s="60"/>
      <c r="F510" s="60"/>
      <c r="G510" s="60"/>
      <c r="H510" s="60"/>
      <c r="I510" s="60"/>
      <c r="J510" s="60"/>
      <c r="K510" s="60"/>
      <c r="L510" s="60"/>
      <c r="M510" s="60"/>
      <c r="N510" s="60"/>
    </row>
    <row r="511" spans="1:14" s="59" customFormat="1" x14ac:dyDescent="0.3">
      <c r="A511" s="60"/>
      <c r="B511" s="60"/>
      <c r="C511" s="60"/>
      <c r="D511" s="60"/>
      <c r="E511" s="60"/>
      <c r="F511" s="60"/>
      <c r="G511" s="60"/>
      <c r="H511" s="60"/>
      <c r="I511" s="60"/>
      <c r="J511" s="60"/>
      <c r="K511" s="60"/>
      <c r="L511" s="60"/>
      <c r="M511" s="60"/>
      <c r="N511" s="60"/>
    </row>
    <row r="512" spans="1:14" s="59" customFormat="1" x14ac:dyDescent="0.3">
      <c r="A512" s="60"/>
      <c r="B512" s="60"/>
      <c r="C512" s="60"/>
      <c r="D512" s="60"/>
      <c r="E512" s="60"/>
      <c r="F512" s="60"/>
      <c r="G512" s="60"/>
      <c r="H512" s="60"/>
      <c r="I512" s="60"/>
      <c r="J512" s="60"/>
      <c r="K512" s="60"/>
      <c r="L512" s="60"/>
      <c r="M512" s="60"/>
      <c r="N512" s="60"/>
    </row>
    <row r="513" spans="1:14" s="59" customFormat="1" x14ac:dyDescent="0.3">
      <c r="A513" s="60"/>
      <c r="B513" s="60"/>
      <c r="C513" s="60"/>
      <c r="D513" s="60"/>
      <c r="E513" s="60"/>
      <c r="F513" s="60"/>
      <c r="G513" s="60"/>
      <c r="H513" s="60"/>
      <c r="I513" s="60"/>
      <c r="J513" s="60"/>
      <c r="K513" s="60"/>
      <c r="L513" s="60"/>
      <c r="M513" s="60"/>
      <c r="N513" s="60"/>
    </row>
    <row r="514" spans="1:14" s="59" customFormat="1" x14ac:dyDescent="0.3">
      <c r="A514" s="60"/>
      <c r="B514" s="60"/>
      <c r="C514" s="60"/>
      <c r="D514" s="60"/>
      <c r="E514" s="60"/>
      <c r="F514" s="60"/>
      <c r="G514" s="60"/>
      <c r="H514" s="60"/>
      <c r="I514" s="60"/>
      <c r="J514" s="60"/>
      <c r="K514" s="60"/>
      <c r="L514" s="60"/>
      <c r="M514" s="60"/>
      <c r="N514" s="60"/>
    </row>
    <row r="515" spans="1:14" s="59" customFormat="1" x14ac:dyDescent="0.3">
      <c r="A515" s="60"/>
      <c r="B515" s="60"/>
      <c r="C515" s="60"/>
      <c r="D515" s="60"/>
      <c r="E515" s="60"/>
      <c r="F515" s="60"/>
      <c r="G515" s="60"/>
      <c r="H515" s="60"/>
      <c r="I515" s="60"/>
      <c r="J515" s="60"/>
      <c r="K515" s="60"/>
      <c r="L515" s="60"/>
      <c r="M515" s="60"/>
      <c r="N515" s="60"/>
    </row>
    <row r="516" spans="1:14" s="59" customFormat="1" x14ac:dyDescent="0.3">
      <c r="A516" s="60"/>
      <c r="B516" s="60"/>
      <c r="C516" s="60"/>
      <c r="D516" s="60"/>
      <c r="E516" s="60"/>
      <c r="F516" s="60"/>
      <c r="G516" s="60"/>
      <c r="H516" s="60"/>
      <c r="I516" s="60"/>
      <c r="J516" s="60"/>
      <c r="K516" s="60"/>
      <c r="L516" s="60"/>
      <c r="M516" s="60"/>
      <c r="N516" s="60"/>
    </row>
    <row r="517" spans="1:14" s="59" customFormat="1" x14ac:dyDescent="0.3">
      <c r="A517" s="60"/>
      <c r="B517" s="60"/>
      <c r="C517" s="60"/>
      <c r="D517" s="60"/>
      <c r="E517" s="60"/>
      <c r="F517" s="60"/>
      <c r="G517" s="60"/>
      <c r="H517" s="60"/>
      <c r="I517" s="60"/>
      <c r="J517" s="60"/>
      <c r="K517" s="60"/>
      <c r="L517" s="60"/>
      <c r="M517" s="60"/>
      <c r="N517" s="60"/>
    </row>
    <row r="518" spans="1:14" s="59" customFormat="1" x14ac:dyDescent="0.3">
      <c r="A518" s="60"/>
      <c r="B518" s="60"/>
      <c r="C518" s="60"/>
      <c r="D518" s="60"/>
      <c r="E518" s="60"/>
      <c r="F518" s="60"/>
      <c r="G518" s="60"/>
      <c r="H518" s="60"/>
      <c r="I518" s="60"/>
      <c r="J518" s="60"/>
      <c r="K518" s="60"/>
      <c r="L518" s="60"/>
      <c r="M518" s="60"/>
      <c r="N518" s="60"/>
    </row>
    <row r="519" spans="1:14" s="59" customFormat="1" x14ac:dyDescent="0.3">
      <c r="A519" s="60"/>
      <c r="B519" s="60"/>
      <c r="C519" s="60"/>
      <c r="D519" s="60"/>
      <c r="E519" s="60"/>
      <c r="F519" s="60"/>
      <c r="G519" s="60"/>
      <c r="H519" s="60"/>
      <c r="I519" s="60"/>
      <c r="J519" s="60"/>
      <c r="K519" s="60"/>
      <c r="L519" s="60"/>
      <c r="M519" s="60"/>
      <c r="N519" s="60"/>
    </row>
    <row r="520" spans="1:14" s="59" customFormat="1" x14ac:dyDescent="0.3">
      <c r="A520" s="60"/>
      <c r="B520" s="60"/>
      <c r="C520" s="60"/>
      <c r="D520" s="60"/>
      <c r="E520" s="60"/>
      <c r="F520" s="60"/>
      <c r="G520" s="60"/>
      <c r="H520" s="60"/>
      <c r="I520" s="60"/>
      <c r="J520" s="60"/>
      <c r="K520" s="60"/>
      <c r="L520" s="60"/>
      <c r="M520" s="60"/>
      <c r="N520" s="60"/>
    </row>
    <row r="521" spans="1:14" s="59" customFormat="1" x14ac:dyDescent="0.3">
      <c r="A521" s="60"/>
      <c r="B521" s="60"/>
      <c r="C521" s="60"/>
      <c r="D521" s="60"/>
      <c r="E521" s="60"/>
      <c r="F521" s="60"/>
      <c r="G521" s="60"/>
      <c r="H521" s="60"/>
      <c r="I521" s="60"/>
      <c r="J521" s="60"/>
      <c r="K521" s="60"/>
      <c r="L521" s="60"/>
      <c r="M521" s="60"/>
      <c r="N521" s="60"/>
    </row>
    <row r="522" spans="1:14" s="59" customFormat="1" x14ac:dyDescent="0.3">
      <c r="A522" s="60"/>
      <c r="B522" s="60"/>
      <c r="C522" s="60"/>
      <c r="D522" s="60"/>
      <c r="E522" s="60"/>
      <c r="F522" s="60"/>
      <c r="G522" s="60"/>
      <c r="H522" s="60"/>
      <c r="I522" s="60"/>
      <c r="J522" s="60"/>
      <c r="K522" s="60"/>
      <c r="L522" s="60"/>
      <c r="M522" s="60"/>
      <c r="N522" s="60"/>
    </row>
    <row r="523" spans="1:14" s="59" customFormat="1" x14ac:dyDescent="0.3">
      <c r="A523" s="60"/>
      <c r="B523" s="60"/>
      <c r="C523" s="60"/>
      <c r="D523" s="60"/>
      <c r="E523" s="60"/>
      <c r="F523" s="60"/>
      <c r="G523" s="60"/>
      <c r="H523" s="60"/>
      <c r="I523" s="60"/>
      <c r="J523" s="60"/>
      <c r="K523" s="60"/>
      <c r="L523" s="60"/>
      <c r="M523" s="60"/>
      <c r="N523" s="60"/>
    </row>
    <row r="524" spans="1:14" s="59" customFormat="1" x14ac:dyDescent="0.3">
      <c r="A524" s="60"/>
      <c r="B524" s="60"/>
      <c r="C524" s="60"/>
      <c r="D524" s="60"/>
      <c r="E524" s="60"/>
      <c r="F524" s="60"/>
      <c r="G524" s="60"/>
      <c r="H524" s="60"/>
      <c r="I524" s="60"/>
      <c r="J524" s="60"/>
      <c r="K524" s="60"/>
      <c r="L524" s="60"/>
      <c r="M524" s="60"/>
      <c r="N524" s="60"/>
    </row>
    <row r="525" spans="1:14" s="59" customFormat="1" x14ac:dyDescent="0.3">
      <c r="A525" s="60"/>
      <c r="B525" s="60"/>
      <c r="C525" s="60"/>
      <c r="D525" s="60"/>
      <c r="E525" s="60"/>
      <c r="F525" s="60"/>
      <c r="G525" s="60"/>
      <c r="H525" s="60"/>
      <c r="I525" s="60"/>
      <c r="J525" s="60"/>
      <c r="K525" s="60"/>
      <c r="L525" s="60"/>
      <c r="M525" s="60"/>
      <c r="N525" s="60"/>
    </row>
    <row r="526" spans="1:14" s="59" customFormat="1" x14ac:dyDescent="0.3">
      <c r="A526" s="60"/>
      <c r="B526" s="60"/>
      <c r="C526" s="60"/>
      <c r="D526" s="60"/>
      <c r="E526" s="60"/>
      <c r="F526" s="60"/>
      <c r="G526" s="60"/>
      <c r="H526" s="60"/>
      <c r="I526" s="60"/>
      <c r="J526" s="60"/>
      <c r="K526" s="60"/>
      <c r="L526" s="60"/>
      <c r="M526" s="60"/>
      <c r="N526" s="60"/>
    </row>
    <row r="527" spans="1:14" s="59" customFormat="1" x14ac:dyDescent="0.3">
      <c r="A527" s="60"/>
      <c r="B527" s="60"/>
      <c r="C527" s="60"/>
      <c r="D527" s="60"/>
      <c r="E527" s="60"/>
      <c r="F527" s="60"/>
      <c r="G527" s="60"/>
      <c r="H527" s="60"/>
      <c r="I527" s="60"/>
      <c r="J527" s="60"/>
      <c r="K527" s="60"/>
      <c r="L527" s="60"/>
      <c r="M527" s="60"/>
      <c r="N527" s="60"/>
    </row>
    <row r="528" spans="1:14" s="59" customFormat="1" x14ac:dyDescent="0.3">
      <c r="A528" s="60"/>
      <c r="B528" s="60"/>
      <c r="C528" s="60"/>
      <c r="D528" s="60"/>
      <c r="E528" s="60"/>
      <c r="F528" s="60"/>
      <c r="G528" s="60"/>
      <c r="H528" s="60"/>
      <c r="I528" s="60"/>
      <c r="J528" s="60"/>
      <c r="K528" s="60"/>
      <c r="L528" s="60"/>
      <c r="M528" s="60"/>
      <c r="N528" s="60"/>
    </row>
    <row r="529" spans="1:14" s="59" customFormat="1" x14ac:dyDescent="0.3">
      <c r="A529" s="60"/>
      <c r="B529" s="60"/>
      <c r="C529" s="60"/>
      <c r="D529" s="60"/>
      <c r="E529" s="60"/>
      <c r="F529" s="60"/>
      <c r="G529" s="60"/>
      <c r="H529" s="60"/>
      <c r="I529" s="60"/>
      <c r="J529" s="60"/>
      <c r="K529" s="60"/>
      <c r="L529" s="60"/>
      <c r="M529" s="60"/>
      <c r="N529" s="60"/>
    </row>
    <row r="530" spans="1:14" s="59" customFormat="1" x14ac:dyDescent="0.3">
      <c r="A530" s="60"/>
      <c r="B530" s="60"/>
      <c r="C530" s="60"/>
      <c r="D530" s="60"/>
      <c r="E530" s="60"/>
      <c r="F530" s="60"/>
      <c r="G530" s="60"/>
      <c r="H530" s="60"/>
      <c r="I530" s="60"/>
      <c r="J530" s="60"/>
      <c r="K530" s="60"/>
      <c r="L530" s="60"/>
      <c r="M530" s="60"/>
      <c r="N530" s="60"/>
    </row>
    <row r="531" spans="1:14" s="59" customFormat="1" x14ac:dyDescent="0.3">
      <c r="A531" s="60"/>
      <c r="B531" s="60"/>
      <c r="C531" s="60"/>
      <c r="D531" s="60"/>
      <c r="E531" s="60"/>
      <c r="F531" s="60"/>
      <c r="G531" s="60"/>
      <c r="H531" s="60"/>
      <c r="I531" s="60"/>
      <c r="J531" s="60"/>
      <c r="K531" s="60"/>
      <c r="L531" s="60"/>
      <c r="M531" s="60"/>
      <c r="N531" s="60"/>
    </row>
    <row r="532" spans="1:14" s="59" customFormat="1" x14ac:dyDescent="0.3">
      <c r="A532" s="60"/>
      <c r="B532" s="60"/>
      <c r="C532" s="60"/>
      <c r="D532" s="60"/>
      <c r="E532" s="60"/>
      <c r="F532" s="60"/>
      <c r="G532" s="60"/>
      <c r="H532" s="60"/>
      <c r="I532" s="60"/>
      <c r="J532" s="60"/>
      <c r="K532" s="60"/>
      <c r="L532" s="60"/>
      <c r="M532" s="60"/>
      <c r="N532" s="60"/>
    </row>
    <row r="533" spans="1:14" s="59" customFormat="1" x14ac:dyDescent="0.3">
      <c r="A533" s="60"/>
      <c r="B533" s="60"/>
      <c r="C533" s="60"/>
      <c r="D533" s="60"/>
      <c r="E533" s="60"/>
      <c r="F533" s="60"/>
      <c r="G533" s="60"/>
      <c r="H533" s="60"/>
      <c r="I533" s="60"/>
      <c r="J533" s="60"/>
      <c r="K533" s="60"/>
      <c r="L533" s="60"/>
      <c r="M533" s="60"/>
      <c r="N533" s="60"/>
    </row>
    <row r="534" spans="1:14" s="59" customFormat="1" x14ac:dyDescent="0.3">
      <c r="A534" s="60"/>
      <c r="B534" s="60"/>
      <c r="C534" s="60"/>
      <c r="D534" s="60"/>
      <c r="E534" s="60"/>
      <c r="F534" s="60"/>
      <c r="G534" s="60"/>
      <c r="H534" s="60"/>
      <c r="I534" s="60"/>
      <c r="J534" s="60"/>
      <c r="K534" s="60"/>
      <c r="L534" s="60"/>
      <c r="M534" s="60"/>
      <c r="N534" s="60"/>
    </row>
    <row r="535" spans="1:14" s="59" customFormat="1" x14ac:dyDescent="0.3">
      <c r="A535" s="60"/>
      <c r="B535" s="60"/>
      <c r="C535" s="60"/>
      <c r="D535" s="60"/>
      <c r="E535" s="60"/>
      <c r="F535" s="60"/>
      <c r="G535" s="60"/>
      <c r="H535" s="60"/>
      <c r="I535" s="60"/>
      <c r="J535" s="60"/>
      <c r="K535" s="60"/>
      <c r="L535" s="60"/>
      <c r="M535" s="60"/>
      <c r="N535" s="60"/>
    </row>
    <row r="536" spans="1:14" s="59" customFormat="1" x14ac:dyDescent="0.3">
      <c r="A536" s="60"/>
      <c r="B536" s="60"/>
      <c r="C536" s="60"/>
      <c r="D536" s="60"/>
      <c r="E536" s="60"/>
      <c r="F536" s="60"/>
      <c r="G536" s="60"/>
      <c r="H536" s="60"/>
      <c r="I536" s="60"/>
      <c r="J536" s="60"/>
      <c r="K536" s="60"/>
      <c r="L536" s="60"/>
      <c r="M536" s="60"/>
      <c r="N536" s="60"/>
    </row>
    <row r="537" spans="1:14" s="59" customFormat="1" x14ac:dyDescent="0.3">
      <c r="A537" s="60"/>
      <c r="B537" s="60"/>
      <c r="C537" s="60"/>
      <c r="D537" s="60"/>
      <c r="E537" s="60"/>
      <c r="F537" s="60"/>
      <c r="G537" s="60"/>
      <c r="H537" s="60"/>
      <c r="I537" s="60"/>
      <c r="J537" s="60"/>
      <c r="K537" s="60"/>
      <c r="L537" s="60"/>
      <c r="M537" s="60"/>
      <c r="N537" s="60"/>
    </row>
    <row r="538" spans="1:14" s="59" customFormat="1" x14ac:dyDescent="0.3">
      <c r="A538" s="60"/>
      <c r="B538" s="60"/>
      <c r="C538" s="60"/>
      <c r="D538" s="60"/>
      <c r="E538" s="60"/>
      <c r="F538" s="60"/>
      <c r="G538" s="60"/>
      <c r="H538" s="60"/>
      <c r="I538" s="60"/>
      <c r="J538" s="60"/>
      <c r="K538" s="60"/>
      <c r="L538" s="60"/>
      <c r="M538" s="60"/>
      <c r="N538" s="60"/>
    </row>
    <row r="539" spans="1:14" s="59" customFormat="1" x14ac:dyDescent="0.3">
      <c r="A539" s="60"/>
      <c r="B539" s="60"/>
      <c r="C539" s="60"/>
      <c r="D539" s="60"/>
      <c r="E539" s="60"/>
      <c r="F539" s="60"/>
      <c r="G539" s="60"/>
      <c r="H539" s="60"/>
      <c r="I539" s="60"/>
      <c r="J539" s="60"/>
      <c r="K539" s="60"/>
      <c r="L539" s="60"/>
      <c r="M539" s="60"/>
      <c r="N539" s="60"/>
    </row>
    <row r="540" spans="1:14" s="59" customFormat="1" x14ac:dyDescent="0.3">
      <c r="A540" s="60"/>
      <c r="B540" s="60"/>
      <c r="C540" s="60"/>
      <c r="D540" s="60"/>
      <c r="E540" s="60"/>
      <c r="F540" s="60"/>
      <c r="G540" s="60"/>
      <c r="H540" s="60"/>
      <c r="I540" s="60"/>
      <c r="J540" s="60"/>
      <c r="K540" s="60"/>
      <c r="L540" s="60"/>
      <c r="M540" s="60"/>
      <c r="N540" s="60"/>
    </row>
    <row r="541" spans="1:14" s="59" customFormat="1" x14ac:dyDescent="0.3">
      <c r="A541" s="60"/>
      <c r="B541" s="60"/>
      <c r="C541" s="60"/>
      <c r="D541" s="60"/>
      <c r="E541" s="60"/>
      <c r="F541" s="60"/>
      <c r="G541" s="60"/>
      <c r="H541" s="60"/>
      <c r="I541" s="60"/>
      <c r="J541" s="60"/>
      <c r="K541" s="60"/>
      <c r="L541" s="60"/>
      <c r="M541" s="60"/>
      <c r="N541" s="60"/>
    </row>
    <row r="542" spans="1:14" s="59" customFormat="1" x14ac:dyDescent="0.3">
      <c r="A542" s="60"/>
      <c r="B542" s="60"/>
      <c r="C542" s="60"/>
      <c r="D542" s="60"/>
      <c r="E542" s="60"/>
      <c r="F542" s="60"/>
      <c r="G542" s="60"/>
      <c r="H542" s="60"/>
      <c r="I542" s="60"/>
      <c r="J542" s="60"/>
      <c r="K542" s="60"/>
      <c r="L542" s="60"/>
      <c r="M542" s="60"/>
      <c r="N542" s="60"/>
    </row>
    <row r="543" spans="1:14" s="59" customFormat="1" x14ac:dyDescent="0.3">
      <c r="A543" s="60"/>
      <c r="B543" s="60"/>
      <c r="C543" s="60"/>
      <c r="D543" s="60"/>
      <c r="E543" s="60"/>
      <c r="F543" s="60"/>
      <c r="G543" s="60"/>
      <c r="H543" s="60"/>
      <c r="I543" s="60"/>
      <c r="J543" s="60"/>
      <c r="K543" s="60"/>
      <c r="L543" s="60"/>
      <c r="M543" s="60"/>
      <c r="N543" s="60"/>
    </row>
    <row r="544" spans="1:14" s="59" customFormat="1" x14ac:dyDescent="0.3">
      <c r="A544" s="60"/>
      <c r="B544" s="60"/>
      <c r="C544" s="60"/>
      <c r="D544" s="60"/>
      <c r="E544" s="60"/>
      <c r="F544" s="60"/>
      <c r="G544" s="60"/>
      <c r="H544" s="60"/>
      <c r="I544" s="60"/>
      <c r="J544" s="60"/>
      <c r="K544" s="60"/>
      <c r="L544" s="60"/>
      <c r="M544" s="60"/>
      <c r="N544" s="60"/>
    </row>
    <row r="545" spans="1:14" s="59" customFormat="1" x14ac:dyDescent="0.3">
      <c r="A545" s="60"/>
      <c r="B545" s="60"/>
      <c r="C545" s="60"/>
      <c r="D545" s="60"/>
      <c r="E545" s="60"/>
      <c r="F545" s="60"/>
      <c r="G545" s="60"/>
      <c r="H545" s="60"/>
      <c r="I545" s="60"/>
      <c r="J545" s="60"/>
      <c r="K545" s="60"/>
      <c r="L545" s="60"/>
      <c r="M545" s="60"/>
      <c r="N545" s="60"/>
    </row>
    <row r="546" spans="1:14" s="59" customFormat="1" x14ac:dyDescent="0.3">
      <c r="A546" s="60"/>
      <c r="B546" s="60"/>
      <c r="C546" s="60"/>
      <c r="D546" s="60"/>
      <c r="E546" s="60"/>
      <c r="F546" s="60"/>
      <c r="G546" s="60"/>
      <c r="H546" s="60"/>
      <c r="I546" s="60"/>
      <c r="J546" s="60"/>
      <c r="K546" s="60"/>
      <c r="L546" s="60"/>
      <c r="M546" s="60"/>
      <c r="N546" s="60"/>
    </row>
    <row r="547" spans="1:14" s="59" customFormat="1" x14ac:dyDescent="0.3">
      <c r="A547" s="60"/>
      <c r="B547" s="60"/>
      <c r="C547" s="60"/>
      <c r="D547" s="60"/>
      <c r="E547" s="60"/>
      <c r="F547" s="60"/>
      <c r="G547" s="60"/>
      <c r="H547" s="60"/>
      <c r="I547" s="60"/>
      <c r="J547" s="60"/>
      <c r="K547" s="60"/>
      <c r="L547" s="60"/>
      <c r="M547" s="60"/>
      <c r="N547" s="60"/>
    </row>
    <row r="548" spans="1:14" s="59" customFormat="1" x14ac:dyDescent="0.3">
      <c r="A548" s="60"/>
      <c r="B548" s="60"/>
      <c r="C548" s="60"/>
      <c r="D548" s="60"/>
      <c r="E548" s="60"/>
      <c r="F548" s="60"/>
      <c r="G548" s="60"/>
      <c r="H548" s="60"/>
      <c r="I548" s="60"/>
      <c r="J548" s="60"/>
      <c r="K548" s="60"/>
      <c r="L548" s="60"/>
      <c r="M548" s="60"/>
      <c r="N548" s="60"/>
    </row>
    <row r="549" spans="1:14" s="59" customFormat="1" x14ac:dyDescent="0.3">
      <c r="A549" s="60"/>
      <c r="B549" s="60"/>
      <c r="C549" s="60"/>
      <c r="D549" s="60"/>
      <c r="E549" s="60"/>
      <c r="F549" s="60"/>
      <c r="G549" s="60"/>
      <c r="H549" s="60"/>
      <c r="I549" s="60"/>
      <c r="J549" s="60"/>
      <c r="K549" s="60"/>
      <c r="L549" s="60"/>
      <c r="M549" s="60"/>
      <c r="N549" s="60"/>
    </row>
    <row r="550" spans="1:14" s="59" customFormat="1" x14ac:dyDescent="0.3">
      <c r="A550" s="60"/>
      <c r="B550" s="60"/>
      <c r="C550" s="60"/>
      <c r="D550" s="60"/>
      <c r="E550" s="60"/>
      <c r="F550" s="60"/>
      <c r="G550" s="60"/>
      <c r="H550" s="60"/>
      <c r="I550" s="60"/>
      <c r="J550" s="60"/>
      <c r="K550" s="60"/>
      <c r="L550" s="60"/>
      <c r="M550" s="60"/>
      <c r="N550" s="60"/>
    </row>
    <row r="551" spans="1:14" s="59" customFormat="1" x14ac:dyDescent="0.3">
      <c r="A551" s="60"/>
      <c r="B551" s="60"/>
      <c r="C551" s="60"/>
      <c r="D551" s="60"/>
      <c r="E551" s="60"/>
      <c r="F551" s="60"/>
      <c r="G551" s="60"/>
      <c r="H551" s="60"/>
      <c r="I551" s="60"/>
      <c r="J551" s="60"/>
      <c r="K551" s="60"/>
      <c r="L551" s="60"/>
      <c r="M551" s="60"/>
      <c r="N551" s="60"/>
    </row>
    <row r="552" spans="1:14" s="59" customFormat="1" x14ac:dyDescent="0.3">
      <c r="A552" s="60"/>
      <c r="B552" s="60"/>
      <c r="C552" s="60"/>
      <c r="D552" s="60"/>
      <c r="E552" s="60"/>
      <c r="F552" s="60"/>
      <c r="G552" s="60"/>
      <c r="H552" s="60"/>
      <c r="I552" s="60"/>
      <c r="J552" s="60"/>
      <c r="K552" s="60"/>
      <c r="L552" s="60"/>
      <c r="M552" s="60"/>
      <c r="N552" s="60"/>
    </row>
    <row r="553" spans="1:14" s="59" customFormat="1" x14ac:dyDescent="0.3">
      <c r="A553" s="60"/>
      <c r="B553" s="60"/>
      <c r="C553" s="60"/>
      <c r="D553" s="60"/>
      <c r="E553" s="60"/>
      <c r="F553" s="60"/>
      <c r="G553" s="60"/>
      <c r="H553" s="60"/>
      <c r="I553" s="60"/>
      <c r="J553" s="60"/>
      <c r="K553" s="60"/>
      <c r="L553" s="60"/>
      <c r="M553" s="60"/>
      <c r="N553" s="60"/>
    </row>
    <row r="554" spans="1:14" s="59" customFormat="1" x14ac:dyDescent="0.3">
      <c r="A554" s="60"/>
      <c r="B554" s="60"/>
      <c r="C554" s="60"/>
      <c r="D554" s="60"/>
      <c r="E554" s="60"/>
      <c r="F554" s="60"/>
      <c r="G554" s="60"/>
      <c r="H554" s="60"/>
      <c r="I554" s="60"/>
      <c r="J554" s="60"/>
      <c r="K554" s="60"/>
      <c r="L554" s="60"/>
      <c r="M554" s="60"/>
      <c r="N554" s="60"/>
    </row>
    <row r="555" spans="1:14" s="59" customFormat="1" x14ac:dyDescent="0.3">
      <c r="A555" s="60"/>
      <c r="B555" s="60"/>
      <c r="C555" s="60"/>
      <c r="D555" s="60"/>
      <c r="E555" s="60"/>
      <c r="F555" s="60"/>
      <c r="G555" s="60"/>
      <c r="H555" s="60"/>
      <c r="I555" s="60"/>
      <c r="J555" s="60"/>
      <c r="K555" s="60"/>
      <c r="L555" s="60"/>
      <c r="M555" s="60"/>
      <c r="N555" s="60"/>
    </row>
    <row r="556" spans="1:14" s="59" customFormat="1" x14ac:dyDescent="0.3">
      <c r="A556" s="60"/>
      <c r="B556" s="60"/>
      <c r="C556" s="60"/>
      <c r="D556" s="60"/>
      <c r="E556" s="60"/>
      <c r="F556" s="60"/>
      <c r="G556" s="60"/>
      <c r="H556" s="60"/>
      <c r="I556" s="60"/>
      <c r="J556" s="60"/>
      <c r="K556" s="60"/>
      <c r="L556" s="60"/>
      <c r="M556" s="60"/>
      <c r="N556" s="60"/>
    </row>
    <row r="557" spans="1:14" s="59" customFormat="1" x14ac:dyDescent="0.3">
      <c r="A557" s="60"/>
      <c r="B557" s="60"/>
      <c r="C557" s="60"/>
      <c r="D557" s="60"/>
      <c r="E557" s="60"/>
      <c r="F557" s="60"/>
      <c r="G557" s="60"/>
      <c r="H557" s="60"/>
      <c r="I557" s="60"/>
      <c r="J557" s="60"/>
      <c r="K557" s="60"/>
      <c r="L557" s="60"/>
      <c r="M557" s="60"/>
      <c r="N557" s="60"/>
    </row>
    <row r="558" spans="1:14" s="59" customFormat="1" x14ac:dyDescent="0.3">
      <c r="A558" s="60"/>
      <c r="B558" s="60"/>
      <c r="C558" s="60"/>
      <c r="D558" s="60"/>
      <c r="E558" s="60"/>
      <c r="F558" s="60"/>
      <c r="G558" s="60"/>
      <c r="H558" s="60"/>
      <c r="I558" s="60"/>
      <c r="J558" s="60"/>
      <c r="K558" s="60"/>
      <c r="L558" s="60"/>
      <c r="M558" s="60"/>
      <c r="N558" s="60"/>
    </row>
    <row r="559" spans="1:14" s="59" customFormat="1" x14ac:dyDescent="0.3">
      <c r="A559" s="60"/>
      <c r="B559" s="60"/>
      <c r="C559" s="60"/>
      <c r="D559" s="60"/>
      <c r="E559" s="60"/>
      <c r="F559" s="60"/>
      <c r="G559" s="60"/>
      <c r="H559" s="60"/>
      <c r="I559" s="60"/>
      <c r="J559" s="60"/>
      <c r="K559" s="60"/>
      <c r="L559" s="60"/>
      <c r="M559" s="60"/>
      <c r="N559" s="60"/>
    </row>
    <row r="560" spans="1:14" s="59" customFormat="1" x14ac:dyDescent="0.3">
      <c r="A560" s="60"/>
      <c r="B560" s="60"/>
      <c r="C560" s="60"/>
      <c r="D560" s="60"/>
      <c r="E560" s="60"/>
      <c r="F560" s="60"/>
      <c r="G560" s="60"/>
      <c r="H560" s="60"/>
      <c r="I560" s="60"/>
      <c r="J560" s="60"/>
      <c r="K560" s="60"/>
      <c r="L560" s="60"/>
      <c r="M560" s="60"/>
      <c r="N560" s="60"/>
    </row>
    <row r="561" spans="1:14" s="59" customFormat="1" x14ac:dyDescent="0.3">
      <c r="A561" s="60"/>
      <c r="B561" s="60"/>
      <c r="C561" s="60"/>
      <c r="D561" s="60"/>
      <c r="E561" s="60"/>
      <c r="F561" s="60"/>
      <c r="G561" s="60"/>
      <c r="H561" s="60"/>
      <c r="I561" s="60"/>
      <c r="J561" s="60"/>
      <c r="K561" s="60"/>
      <c r="L561" s="60"/>
      <c r="M561" s="60"/>
      <c r="N561" s="60"/>
    </row>
    <row r="562" spans="1:14" s="59" customFormat="1" x14ac:dyDescent="0.3">
      <c r="A562" s="60"/>
      <c r="B562" s="60"/>
      <c r="C562" s="60"/>
      <c r="D562" s="60"/>
      <c r="E562" s="60"/>
      <c r="F562" s="60"/>
      <c r="G562" s="60"/>
      <c r="H562" s="60"/>
      <c r="I562" s="60"/>
      <c r="J562" s="60"/>
      <c r="K562" s="60"/>
      <c r="L562" s="60"/>
      <c r="M562" s="60"/>
      <c r="N562" s="60"/>
    </row>
    <row r="563" spans="1:14" s="59" customFormat="1" x14ac:dyDescent="0.3">
      <c r="A563" s="60"/>
      <c r="B563" s="60"/>
      <c r="C563" s="60"/>
      <c r="D563" s="60"/>
      <c r="E563" s="60"/>
      <c r="F563" s="60"/>
      <c r="G563" s="60"/>
      <c r="H563" s="60"/>
      <c r="I563" s="60"/>
      <c r="J563" s="60"/>
      <c r="K563" s="60"/>
      <c r="L563" s="60"/>
      <c r="M563" s="60"/>
      <c r="N563" s="60"/>
    </row>
    <row r="564" spans="1:14" s="59" customFormat="1" x14ac:dyDescent="0.3">
      <c r="A564" s="60"/>
      <c r="B564" s="60"/>
      <c r="C564" s="60"/>
      <c r="D564" s="60"/>
      <c r="E564" s="60"/>
      <c r="F564" s="60"/>
      <c r="G564" s="60"/>
      <c r="H564" s="60"/>
      <c r="I564" s="60"/>
      <c r="J564" s="60"/>
      <c r="K564" s="60"/>
      <c r="L564" s="60"/>
      <c r="M564" s="60"/>
      <c r="N564" s="60"/>
    </row>
    <row r="565" spans="1:14" s="59" customFormat="1" x14ac:dyDescent="0.3">
      <c r="A565" s="60"/>
      <c r="B565" s="60"/>
      <c r="C565" s="60"/>
      <c r="D565" s="60"/>
      <c r="E565" s="60"/>
      <c r="F565" s="60"/>
      <c r="G565" s="60"/>
      <c r="H565" s="60"/>
      <c r="I565" s="60"/>
      <c r="J565" s="60"/>
      <c r="K565" s="60"/>
      <c r="L565" s="60"/>
      <c r="M565" s="60"/>
      <c r="N565" s="60"/>
    </row>
    <row r="566" spans="1:14" s="59" customFormat="1" x14ac:dyDescent="0.3">
      <c r="A566" s="60"/>
      <c r="B566" s="60"/>
      <c r="C566" s="60"/>
      <c r="D566" s="60"/>
      <c r="E566" s="60"/>
      <c r="F566" s="60"/>
      <c r="G566" s="60"/>
      <c r="H566" s="60"/>
      <c r="I566" s="60"/>
      <c r="J566" s="60"/>
      <c r="K566" s="60"/>
      <c r="L566" s="60"/>
      <c r="M566" s="60"/>
      <c r="N566" s="60"/>
    </row>
    <row r="567" spans="1:14" s="59" customFormat="1" x14ac:dyDescent="0.3">
      <c r="A567" s="60"/>
      <c r="B567" s="60"/>
      <c r="C567" s="60"/>
      <c r="D567" s="60"/>
      <c r="E567" s="60"/>
      <c r="F567" s="60"/>
      <c r="G567" s="60"/>
      <c r="H567" s="60"/>
      <c r="I567" s="60"/>
      <c r="J567" s="60"/>
      <c r="K567" s="60"/>
      <c r="L567" s="60"/>
      <c r="M567" s="60"/>
      <c r="N567" s="60"/>
    </row>
    <row r="568" spans="1:14" s="59" customFormat="1" x14ac:dyDescent="0.3">
      <c r="A568" s="60"/>
      <c r="B568" s="60"/>
      <c r="C568" s="60"/>
      <c r="D568" s="60"/>
      <c r="E568" s="60"/>
      <c r="F568" s="60"/>
      <c r="G568" s="60"/>
      <c r="H568" s="60"/>
      <c r="I568" s="60"/>
      <c r="J568" s="60"/>
      <c r="K568" s="60"/>
      <c r="L568" s="60"/>
      <c r="M568" s="60"/>
      <c r="N568" s="60"/>
    </row>
    <row r="569" spans="1:14" s="59" customFormat="1" x14ac:dyDescent="0.3">
      <c r="A569" s="60"/>
      <c r="B569" s="60"/>
      <c r="C569" s="60"/>
      <c r="D569" s="60"/>
      <c r="E569" s="60"/>
      <c r="F569" s="60"/>
      <c r="G569" s="60"/>
      <c r="H569" s="60"/>
      <c r="I569" s="60"/>
      <c r="J569" s="60"/>
      <c r="K569" s="60"/>
      <c r="L569" s="60"/>
      <c r="M569" s="60"/>
      <c r="N569" s="60"/>
    </row>
    <row r="570" spans="1:14" s="59" customFormat="1" x14ac:dyDescent="0.3">
      <c r="A570" s="60"/>
      <c r="B570" s="60"/>
      <c r="C570" s="60"/>
      <c r="D570" s="60"/>
      <c r="E570" s="60"/>
      <c r="F570" s="60"/>
      <c r="G570" s="60"/>
      <c r="H570" s="60"/>
      <c r="I570" s="60"/>
      <c r="J570" s="60"/>
      <c r="K570" s="60"/>
      <c r="L570" s="60"/>
      <c r="M570" s="60"/>
      <c r="N570" s="60"/>
    </row>
    <row r="571" spans="1:14" s="59" customFormat="1" x14ac:dyDescent="0.3">
      <c r="A571" s="60"/>
      <c r="B571" s="60"/>
      <c r="C571" s="60"/>
      <c r="D571" s="60"/>
      <c r="E571" s="60"/>
      <c r="F571" s="60"/>
      <c r="G571" s="60"/>
      <c r="H571" s="60"/>
      <c r="I571" s="60"/>
      <c r="J571" s="60"/>
      <c r="K571" s="60"/>
      <c r="L571" s="60"/>
      <c r="M571" s="60"/>
      <c r="N571" s="60"/>
    </row>
    <row r="572" spans="1:14" s="59" customFormat="1" x14ac:dyDescent="0.3">
      <c r="A572" s="60"/>
      <c r="B572" s="60"/>
      <c r="C572" s="60"/>
      <c r="D572" s="60"/>
      <c r="E572" s="60"/>
      <c r="F572" s="60"/>
      <c r="G572" s="60"/>
      <c r="H572" s="60"/>
      <c r="I572" s="60"/>
      <c r="J572" s="60"/>
      <c r="K572" s="60"/>
      <c r="L572" s="60"/>
      <c r="M572" s="60"/>
      <c r="N572" s="60"/>
    </row>
    <row r="573" spans="1:14" s="59" customFormat="1" x14ac:dyDescent="0.3">
      <c r="A573" s="60"/>
      <c r="B573" s="60"/>
      <c r="C573" s="60"/>
      <c r="D573" s="60"/>
      <c r="E573" s="60"/>
      <c r="F573" s="60"/>
      <c r="G573" s="60"/>
      <c r="H573" s="60"/>
      <c r="I573" s="60"/>
      <c r="J573" s="60"/>
      <c r="K573" s="60"/>
      <c r="L573" s="60"/>
      <c r="M573" s="60"/>
      <c r="N573" s="60"/>
    </row>
    <row r="574" spans="1:14" s="59" customFormat="1" x14ac:dyDescent="0.3">
      <c r="A574" s="60"/>
      <c r="B574" s="60"/>
      <c r="C574" s="60"/>
      <c r="D574" s="60"/>
      <c r="E574" s="60"/>
      <c r="F574" s="60"/>
      <c r="G574" s="60"/>
      <c r="H574" s="60"/>
      <c r="I574" s="60"/>
      <c r="J574" s="60"/>
      <c r="K574" s="60"/>
      <c r="L574" s="60"/>
      <c r="M574" s="60"/>
      <c r="N574" s="60"/>
    </row>
    <row r="575" spans="1:14" s="59" customFormat="1" x14ac:dyDescent="0.3">
      <c r="A575" s="60"/>
      <c r="B575" s="60"/>
      <c r="C575" s="60"/>
      <c r="D575" s="60"/>
      <c r="E575" s="60"/>
      <c r="F575" s="60"/>
      <c r="G575" s="60"/>
      <c r="H575" s="60"/>
      <c r="I575" s="60"/>
      <c r="J575" s="60"/>
      <c r="K575" s="60"/>
      <c r="L575" s="60"/>
      <c r="M575" s="60"/>
      <c r="N575" s="60"/>
    </row>
    <row r="576" spans="1:14" s="59" customFormat="1" x14ac:dyDescent="0.3">
      <c r="A576" s="60"/>
      <c r="B576" s="60"/>
      <c r="C576" s="60"/>
      <c r="D576" s="60"/>
      <c r="E576" s="60"/>
      <c r="F576" s="60"/>
      <c r="G576" s="60"/>
      <c r="H576" s="60"/>
      <c r="I576" s="60"/>
      <c r="J576" s="60"/>
      <c r="K576" s="60"/>
      <c r="L576" s="60"/>
      <c r="M576" s="60"/>
      <c r="N576" s="60"/>
    </row>
    <row r="577" spans="1:14" s="59" customFormat="1" x14ac:dyDescent="0.3">
      <c r="A577" s="60"/>
      <c r="B577" s="60"/>
      <c r="C577" s="60"/>
      <c r="D577" s="60"/>
      <c r="E577" s="60"/>
      <c r="F577" s="60"/>
      <c r="G577" s="60"/>
      <c r="H577" s="60"/>
      <c r="I577" s="60"/>
      <c r="J577" s="60"/>
      <c r="K577" s="60"/>
      <c r="L577" s="60"/>
      <c r="M577" s="60"/>
      <c r="N577" s="60"/>
    </row>
    <row r="578" spans="1:14" s="59" customFormat="1" x14ac:dyDescent="0.3">
      <c r="A578" s="60"/>
      <c r="B578" s="60"/>
      <c r="C578" s="60"/>
      <c r="D578" s="60"/>
      <c r="E578" s="60"/>
      <c r="F578" s="60"/>
      <c r="G578" s="60"/>
      <c r="H578" s="60"/>
      <c r="I578" s="60"/>
      <c r="J578" s="60"/>
      <c r="K578" s="60"/>
      <c r="L578" s="60"/>
      <c r="M578" s="60"/>
      <c r="N578" s="60"/>
    </row>
    <row r="579" spans="1:14" s="59" customFormat="1" x14ac:dyDescent="0.3">
      <c r="A579" s="60"/>
      <c r="B579" s="60"/>
      <c r="C579" s="60"/>
      <c r="D579" s="60"/>
      <c r="E579" s="60"/>
      <c r="F579" s="60"/>
      <c r="G579" s="60"/>
      <c r="H579" s="60"/>
      <c r="I579" s="60"/>
      <c r="J579" s="60"/>
      <c r="K579" s="60"/>
      <c r="L579" s="60"/>
      <c r="M579" s="60"/>
      <c r="N579" s="60"/>
    </row>
    <row r="580" spans="1:14" s="59" customFormat="1" x14ac:dyDescent="0.3">
      <c r="A580" s="60"/>
      <c r="B580" s="60"/>
      <c r="C580" s="60"/>
      <c r="D580" s="60"/>
      <c r="E580" s="60"/>
      <c r="F580" s="60"/>
      <c r="G580" s="60"/>
      <c r="H580" s="60"/>
      <c r="I580" s="60"/>
      <c r="J580" s="60"/>
      <c r="K580" s="60"/>
      <c r="L580" s="60"/>
      <c r="M580" s="60"/>
      <c r="N580" s="60"/>
    </row>
    <row r="581" spans="1:14" s="59" customFormat="1" x14ac:dyDescent="0.3">
      <c r="A581" s="60"/>
      <c r="B581" s="60"/>
      <c r="C581" s="60"/>
      <c r="D581" s="60"/>
      <c r="E581" s="60"/>
      <c r="F581" s="60"/>
      <c r="G581" s="60"/>
      <c r="H581" s="60"/>
      <c r="I581" s="60"/>
      <c r="J581" s="60"/>
      <c r="K581" s="60"/>
      <c r="L581" s="60"/>
      <c r="M581" s="60"/>
      <c r="N581" s="60"/>
    </row>
    <row r="582" spans="1:14" s="59" customFormat="1" x14ac:dyDescent="0.3">
      <c r="A582" s="60"/>
      <c r="B582" s="60"/>
      <c r="C582" s="60"/>
      <c r="D582" s="60"/>
      <c r="E582" s="60"/>
      <c r="F582" s="60"/>
      <c r="G582" s="60"/>
      <c r="H582" s="60"/>
      <c r="I582" s="60"/>
      <c r="J582" s="60"/>
      <c r="K582" s="60"/>
      <c r="L582" s="60"/>
      <c r="M582" s="60"/>
      <c r="N582" s="60"/>
    </row>
    <row r="583" spans="1:14" s="59" customFormat="1" x14ac:dyDescent="0.3">
      <c r="A583" s="60"/>
      <c r="B583" s="60"/>
      <c r="C583" s="60"/>
      <c r="D583" s="60"/>
      <c r="E583" s="60"/>
      <c r="F583" s="60"/>
      <c r="G583" s="60"/>
      <c r="H583" s="60"/>
      <c r="I583" s="60"/>
      <c r="J583" s="60"/>
      <c r="K583" s="60"/>
      <c r="L583" s="60"/>
      <c r="M583" s="60"/>
      <c r="N583" s="60"/>
    </row>
    <row r="584" spans="1:14" s="59" customFormat="1" x14ac:dyDescent="0.3">
      <c r="A584" s="60"/>
      <c r="B584" s="60"/>
      <c r="C584" s="60"/>
      <c r="D584" s="60"/>
      <c r="E584" s="60"/>
      <c r="F584" s="60"/>
      <c r="G584" s="60"/>
      <c r="H584" s="60"/>
      <c r="I584" s="60"/>
      <c r="J584" s="60"/>
      <c r="K584" s="60"/>
      <c r="L584" s="60"/>
      <c r="M584" s="60"/>
      <c r="N584" s="60"/>
    </row>
    <row r="585" spans="1:14" s="59" customFormat="1" x14ac:dyDescent="0.3">
      <c r="A585" s="60"/>
      <c r="B585" s="60"/>
      <c r="C585" s="60"/>
      <c r="D585" s="60"/>
      <c r="E585" s="60"/>
      <c r="F585" s="60"/>
      <c r="G585" s="60"/>
      <c r="H585" s="60"/>
      <c r="I585" s="60"/>
      <c r="J585" s="60"/>
      <c r="K585" s="60"/>
      <c r="L585" s="60"/>
      <c r="M585" s="60"/>
      <c r="N585" s="60"/>
    </row>
    <row r="586" spans="1:14" s="59" customFormat="1" x14ac:dyDescent="0.3">
      <c r="A586" s="60"/>
      <c r="B586" s="60"/>
      <c r="C586" s="60"/>
      <c r="D586" s="60"/>
      <c r="E586" s="60"/>
      <c r="F586" s="60"/>
      <c r="G586" s="60"/>
      <c r="H586" s="60"/>
      <c r="I586" s="60"/>
      <c r="J586" s="60"/>
      <c r="K586" s="60"/>
      <c r="L586" s="60"/>
      <c r="M586" s="60"/>
      <c r="N586" s="60"/>
    </row>
    <row r="587" spans="1:14" s="59" customFormat="1" x14ac:dyDescent="0.3">
      <c r="A587" s="60"/>
      <c r="B587" s="60"/>
      <c r="C587" s="60"/>
      <c r="D587" s="60"/>
      <c r="E587" s="60"/>
      <c r="F587" s="60"/>
      <c r="G587" s="60"/>
      <c r="H587" s="60"/>
      <c r="I587" s="60"/>
      <c r="J587" s="60"/>
      <c r="K587" s="60"/>
      <c r="L587" s="60"/>
      <c r="M587" s="60"/>
      <c r="N587" s="60"/>
    </row>
    <row r="588" spans="1:14" s="59" customFormat="1" x14ac:dyDescent="0.3">
      <c r="A588" s="60"/>
      <c r="B588" s="60"/>
      <c r="C588" s="60"/>
      <c r="D588" s="60"/>
      <c r="E588" s="60"/>
      <c r="F588" s="60"/>
      <c r="G588" s="60"/>
      <c r="H588" s="60"/>
      <c r="I588" s="60"/>
      <c r="J588" s="60"/>
      <c r="K588" s="60"/>
      <c r="L588" s="60"/>
      <c r="M588" s="60"/>
      <c r="N588" s="60"/>
    </row>
    <row r="589" spans="1:14" s="59" customFormat="1" x14ac:dyDescent="0.3">
      <c r="A589" s="60"/>
      <c r="B589" s="60"/>
      <c r="C589" s="60"/>
      <c r="D589" s="60"/>
      <c r="E589" s="60"/>
      <c r="F589" s="60"/>
      <c r="G589" s="60"/>
      <c r="H589" s="60"/>
      <c r="I589" s="60"/>
      <c r="J589" s="60"/>
      <c r="K589" s="60"/>
      <c r="L589" s="60"/>
      <c r="M589" s="60"/>
      <c r="N589" s="60"/>
    </row>
    <row r="590" spans="1:14" s="59" customFormat="1" x14ac:dyDescent="0.3">
      <c r="A590" s="60"/>
      <c r="B590" s="60"/>
      <c r="C590" s="60"/>
      <c r="D590" s="60"/>
      <c r="E590" s="60"/>
      <c r="F590" s="60"/>
      <c r="G590" s="60"/>
      <c r="H590" s="60"/>
      <c r="I590" s="60"/>
      <c r="J590" s="60"/>
      <c r="K590" s="60"/>
      <c r="L590" s="60"/>
      <c r="M590" s="60"/>
      <c r="N590" s="60"/>
    </row>
    <row r="591" spans="1:14" s="59" customFormat="1" x14ac:dyDescent="0.3">
      <c r="A591" s="60"/>
      <c r="B591" s="60"/>
      <c r="C591" s="60"/>
      <c r="D591" s="60"/>
      <c r="E591" s="60"/>
      <c r="F591" s="60"/>
      <c r="G591" s="60"/>
      <c r="H591" s="60"/>
      <c r="I591" s="60"/>
      <c r="J591" s="60"/>
      <c r="K591" s="60"/>
      <c r="L591" s="60"/>
      <c r="M591" s="60"/>
      <c r="N591" s="60"/>
    </row>
    <row r="592" spans="1:14" s="59" customFormat="1" x14ac:dyDescent="0.3">
      <c r="A592" s="60"/>
      <c r="B592" s="60"/>
      <c r="C592" s="60"/>
      <c r="D592" s="60"/>
      <c r="E592" s="60"/>
      <c r="F592" s="60"/>
      <c r="G592" s="60"/>
      <c r="H592" s="60"/>
      <c r="I592" s="60"/>
      <c r="J592" s="60"/>
      <c r="K592" s="60"/>
      <c r="L592" s="60"/>
      <c r="M592" s="60"/>
      <c r="N592" s="60"/>
    </row>
    <row r="593" spans="1:14" s="59" customFormat="1" x14ac:dyDescent="0.3">
      <c r="A593" s="60"/>
      <c r="B593" s="60"/>
      <c r="C593" s="60"/>
      <c r="D593" s="60"/>
      <c r="E593" s="60"/>
      <c r="F593" s="60"/>
      <c r="G593" s="60"/>
      <c r="H593" s="60"/>
      <c r="I593" s="60"/>
      <c r="J593" s="60"/>
      <c r="K593" s="60"/>
      <c r="L593" s="60"/>
      <c r="M593" s="60"/>
      <c r="N593" s="60"/>
    </row>
    <row r="594" spans="1:14" s="59" customFormat="1" x14ac:dyDescent="0.3">
      <c r="A594" s="60"/>
      <c r="B594" s="60"/>
      <c r="C594" s="60"/>
      <c r="D594" s="60"/>
      <c r="E594" s="60"/>
      <c r="F594" s="60"/>
      <c r="G594" s="60"/>
      <c r="H594" s="60"/>
      <c r="I594" s="60"/>
      <c r="J594" s="60"/>
      <c r="K594" s="60"/>
      <c r="L594" s="60"/>
      <c r="M594" s="60"/>
      <c r="N594" s="60"/>
    </row>
    <row r="595" spans="1:14" s="59" customFormat="1" x14ac:dyDescent="0.3">
      <c r="A595" s="60"/>
      <c r="B595" s="60"/>
      <c r="C595" s="60"/>
      <c r="D595" s="60"/>
      <c r="E595" s="60"/>
      <c r="F595" s="60"/>
      <c r="G595" s="60"/>
      <c r="H595" s="60"/>
      <c r="I595" s="60"/>
      <c r="J595" s="60"/>
      <c r="K595" s="60"/>
      <c r="L595" s="60"/>
      <c r="M595" s="60"/>
      <c r="N595" s="60"/>
    </row>
    <row r="596" spans="1:14" s="59" customFormat="1" x14ac:dyDescent="0.3">
      <c r="A596" s="60"/>
      <c r="B596" s="60"/>
      <c r="C596" s="60"/>
      <c r="D596" s="60"/>
      <c r="E596" s="60"/>
      <c r="F596" s="60"/>
      <c r="G596" s="60"/>
      <c r="H596" s="60"/>
      <c r="I596" s="60"/>
      <c r="J596" s="60"/>
      <c r="K596" s="60"/>
      <c r="L596" s="60"/>
      <c r="M596" s="60"/>
      <c r="N596" s="60"/>
    </row>
    <row r="597" spans="1:14" s="59" customFormat="1" x14ac:dyDescent="0.3">
      <c r="A597" s="60"/>
      <c r="B597" s="60"/>
      <c r="C597" s="60"/>
      <c r="D597" s="60"/>
      <c r="E597" s="60"/>
      <c r="F597" s="60"/>
      <c r="G597" s="60"/>
      <c r="H597" s="60"/>
      <c r="I597" s="60"/>
      <c r="J597" s="60"/>
      <c r="K597" s="60"/>
      <c r="L597" s="60"/>
      <c r="M597" s="60"/>
      <c r="N597" s="60"/>
    </row>
    <row r="598" spans="1:14" s="59" customFormat="1" x14ac:dyDescent="0.3">
      <c r="A598" s="60"/>
      <c r="B598" s="60"/>
      <c r="C598" s="60"/>
      <c r="D598" s="60"/>
      <c r="E598" s="60"/>
      <c r="F598" s="60"/>
      <c r="G598" s="60"/>
      <c r="H598" s="60"/>
      <c r="I598" s="60"/>
      <c r="J598" s="60"/>
      <c r="K598" s="60"/>
      <c r="L598" s="60"/>
      <c r="M598" s="60"/>
      <c r="N598" s="60"/>
    </row>
    <row r="599" spans="1:14" s="59" customFormat="1" x14ac:dyDescent="0.3">
      <c r="A599" s="60"/>
      <c r="B599" s="60"/>
      <c r="C599" s="60"/>
      <c r="D599" s="60"/>
      <c r="E599" s="60"/>
      <c r="F599" s="60"/>
      <c r="G599" s="60"/>
      <c r="H599" s="60"/>
      <c r="I599" s="60"/>
      <c r="J599" s="60"/>
      <c r="K599" s="60"/>
      <c r="L599" s="60"/>
      <c r="M599" s="60"/>
      <c r="N599" s="60"/>
    </row>
    <row r="600" spans="1:14" s="59" customFormat="1" x14ac:dyDescent="0.3">
      <c r="A600" s="60"/>
      <c r="B600" s="60"/>
      <c r="C600" s="60"/>
      <c r="D600" s="60"/>
      <c r="E600" s="60"/>
      <c r="F600" s="60"/>
      <c r="G600" s="60"/>
      <c r="H600" s="60"/>
      <c r="I600" s="60"/>
      <c r="J600" s="60"/>
      <c r="K600" s="60"/>
      <c r="L600" s="60"/>
      <c r="M600" s="60"/>
      <c r="N600" s="60"/>
    </row>
    <row r="601" spans="1:14" s="59" customFormat="1" x14ac:dyDescent="0.3">
      <c r="A601" s="60"/>
      <c r="B601" s="60"/>
      <c r="C601" s="60"/>
      <c r="D601" s="60"/>
      <c r="E601" s="60"/>
      <c r="F601" s="60"/>
      <c r="G601" s="60"/>
      <c r="H601" s="60"/>
      <c r="I601" s="60"/>
      <c r="J601" s="60"/>
      <c r="K601" s="60"/>
      <c r="L601" s="60"/>
      <c r="M601" s="60"/>
      <c r="N601" s="60"/>
    </row>
    <row r="602" spans="1:14" s="59" customFormat="1" x14ac:dyDescent="0.3">
      <c r="A602" s="60"/>
      <c r="B602" s="60"/>
      <c r="C602" s="60"/>
      <c r="D602" s="60"/>
      <c r="E602" s="60"/>
      <c r="F602" s="60"/>
      <c r="G602" s="60"/>
      <c r="H602" s="60"/>
      <c r="I602" s="60"/>
      <c r="J602" s="60"/>
      <c r="K602" s="60"/>
      <c r="L602" s="60"/>
      <c r="M602" s="60"/>
      <c r="N602" s="60"/>
    </row>
    <row r="603" spans="1:14" s="59" customFormat="1" x14ac:dyDescent="0.3">
      <c r="A603" s="60"/>
      <c r="B603" s="60"/>
      <c r="C603" s="60"/>
      <c r="D603" s="60"/>
      <c r="E603" s="60"/>
      <c r="F603" s="60"/>
      <c r="G603" s="60"/>
      <c r="H603" s="60"/>
      <c r="I603" s="60"/>
      <c r="J603" s="60"/>
      <c r="K603" s="60"/>
      <c r="L603" s="60"/>
      <c r="M603" s="60"/>
      <c r="N603" s="60"/>
    </row>
    <row r="604" spans="1:14" s="59" customFormat="1" x14ac:dyDescent="0.3">
      <c r="A604" s="60"/>
      <c r="B604" s="60"/>
      <c r="C604" s="60"/>
      <c r="D604" s="60"/>
      <c r="E604" s="60"/>
      <c r="F604" s="60"/>
      <c r="G604" s="60"/>
      <c r="H604" s="60"/>
      <c r="I604" s="60"/>
      <c r="J604" s="60"/>
      <c r="K604" s="60"/>
      <c r="L604" s="60"/>
      <c r="M604" s="60"/>
      <c r="N604" s="60"/>
    </row>
    <row r="605" spans="1:14" s="59" customFormat="1" x14ac:dyDescent="0.3">
      <c r="A605" s="60"/>
      <c r="B605" s="60"/>
      <c r="C605" s="60"/>
      <c r="D605" s="60"/>
      <c r="E605" s="60"/>
      <c r="F605" s="60"/>
      <c r="G605" s="60"/>
      <c r="H605" s="60"/>
      <c r="I605" s="60"/>
      <c r="J605" s="60"/>
      <c r="K605" s="60"/>
      <c r="L605" s="60"/>
      <c r="M605" s="60"/>
      <c r="N605" s="60"/>
    </row>
    <row r="606" spans="1:14" s="59" customFormat="1" x14ac:dyDescent="0.3">
      <c r="A606" s="60"/>
      <c r="B606" s="60"/>
      <c r="C606" s="60"/>
      <c r="D606" s="60"/>
      <c r="E606" s="60"/>
      <c r="F606" s="60"/>
      <c r="G606" s="60"/>
      <c r="H606" s="60"/>
      <c r="I606" s="60"/>
      <c r="J606" s="60"/>
      <c r="K606" s="60"/>
      <c r="L606" s="60"/>
      <c r="M606" s="60"/>
      <c r="N606" s="60"/>
    </row>
    <row r="607" spans="1:14" s="59" customFormat="1" x14ac:dyDescent="0.3">
      <c r="A607" s="60"/>
      <c r="B607" s="60"/>
      <c r="C607" s="60"/>
      <c r="D607" s="60"/>
      <c r="E607" s="60"/>
      <c r="F607" s="60"/>
      <c r="G607" s="60"/>
      <c r="H607" s="60"/>
      <c r="I607" s="60"/>
      <c r="J607" s="60"/>
      <c r="K607" s="60"/>
      <c r="L607" s="60"/>
      <c r="M607" s="60"/>
      <c r="N607" s="60"/>
    </row>
    <row r="608" spans="1:14" s="59" customFormat="1" x14ac:dyDescent="0.3">
      <c r="A608" s="60"/>
      <c r="B608" s="60"/>
      <c r="C608" s="60"/>
      <c r="D608" s="60"/>
      <c r="E608" s="60"/>
      <c r="F608" s="60"/>
      <c r="G608" s="60"/>
      <c r="H608" s="60"/>
      <c r="I608" s="60"/>
      <c r="J608" s="60"/>
      <c r="K608" s="60"/>
      <c r="L608" s="60"/>
      <c r="M608" s="60"/>
      <c r="N608" s="60"/>
    </row>
    <row r="609" spans="1:14" s="59" customFormat="1" x14ac:dyDescent="0.3">
      <c r="A609" s="60"/>
      <c r="B609" s="60"/>
      <c r="C609" s="60"/>
      <c r="D609" s="60"/>
      <c r="E609" s="60"/>
      <c r="F609" s="60"/>
      <c r="G609" s="60"/>
      <c r="H609" s="60"/>
      <c r="I609" s="60"/>
      <c r="J609" s="60"/>
      <c r="K609" s="60"/>
      <c r="L609" s="60"/>
      <c r="M609" s="60"/>
      <c r="N609" s="60"/>
    </row>
    <row r="610" spans="1:14" s="59" customFormat="1" x14ac:dyDescent="0.3">
      <c r="A610" s="60"/>
      <c r="B610" s="60"/>
      <c r="C610" s="60"/>
      <c r="D610" s="60"/>
      <c r="E610" s="60"/>
      <c r="F610" s="60"/>
      <c r="G610" s="60"/>
      <c r="H610" s="60"/>
      <c r="I610" s="60"/>
      <c r="J610" s="60"/>
      <c r="K610" s="60"/>
      <c r="L610" s="60"/>
      <c r="M610" s="60"/>
      <c r="N610" s="60"/>
    </row>
    <row r="611" spans="1:14" s="59" customFormat="1" x14ac:dyDescent="0.3">
      <c r="A611" s="60"/>
      <c r="B611" s="60"/>
      <c r="C611" s="60"/>
      <c r="D611" s="60"/>
      <c r="E611" s="60"/>
      <c r="F611" s="60"/>
      <c r="G611" s="60"/>
      <c r="H611" s="60"/>
      <c r="I611" s="60"/>
      <c r="J611" s="60"/>
      <c r="K611" s="60"/>
      <c r="L611" s="60"/>
      <c r="M611" s="60"/>
      <c r="N611" s="60"/>
    </row>
    <row r="612" spans="1:14" s="59" customFormat="1" x14ac:dyDescent="0.3">
      <c r="A612" s="60"/>
      <c r="B612" s="60"/>
      <c r="C612" s="60"/>
      <c r="D612" s="60"/>
      <c r="E612" s="60"/>
      <c r="F612" s="60"/>
      <c r="G612" s="60"/>
      <c r="H612" s="60"/>
      <c r="I612" s="60"/>
      <c r="J612" s="60"/>
      <c r="K612" s="60"/>
      <c r="L612" s="60"/>
      <c r="M612" s="60"/>
      <c r="N612" s="60"/>
    </row>
    <row r="613" spans="1:14" s="59" customFormat="1" x14ac:dyDescent="0.3">
      <c r="A613" s="60"/>
      <c r="B613" s="60"/>
      <c r="C613" s="60"/>
      <c r="D613" s="60"/>
      <c r="E613" s="60"/>
      <c r="F613" s="60"/>
      <c r="G613" s="60"/>
      <c r="H613" s="60"/>
      <c r="I613" s="60"/>
      <c r="J613" s="60"/>
      <c r="K613" s="60"/>
      <c r="L613" s="60"/>
      <c r="M613" s="60"/>
      <c r="N613" s="60"/>
    </row>
    <row r="614" spans="1:14" s="59" customFormat="1" x14ac:dyDescent="0.3">
      <c r="A614" s="60"/>
      <c r="B614" s="60"/>
      <c r="C614" s="60"/>
      <c r="D614" s="60"/>
      <c r="E614" s="60"/>
      <c r="F614" s="60"/>
      <c r="G614" s="60"/>
      <c r="H614" s="60"/>
      <c r="I614" s="60"/>
      <c r="J614" s="60"/>
      <c r="K614" s="60"/>
      <c r="L614" s="60"/>
      <c r="M614" s="60"/>
      <c r="N614" s="60"/>
    </row>
    <row r="615" spans="1:14" s="59" customFormat="1" x14ac:dyDescent="0.3">
      <c r="A615" s="60"/>
      <c r="B615" s="60"/>
      <c r="C615" s="60"/>
      <c r="D615" s="60"/>
      <c r="E615" s="60"/>
      <c r="F615" s="60"/>
      <c r="G615" s="60"/>
      <c r="H615" s="60"/>
      <c r="I615" s="60"/>
      <c r="J615" s="60"/>
      <c r="K615" s="60"/>
      <c r="L615" s="60"/>
      <c r="M615" s="60"/>
      <c r="N615" s="60"/>
    </row>
    <row r="616" spans="1:14" s="59" customFormat="1" x14ac:dyDescent="0.3">
      <c r="A616" s="60"/>
      <c r="B616" s="60"/>
      <c r="C616" s="60"/>
      <c r="D616" s="60"/>
      <c r="E616" s="60"/>
      <c r="F616" s="60"/>
      <c r="G616" s="60"/>
      <c r="H616" s="60"/>
      <c r="I616" s="60"/>
      <c r="J616" s="60"/>
      <c r="K616" s="60"/>
      <c r="L616" s="60"/>
      <c r="M616" s="60"/>
      <c r="N616" s="60"/>
    </row>
    <row r="617" spans="1:14" s="59" customFormat="1" x14ac:dyDescent="0.3">
      <c r="A617" s="60"/>
      <c r="B617" s="60"/>
      <c r="C617" s="60"/>
      <c r="D617" s="60"/>
      <c r="E617" s="60"/>
      <c r="F617" s="60"/>
      <c r="G617" s="60"/>
      <c r="H617" s="60"/>
      <c r="I617" s="60"/>
      <c r="J617" s="60"/>
      <c r="K617" s="60"/>
      <c r="L617" s="60"/>
      <c r="M617" s="60"/>
      <c r="N617" s="60"/>
    </row>
    <row r="618" spans="1:14" s="59" customFormat="1" x14ac:dyDescent="0.3">
      <c r="A618" s="60"/>
      <c r="B618" s="60"/>
      <c r="C618" s="60"/>
      <c r="D618" s="60"/>
      <c r="E618" s="60"/>
      <c r="F618" s="60"/>
      <c r="G618" s="60"/>
      <c r="H618" s="60"/>
      <c r="I618" s="60"/>
      <c r="J618" s="60"/>
      <c r="K618" s="60"/>
      <c r="L618" s="60"/>
      <c r="M618" s="60"/>
      <c r="N618" s="60"/>
    </row>
    <row r="619" spans="1:14" s="59" customFormat="1" x14ac:dyDescent="0.3">
      <c r="A619" s="60"/>
      <c r="B619" s="60"/>
      <c r="C619" s="60"/>
      <c r="D619" s="60"/>
      <c r="E619" s="60"/>
      <c r="F619" s="60"/>
      <c r="G619" s="60"/>
      <c r="H619" s="60"/>
      <c r="I619" s="60"/>
      <c r="J619" s="60"/>
      <c r="K619" s="60"/>
      <c r="L619" s="60"/>
      <c r="M619" s="60"/>
      <c r="N619" s="60"/>
    </row>
    <row r="620" spans="1:14" s="59" customFormat="1" x14ac:dyDescent="0.3">
      <c r="A620" s="60"/>
      <c r="B620" s="60"/>
      <c r="C620" s="60"/>
      <c r="D620" s="60"/>
      <c r="E620" s="60"/>
      <c r="F620" s="60"/>
      <c r="G620" s="60"/>
      <c r="H620" s="60"/>
      <c r="I620" s="60"/>
      <c r="J620" s="60"/>
      <c r="K620" s="60"/>
      <c r="L620" s="60"/>
      <c r="M620" s="60"/>
      <c r="N620" s="60"/>
    </row>
    <row r="621" spans="1:14" s="59" customFormat="1" x14ac:dyDescent="0.3">
      <c r="A621" s="60"/>
      <c r="B621" s="60"/>
      <c r="C621" s="60"/>
      <c r="D621" s="60"/>
      <c r="E621" s="60"/>
      <c r="F621" s="60"/>
      <c r="G621" s="60"/>
      <c r="H621" s="60"/>
      <c r="I621" s="60"/>
      <c r="J621" s="60"/>
      <c r="K621" s="60"/>
      <c r="L621" s="60"/>
      <c r="M621" s="60"/>
      <c r="N621" s="60"/>
    </row>
    <row r="622" spans="1:14" s="59" customFormat="1" x14ac:dyDescent="0.3">
      <c r="A622" s="60"/>
      <c r="B622" s="60"/>
      <c r="C622" s="60"/>
      <c r="D622" s="60"/>
      <c r="E622" s="60"/>
      <c r="F622" s="60"/>
      <c r="G622" s="60"/>
      <c r="H622" s="60"/>
      <c r="I622" s="60"/>
      <c r="J622" s="60"/>
      <c r="K622" s="60"/>
      <c r="L622" s="60"/>
      <c r="M622" s="60"/>
      <c r="N622" s="60"/>
    </row>
    <row r="623" spans="1:14" s="59" customFormat="1" x14ac:dyDescent="0.3">
      <c r="A623" s="60"/>
      <c r="B623" s="60"/>
      <c r="C623" s="60"/>
      <c r="D623" s="60"/>
      <c r="E623" s="60"/>
      <c r="F623" s="60"/>
      <c r="G623" s="60"/>
      <c r="H623" s="60"/>
      <c r="I623" s="60"/>
      <c r="J623" s="60"/>
      <c r="K623" s="60"/>
      <c r="L623" s="60"/>
      <c r="M623" s="60"/>
      <c r="N623" s="60"/>
    </row>
    <row r="624" spans="1:14" s="59" customFormat="1" x14ac:dyDescent="0.3">
      <c r="A624" s="60"/>
      <c r="B624" s="60"/>
      <c r="C624" s="60"/>
      <c r="D624" s="60"/>
      <c r="E624" s="60"/>
      <c r="F624" s="60"/>
      <c r="G624" s="60"/>
      <c r="H624" s="60"/>
      <c r="I624" s="60"/>
      <c r="J624" s="60"/>
      <c r="K624" s="60"/>
      <c r="L624" s="60"/>
      <c r="M624" s="60"/>
      <c r="N624" s="60"/>
    </row>
    <row r="625" spans="1:14" s="59" customFormat="1" x14ac:dyDescent="0.3">
      <c r="A625" s="60"/>
      <c r="B625" s="60"/>
      <c r="C625" s="60"/>
      <c r="D625" s="60"/>
      <c r="E625" s="60"/>
      <c r="F625" s="60"/>
      <c r="G625" s="60"/>
      <c r="H625" s="60"/>
      <c r="I625" s="60"/>
      <c r="J625" s="60"/>
      <c r="K625" s="60"/>
      <c r="L625" s="60"/>
      <c r="M625" s="60"/>
      <c r="N625" s="60"/>
    </row>
    <row r="626" spans="1:14" s="59" customFormat="1" x14ac:dyDescent="0.3">
      <c r="A626" s="60"/>
      <c r="B626" s="60"/>
      <c r="C626" s="60"/>
      <c r="D626" s="60"/>
      <c r="E626" s="60"/>
      <c r="F626" s="60"/>
      <c r="G626" s="60"/>
      <c r="H626" s="60"/>
      <c r="I626" s="60"/>
      <c r="J626" s="60"/>
      <c r="K626" s="60"/>
      <c r="L626" s="60"/>
      <c r="M626" s="60"/>
      <c r="N626" s="60"/>
    </row>
    <row r="627" spans="1:14" s="59" customFormat="1" x14ac:dyDescent="0.3">
      <c r="A627" s="60"/>
      <c r="B627" s="60"/>
      <c r="C627" s="60"/>
      <c r="D627" s="60"/>
      <c r="E627" s="60"/>
      <c r="F627" s="60"/>
      <c r="G627" s="60"/>
      <c r="H627" s="60"/>
      <c r="I627" s="60"/>
      <c r="J627" s="60"/>
      <c r="K627" s="60"/>
      <c r="L627" s="60"/>
      <c r="M627" s="60"/>
      <c r="N627" s="60"/>
    </row>
    <row r="628" spans="1:14" s="59" customFormat="1" x14ac:dyDescent="0.3">
      <c r="A628" s="60"/>
      <c r="B628" s="60"/>
      <c r="C628" s="60"/>
      <c r="D628" s="60"/>
      <c r="E628" s="60"/>
      <c r="F628" s="60"/>
      <c r="G628" s="60"/>
      <c r="H628" s="60"/>
      <c r="I628" s="60"/>
      <c r="J628" s="60"/>
      <c r="K628" s="60"/>
      <c r="L628" s="60"/>
      <c r="M628" s="60"/>
      <c r="N628" s="60"/>
    </row>
    <row r="629" spans="1:14" s="59" customFormat="1" x14ac:dyDescent="0.3">
      <c r="A629" s="60"/>
      <c r="B629" s="60"/>
      <c r="C629" s="60"/>
      <c r="D629" s="60"/>
      <c r="E629" s="60"/>
      <c r="F629" s="60"/>
      <c r="G629" s="60"/>
      <c r="H629" s="60"/>
      <c r="I629" s="60"/>
      <c r="J629" s="60"/>
      <c r="K629" s="60"/>
      <c r="L629" s="60"/>
      <c r="M629" s="60"/>
      <c r="N629" s="60"/>
    </row>
    <row r="630" spans="1:14" s="59" customFormat="1" x14ac:dyDescent="0.3">
      <c r="A630" s="60"/>
      <c r="B630" s="60"/>
      <c r="C630" s="60"/>
      <c r="D630" s="60"/>
      <c r="E630" s="60"/>
      <c r="F630" s="60"/>
      <c r="G630" s="60"/>
      <c r="H630" s="60"/>
      <c r="I630" s="60"/>
      <c r="J630" s="60"/>
      <c r="K630" s="60"/>
      <c r="L630" s="60"/>
      <c r="M630" s="60"/>
      <c r="N630" s="60"/>
    </row>
    <row r="631" spans="1:14" s="59" customFormat="1" x14ac:dyDescent="0.3">
      <c r="A631" s="60"/>
      <c r="B631" s="60"/>
      <c r="C631" s="60"/>
      <c r="D631" s="60"/>
      <c r="E631" s="60"/>
      <c r="F631" s="60"/>
      <c r="G631" s="60"/>
      <c r="H631" s="60"/>
      <c r="I631" s="60"/>
      <c r="J631" s="60"/>
      <c r="K631" s="60"/>
      <c r="L631" s="60"/>
      <c r="M631" s="60"/>
      <c r="N631" s="60"/>
    </row>
    <row r="632" spans="1:14" s="59" customFormat="1" x14ac:dyDescent="0.3">
      <c r="A632" s="60"/>
      <c r="B632" s="60"/>
      <c r="C632" s="60"/>
      <c r="D632" s="60"/>
      <c r="E632" s="60"/>
      <c r="F632" s="60"/>
      <c r="G632" s="60"/>
      <c r="H632" s="60"/>
      <c r="I632" s="60"/>
      <c r="J632" s="60"/>
      <c r="K632" s="60"/>
      <c r="L632" s="60"/>
      <c r="M632" s="60"/>
      <c r="N632" s="60"/>
    </row>
    <row r="633" spans="1:14" s="59" customFormat="1" x14ac:dyDescent="0.3">
      <c r="A633" s="60"/>
      <c r="B633" s="60"/>
      <c r="C633" s="60"/>
      <c r="D633" s="60"/>
      <c r="E633" s="60"/>
      <c r="F633" s="60"/>
      <c r="G633" s="60"/>
      <c r="H633" s="60"/>
      <c r="I633" s="60"/>
      <c r="J633" s="60"/>
      <c r="K633" s="60"/>
      <c r="L633" s="60"/>
      <c r="M633" s="60"/>
      <c r="N633" s="60"/>
    </row>
    <row r="634" spans="1:14" s="59" customFormat="1" x14ac:dyDescent="0.3">
      <c r="A634" s="60"/>
      <c r="B634" s="60"/>
      <c r="C634" s="60"/>
      <c r="D634" s="60"/>
      <c r="E634" s="60"/>
      <c r="F634" s="60"/>
      <c r="G634" s="60"/>
      <c r="H634" s="60"/>
      <c r="I634" s="60"/>
      <c r="J634" s="60"/>
      <c r="K634" s="60"/>
      <c r="L634" s="60"/>
      <c r="M634" s="60"/>
      <c r="N634" s="60"/>
    </row>
    <row r="635" spans="1:14" s="59" customFormat="1" x14ac:dyDescent="0.3">
      <c r="A635" s="60"/>
      <c r="B635" s="60"/>
      <c r="C635" s="60"/>
      <c r="D635" s="60"/>
      <c r="E635" s="60"/>
      <c r="F635" s="60"/>
      <c r="G635" s="60"/>
      <c r="H635" s="60"/>
      <c r="I635" s="60"/>
      <c r="J635" s="60"/>
      <c r="K635" s="60"/>
      <c r="L635" s="60"/>
      <c r="M635" s="60"/>
      <c r="N635" s="60"/>
    </row>
    <row r="636" spans="1:14" s="59" customFormat="1" x14ac:dyDescent="0.3">
      <c r="A636" s="60"/>
      <c r="B636" s="60"/>
      <c r="C636" s="60"/>
      <c r="D636" s="60"/>
      <c r="E636" s="60"/>
      <c r="F636" s="60"/>
      <c r="G636" s="60"/>
      <c r="H636" s="60"/>
      <c r="I636" s="60"/>
      <c r="J636" s="60"/>
      <c r="K636" s="60"/>
      <c r="L636" s="60"/>
      <c r="M636" s="60"/>
      <c r="N636" s="60"/>
    </row>
    <row r="637" spans="1:14" s="59" customFormat="1" x14ac:dyDescent="0.3">
      <c r="A637" s="60"/>
      <c r="B637" s="60"/>
      <c r="C637" s="60"/>
      <c r="D637" s="60"/>
      <c r="E637" s="60"/>
      <c r="F637" s="60"/>
      <c r="G637" s="60"/>
      <c r="H637" s="60"/>
      <c r="I637" s="60"/>
      <c r="J637" s="60"/>
      <c r="K637" s="60"/>
      <c r="L637" s="60"/>
      <c r="M637" s="60"/>
      <c r="N637" s="60"/>
    </row>
    <row r="638" spans="1:14" s="59" customFormat="1" x14ac:dyDescent="0.3">
      <c r="A638" s="60"/>
      <c r="B638" s="60"/>
      <c r="C638" s="60"/>
      <c r="D638" s="60"/>
      <c r="E638" s="60"/>
      <c r="F638" s="60"/>
      <c r="G638" s="60"/>
      <c r="H638" s="60"/>
      <c r="I638" s="60"/>
      <c r="J638" s="60"/>
      <c r="K638" s="60"/>
      <c r="L638" s="60"/>
      <c r="M638" s="60"/>
      <c r="N638" s="60"/>
    </row>
    <row r="639" spans="1:14" s="59" customFormat="1" x14ac:dyDescent="0.3">
      <c r="A639" s="60"/>
      <c r="B639" s="60"/>
      <c r="C639" s="60"/>
      <c r="D639" s="60"/>
      <c r="E639" s="60"/>
      <c r="F639" s="60"/>
      <c r="G639" s="60"/>
      <c r="H639" s="60"/>
      <c r="I639" s="60"/>
      <c r="J639" s="60"/>
      <c r="K639" s="60"/>
      <c r="L639" s="60"/>
      <c r="M639" s="60"/>
      <c r="N639" s="60"/>
    </row>
    <row r="640" spans="1:14" s="59" customFormat="1" x14ac:dyDescent="0.3">
      <c r="A640" s="60"/>
      <c r="B640" s="60"/>
      <c r="C640" s="60"/>
      <c r="D640" s="60"/>
      <c r="E640" s="60"/>
      <c r="F640" s="60"/>
      <c r="G640" s="60"/>
      <c r="H640" s="60"/>
      <c r="I640" s="60"/>
      <c r="J640" s="60"/>
      <c r="K640" s="60"/>
      <c r="L640" s="60"/>
      <c r="M640" s="60"/>
      <c r="N640" s="60"/>
    </row>
    <row r="641" spans="1:14" s="59" customFormat="1" x14ac:dyDescent="0.3">
      <c r="A641" s="60"/>
      <c r="B641" s="60"/>
      <c r="C641" s="60"/>
      <c r="D641" s="60"/>
      <c r="E641" s="60"/>
      <c r="F641" s="60"/>
      <c r="G641" s="60"/>
      <c r="H641" s="60"/>
      <c r="I641" s="60"/>
      <c r="J641" s="60"/>
      <c r="K641" s="60"/>
      <c r="L641" s="60"/>
      <c r="M641" s="60"/>
      <c r="N641" s="60"/>
    </row>
    <row r="642" spans="1:14" s="59" customFormat="1" x14ac:dyDescent="0.3">
      <c r="A642" s="60"/>
      <c r="B642" s="60"/>
      <c r="C642" s="60"/>
      <c r="D642" s="60"/>
      <c r="E642" s="60"/>
      <c r="F642" s="60"/>
      <c r="G642" s="60"/>
      <c r="H642" s="60"/>
      <c r="I642" s="60"/>
      <c r="J642" s="60"/>
      <c r="K642" s="60"/>
      <c r="L642" s="60"/>
      <c r="M642" s="60"/>
      <c r="N642" s="60"/>
    </row>
    <row r="643" spans="1:14" s="59" customFormat="1" x14ac:dyDescent="0.3">
      <c r="A643" s="60"/>
      <c r="B643" s="60"/>
      <c r="C643" s="60"/>
      <c r="D643" s="60"/>
      <c r="E643" s="60"/>
      <c r="F643" s="60"/>
      <c r="G643" s="60"/>
      <c r="H643" s="60"/>
      <c r="I643" s="60"/>
      <c r="J643" s="60"/>
      <c r="K643" s="60"/>
      <c r="L643" s="60"/>
      <c r="M643" s="60"/>
      <c r="N643" s="60"/>
    </row>
    <row r="644" spans="1:14" s="59" customFormat="1" x14ac:dyDescent="0.3">
      <c r="A644" s="60"/>
      <c r="B644" s="60"/>
      <c r="C644" s="60"/>
      <c r="D644" s="60"/>
      <c r="E644" s="60"/>
      <c r="F644" s="60"/>
      <c r="G644" s="60"/>
      <c r="H644" s="60"/>
      <c r="I644" s="60"/>
      <c r="J644" s="60"/>
      <c r="K644" s="60"/>
      <c r="L644" s="60"/>
      <c r="M644" s="60"/>
      <c r="N644" s="60"/>
    </row>
    <row r="645" spans="1:14" s="59" customFormat="1" x14ac:dyDescent="0.3">
      <c r="A645" s="60"/>
      <c r="B645" s="60"/>
      <c r="C645" s="60"/>
      <c r="D645" s="60"/>
      <c r="E645" s="60"/>
      <c r="F645" s="60"/>
      <c r="G645" s="60"/>
      <c r="H645" s="60"/>
      <c r="I645" s="60"/>
      <c r="J645" s="60"/>
      <c r="K645" s="60"/>
      <c r="L645" s="60"/>
      <c r="M645" s="60"/>
      <c r="N645" s="60"/>
    </row>
    <row r="646" spans="1:14" s="59" customFormat="1" x14ac:dyDescent="0.3">
      <c r="A646" s="60"/>
      <c r="B646" s="60"/>
      <c r="C646" s="60"/>
      <c r="D646" s="60"/>
      <c r="E646" s="60"/>
      <c r="F646" s="60"/>
      <c r="G646" s="60"/>
      <c r="H646" s="60"/>
      <c r="I646" s="60"/>
      <c r="J646" s="60"/>
      <c r="K646" s="60"/>
      <c r="L646" s="60"/>
      <c r="M646" s="60"/>
      <c r="N646" s="60"/>
    </row>
    <row r="647" spans="1:14" s="59" customFormat="1" x14ac:dyDescent="0.3">
      <c r="A647" s="60"/>
      <c r="B647" s="60"/>
      <c r="C647" s="60"/>
      <c r="D647" s="60"/>
      <c r="E647" s="60"/>
      <c r="F647" s="60"/>
      <c r="G647" s="60"/>
      <c r="H647" s="60"/>
      <c r="I647" s="60"/>
      <c r="J647" s="60"/>
      <c r="K647" s="60"/>
      <c r="L647" s="60"/>
      <c r="M647" s="60"/>
      <c r="N647" s="60"/>
    </row>
    <row r="648" spans="1:14" s="59" customFormat="1" x14ac:dyDescent="0.3">
      <c r="A648" s="60"/>
      <c r="B648" s="60"/>
      <c r="C648" s="60"/>
      <c r="D648" s="60"/>
      <c r="E648" s="60"/>
      <c r="F648" s="60"/>
      <c r="G648" s="60"/>
      <c r="H648" s="60"/>
      <c r="I648" s="60"/>
      <c r="J648" s="60"/>
      <c r="K648" s="60"/>
      <c r="L648" s="60"/>
      <c r="M648" s="60"/>
      <c r="N648" s="60"/>
    </row>
    <row r="649" spans="1:14" s="59" customFormat="1" x14ac:dyDescent="0.3">
      <c r="A649" s="60"/>
      <c r="B649" s="60"/>
      <c r="C649" s="60"/>
      <c r="D649" s="60"/>
      <c r="E649" s="60"/>
      <c r="F649" s="60"/>
      <c r="G649" s="60"/>
      <c r="H649" s="60"/>
      <c r="I649" s="60"/>
      <c r="J649" s="60"/>
      <c r="K649" s="60"/>
      <c r="L649" s="60"/>
      <c r="M649" s="60"/>
      <c r="N649" s="60"/>
    </row>
    <row r="650" spans="1:14" s="59" customFormat="1" x14ac:dyDescent="0.3">
      <c r="A650" s="60"/>
      <c r="B650" s="60"/>
      <c r="C650" s="60"/>
      <c r="D650" s="60"/>
      <c r="E650" s="60"/>
      <c r="F650" s="60"/>
      <c r="G650" s="60"/>
      <c r="H650" s="60"/>
      <c r="I650" s="60"/>
      <c r="J650" s="60"/>
      <c r="K650" s="60"/>
      <c r="L650" s="60"/>
      <c r="M650" s="60"/>
      <c r="N650" s="60"/>
    </row>
    <row r="651" spans="1:14" s="59" customFormat="1" x14ac:dyDescent="0.3">
      <c r="A651" s="60"/>
      <c r="B651" s="60"/>
      <c r="C651" s="60"/>
      <c r="D651" s="60"/>
      <c r="E651" s="60"/>
      <c r="F651" s="60"/>
      <c r="G651" s="60"/>
      <c r="H651" s="60"/>
      <c r="I651" s="60"/>
      <c r="J651" s="60"/>
      <c r="K651" s="60"/>
      <c r="L651" s="60"/>
      <c r="M651" s="60"/>
      <c r="N651" s="60"/>
    </row>
    <row r="652" spans="1:14" s="59" customFormat="1" x14ac:dyDescent="0.3">
      <c r="A652" s="60"/>
      <c r="B652" s="60"/>
      <c r="C652" s="60"/>
      <c r="D652" s="60"/>
      <c r="E652" s="60"/>
      <c r="F652" s="60"/>
      <c r="G652" s="60"/>
      <c r="H652" s="60"/>
      <c r="I652" s="60"/>
      <c r="J652" s="60"/>
      <c r="K652" s="60"/>
      <c r="L652" s="60"/>
      <c r="M652" s="60"/>
      <c r="N652" s="60"/>
    </row>
    <row r="653" spans="1:14" s="59" customFormat="1" x14ac:dyDescent="0.3">
      <c r="A653" s="60"/>
      <c r="B653" s="60"/>
      <c r="C653" s="60"/>
      <c r="D653" s="60"/>
      <c r="E653" s="60"/>
      <c r="F653" s="60"/>
      <c r="G653" s="60"/>
      <c r="H653" s="60"/>
      <c r="I653" s="60"/>
      <c r="J653" s="60"/>
      <c r="K653" s="60"/>
      <c r="L653" s="60"/>
      <c r="M653" s="60"/>
      <c r="N653" s="60"/>
    </row>
    <row r="654" spans="1:14" s="59" customFormat="1" x14ac:dyDescent="0.3">
      <c r="A654" s="60"/>
      <c r="B654" s="60"/>
      <c r="C654" s="60"/>
      <c r="D654" s="60"/>
      <c r="E654" s="60"/>
      <c r="F654" s="60"/>
      <c r="G654" s="60"/>
      <c r="H654" s="60"/>
      <c r="I654" s="60"/>
      <c r="J654" s="60"/>
      <c r="K654" s="60"/>
      <c r="L654" s="60"/>
      <c r="M654" s="60"/>
      <c r="N654" s="60"/>
    </row>
    <row r="655" spans="1:14" s="59" customFormat="1" x14ac:dyDescent="0.3">
      <c r="A655" s="60"/>
      <c r="B655" s="60"/>
      <c r="C655" s="60"/>
      <c r="D655" s="60"/>
      <c r="E655" s="60"/>
      <c r="F655" s="60"/>
      <c r="G655" s="60"/>
      <c r="H655" s="60"/>
      <c r="I655" s="60"/>
      <c r="J655" s="60"/>
      <c r="K655" s="60"/>
      <c r="L655" s="60"/>
      <c r="M655" s="60"/>
      <c r="N655" s="60"/>
    </row>
    <row r="656" spans="1:14" s="59" customFormat="1" x14ac:dyDescent="0.3">
      <c r="A656" s="60"/>
      <c r="B656" s="60"/>
      <c r="C656" s="60"/>
      <c r="D656" s="60"/>
      <c r="E656" s="60"/>
      <c r="F656" s="60"/>
      <c r="G656" s="60"/>
      <c r="H656" s="60"/>
      <c r="I656" s="60"/>
      <c r="J656" s="60"/>
      <c r="K656" s="60"/>
      <c r="L656" s="60"/>
      <c r="M656" s="60"/>
      <c r="N656" s="60"/>
    </row>
    <row r="657" spans="1:14" s="59" customFormat="1" x14ac:dyDescent="0.3">
      <c r="A657" s="60"/>
      <c r="B657" s="60"/>
      <c r="C657" s="60"/>
      <c r="D657" s="60"/>
      <c r="E657" s="60"/>
      <c r="F657" s="60"/>
      <c r="G657" s="60"/>
      <c r="H657" s="60"/>
      <c r="I657" s="60"/>
      <c r="J657" s="60"/>
      <c r="K657" s="60"/>
      <c r="L657" s="60"/>
      <c r="M657" s="60"/>
      <c r="N657" s="60"/>
    </row>
    <row r="658" spans="1:14" s="59" customFormat="1" x14ac:dyDescent="0.3">
      <c r="A658" s="60"/>
      <c r="B658" s="60"/>
      <c r="C658" s="60"/>
      <c r="D658" s="60"/>
      <c r="E658" s="60"/>
      <c r="F658" s="60"/>
      <c r="G658" s="60"/>
      <c r="H658" s="60"/>
      <c r="I658" s="60"/>
      <c r="J658" s="60"/>
      <c r="K658" s="60"/>
      <c r="L658" s="60"/>
      <c r="M658" s="60"/>
      <c r="N658" s="60"/>
    </row>
    <row r="659" spans="1:14" s="59" customFormat="1" x14ac:dyDescent="0.3">
      <c r="A659" s="60"/>
      <c r="B659" s="60"/>
      <c r="C659" s="60"/>
      <c r="D659" s="60"/>
      <c r="E659" s="60"/>
      <c r="F659" s="60"/>
      <c r="G659" s="60"/>
      <c r="H659" s="60"/>
      <c r="I659" s="60"/>
      <c r="J659" s="60"/>
      <c r="K659" s="60"/>
      <c r="L659" s="60"/>
      <c r="M659" s="60"/>
      <c r="N659" s="60"/>
    </row>
    <row r="660" spans="1:14" s="59" customFormat="1" x14ac:dyDescent="0.3">
      <c r="A660" s="60"/>
      <c r="B660" s="60"/>
      <c r="C660" s="60"/>
      <c r="D660" s="60"/>
      <c r="E660" s="60"/>
      <c r="F660" s="60"/>
      <c r="G660" s="60"/>
      <c r="H660" s="60"/>
      <c r="I660" s="60"/>
      <c r="J660" s="60"/>
      <c r="K660" s="60"/>
      <c r="L660" s="60"/>
      <c r="M660" s="60"/>
      <c r="N660" s="60"/>
    </row>
    <row r="661" spans="1:14" s="59" customFormat="1" x14ac:dyDescent="0.3">
      <c r="A661" s="60"/>
      <c r="B661" s="60"/>
      <c r="C661" s="60"/>
      <c r="D661" s="60"/>
      <c r="E661" s="60"/>
      <c r="F661" s="60"/>
      <c r="G661" s="60"/>
      <c r="H661" s="60"/>
      <c r="I661" s="60"/>
      <c r="J661" s="60"/>
      <c r="K661" s="60"/>
      <c r="L661" s="60"/>
      <c r="M661" s="60"/>
      <c r="N661" s="60"/>
    </row>
    <row r="662" spans="1:14" s="59" customFormat="1" x14ac:dyDescent="0.3">
      <c r="A662" s="60"/>
      <c r="B662" s="60"/>
      <c r="C662" s="60"/>
      <c r="D662" s="60"/>
      <c r="E662" s="60"/>
      <c r="F662" s="60"/>
      <c r="G662" s="60"/>
      <c r="H662" s="60"/>
      <c r="I662" s="60"/>
      <c r="J662" s="60"/>
      <c r="K662" s="60"/>
      <c r="L662" s="60"/>
      <c r="M662" s="60"/>
      <c r="N662" s="60"/>
    </row>
    <row r="663" spans="1:14" s="59" customFormat="1" x14ac:dyDescent="0.3">
      <c r="A663" s="60"/>
      <c r="B663" s="60"/>
      <c r="C663" s="60"/>
      <c r="D663" s="60"/>
      <c r="E663" s="60"/>
      <c r="F663" s="60"/>
      <c r="G663" s="60"/>
      <c r="H663" s="60"/>
      <c r="I663" s="60"/>
      <c r="J663" s="60"/>
      <c r="K663" s="60"/>
      <c r="L663" s="60"/>
      <c r="M663" s="60"/>
      <c r="N663" s="60"/>
    </row>
    <row r="664" spans="1:14" s="59" customFormat="1" x14ac:dyDescent="0.3">
      <c r="A664" s="60"/>
      <c r="B664" s="60"/>
      <c r="C664" s="60"/>
      <c r="D664" s="60"/>
      <c r="E664" s="60"/>
      <c r="F664" s="60"/>
      <c r="G664" s="60"/>
      <c r="H664" s="60"/>
      <c r="I664" s="60"/>
      <c r="J664" s="60"/>
      <c r="K664" s="60"/>
      <c r="L664" s="60"/>
      <c r="M664" s="60"/>
      <c r="N664" s="60"/>
    </row>
    <row r="665" spans="1:14" s="59" customFormat="1" x14ac:dyDescent="0.3">
      <c r="A665" s="60"/>
      <c r="B665" s="60"/>
      <c r="C665" s="60"/>
      <c r="D665" s="60"/>
      <c r="E665" s="60"/>
      <c r="F665" s="60"/>
      <c r="G665" s="60"/>
      <c r="H665" s="60"/>
      <c r="I665" s="60"/>
      <c r="J665" s="60"/>
      <c r="K665" s="60"/>
      <c r="L665" s="60"/>
      <c r="M665" s="60"/>
      <c r="N665" s="60"/>
    </row>
    <row r="666" spans="1:14" s="59" customFormat="1" x14ac:dyDescent="0.3">
      <c r="A666" s="60"/>
      <c r="B666" s="60"/>
      <c r="C666" s="60"/>
      <c r="D666" s="60"/>
      <c r="E666" s="60"/>
      <c r="F666" s="60"/>
      <c r="G666" s="60"/>
      <c r="H666" s="60"/>
      <c r="I666" s="60"/>
      <c r="J666" s="60"/>
      <c r="K666" s="60"/>
      <c r="L666" s="60"/>
      <c r="M666" s="60"/>
      <c r="N666" s="60"/>
    </row>
    <row r="667" spans="1:14" s="59" customFormat="1" x14ac:dyDescent="0.3">
      <c r="A667" s="60"/>
      <c r="B667" s="60"/>
      <c r="C667" s="60"/>
      <c r="D667" s="60"/>
      <c r="E667" s="60"/>
      <c r="F667" s="60"/>
      <c r="G667" s="60"/>
      <c r="H667" s="60"/>
      <c r="I667" s="60"/>
      <c r="J667" s="60"/>
      <c r="K667" s="60"/>
      <c r="L667" s="60"/>
      <c r="M667" s="60"/>
      <c r="N667" s="60"/>
    </row>
    <row r="668" spans="1:14" s="59" customFormat="1" x14ac:dyDescent="0.3">
      <c r="A668" s="60"/>
      <c r="B668" s="60"/>
      <c r="C668" s="60"/>
      <c r="D668" s="60"/>
      <c r="E668" s="60"/>
      <c r="F668" s="60"/>
      <c r="G668" s="60"/>
      <c r="H668" s="60"/>
      <c r="I668" s="60"/>
      <c r="J668" s="60"/>
      <c r="K668" s="60"/>
      <c r="L668" s="60"/>
      <c r="M668" s="60"/>
      <c r="N668" s="60"/>
    </row>
    <row r="669" spans="1:14" s="59" customFormat="1" x14ac:dyDescent="0.3">
      <c r="A669" s="60"/>
      <c r="B669" s="60"/>
      <c r="C669" s="60"/>
      <c r="D669" s="60"/>
      <c r="E669" s="60"/>
      <c r="F669" s="60"/>
      <c r="G669" s="60"/>
      <c r="H669" s="60"/>
      <c r="I669" s="60"/>
      <c r="J669" s="60"/>
      <c r="K669" s="60"/>
      <c r="L669" s="60"/>
      <c r="M669" s="60"/>
      <c r="N669" s="60"/>
    </row>
    <row r="670" spans="1:14" s="59" customFormat="1" x14ac:dyDescent="0.3">
      <c r="A670" s="60"/>
      <c r="B670" s="60"/>
      <c r="C670" s="60"/>
      <c r="D670" s="60"/>
      <c r="E670" s="60"/>
      <c r="F670" s="60"/>
      <c r="G670" s="60"/>
      <c r="H670" s="60"/>
      <c r="I670" s="60"/>
      <c r="J670" s="60"/>
      <c r="K670" s="60"/>
      <c r="L670" s="60"/>
      <c r="M670" s="60"/>
      <c r="N670" s="60"/>
    </row>
    <row r="671" spans="1:14" s="59" customFormat="1" x14ac:dyDescent="0.3">
      <c r="A671" s="60"/>
      <c r="B671" s="60"/>
      <c r="C671" s="60"/>
      <c r="D671" s="60"/>
      <c r="E671" s="60"/>
      <c r="F671" s="60"/>
      <c r="G671" s="60"/>
      <c r="H671" s="60"/>
      <c r="I671" s="60"/>
      <c r="J671" s="60"/>
      <c r="K671" s="60"/>
      <c r="L671" s="60"/>
      <c r="M671" s="60"/>
      <c r="N671" s="60"/>
    </row>
    <row r="672" spans="1:14" s="59" customFormat="1" x14ac:dyDescent="0.3">
      <c r="A672" s="60"/>
      <c r="B672" s="60"/>
      <c r="C672" s="60"/>
      <c r="D672" s="60"/>
      <c r="E672" s="60"/>
      <c r="F672" s="60"/>
      <c r="G672" s="60"/>
      <c r="H672" s="60"/>
      <c r="I672" s="60"/>
      <c r="J672" s="60"/>
      <c r="K672" s="60"/>
      <c r="L672" s="60"/>
      <c r="M672" s="60"/>
      <c r="N672" s="60"/>
    </row>
    <row r="673" spans="1:14" s="59" customFormat="1" x14ac:dyDescent="0.3">
      <c r="A673" s="60"/>
      <c r="B673" s="60"/>
      <c r="C673" s="60"/>
      <c r="D673" s="60"/>
      <c r="E673" s="60"/>
      <c r="F673" s="60"/>
      <c r="G673" s="60"/>
      <c r="H673" s="60"/>
      <c r="I673" s="60"/>
      <c r="J673" s="60"/>
      <c r="K673" s="60"/>
      <c r="L673" s="60"/>
      <c r="M673" s="60"/>
      <c r="N673" s="60"/>
    </row>
    <row r="674" spans="1:14" s="59" customFormat="1" x14ac:dyDescent="0.3">
      <c r="A674" s="60"/>
      <c r="B674" s="60"/>
      <c r="C674" s="60"/>
      <c r="D674" s="60"/>
      <c r="E674" s="60"/>
      <c r="F674" s="60"/>
      <c r="G674" s="60"/>
      <c r="H674" s="60"/>
      <c r="I674" s="60"/>
      <c r="J674" s="60"/>
      <c r="K674" s="60"/>
      <c r="L674" s="60"/>
      <c r="M674" s="60"/>
      <c r="N674" s="60"/>
    </row>
    <row r="675" spans="1:14" s="59" customFormat="1" x14ac:dyDescent="0.3">
      <c r="A675" s="60"/>
      <c r="B675" s="60"/>
      <c r="C675" s="60"/>
      <c r="D675" s="60"/>
      <c r="E675" s="60"/>
      <c r="F675" s="60"/>
      <c r="G675" s="60"/>
      <c r="H675" s="60"/>
      <c r="I675" s="60"/>
      <c r="J675" s="60"/>
      <c r="K675" s="60"/>
      <c r="L675" s="60"/>
      <c r="M675" s="60"/>
      <c r="N675" s="60"/>
    </row>
    <row r="676" spans="1:14" s="59" customFormat="1" x14ac:dyDescent="0.3">
      <c r="A676" s="60"/>
      <c r="B676" s="60"/>
      <c r="C676" s="60"/>
      <c r="D676" s="60"/>
      <c r="E676" s="60"/>
      <c r="F676" s="60"/>
      <c r="G676" s="60"/>
      <c r="H676" s="60"/>
      <c r="I676" s="60"/>
      <c r="J676" s="60"/>
      <c r="K676" s="60"/>
      <c r="L676" s="60"/>
      <c r="M676" s="60"/>
      <c r="N676" s="60"/>
    </row>
    <row r="677" spans="1:14" s="59" customFormat="1" x14ac:dyDescent="0.3">
      <c r="A677" s="60"/>
      <c r="B677" s="60"/>
      <c r="C677" s="60"/>
      <c r="D677" s="60"/>
      <c r="E677" s="60"/>
      <c r="F677" s="60"/>
      <c r="G677" s="60"/>
      <c r="H677" s="60"/>
      <c r="I677" s="60"/>
      <c r="J677" s="60"/>
      <c r="K677" s="60"/>
      <c r="L677" s="60"/>
      <c r="M677" s="60"/>
      <c r="N677" s="60"/>
    </row>
    <row r="678" spans="1:14" s="59" customFormat="1" x14ac:dyDescent="0.3">
      <c r="A678" s="60"/>
      <c r="B678" s="60"/>
      <c r="C678" s="60"/>
      <c r="D678" s="60"/>
      <c r="E678" s="60"/>
      <c r="F678" s="60"/>
      <c r="G678" s="60"/>
      <c r="H678" s="60"/>
      <c r="I678" s="60"/>
      <c r="J678" s="60"/>
      <c r="K678" s="60"/>
      <c r="L678" s="60"/>
      <c r="M678" s="60"/>
      <c r="N678" s="60"/>
    </row>
    <row r="679" spans="1:14" s="59" customFormat="1" x14ac:dyDescent="0.3">
      <c r="A679" s="60"/>
      <c r="B679" s="60"/>
      <c r="C679" s="60"/>
      <c r="D679" s="60"/>
      <c r="E679" s="60"/>
      <c r="F679" s="60"/>
      <c r="G679" s="60"/>
      <c r="H679" s="60"/>
      <c r="I679" s="60"/>
      <c r="J679" s="60"/>
      <c r="K679" s="60"/>
      <c r="L679" s="60"/>
      <c r="M679" s="60"/>
      <c r="N679" s="60"/>
    </row>
    <row r="680" spans="1:14" s="59" customFormat="1" x14ac:dyDescent="0.3">
      <c r="A680" s="60"/>
      <c r="B680" s="60"/>
      <c r="C680" s="60"/>
      <c r="D680" s="60"/>
      <c r="E680" s="60"/>
      <c r="F680" s="60"/>
      <c r="G680" s="60"/>
      <c r="H680" s="60"/>
      <c r="I680" s="60"/>
      <c r="J680" s="60"/>
      <c r="K680" s="60"/>
      <c r="L680" s="60"/>
      <c r="M680" s="60"/>
      <c r="N680" s="60"/>
    </row>
    <row r="681" spans="1:14" s="59" customFormat="1" x14ac:dyDescent="0.3">
      <c r="A681" s="60"/>
      <c r="B681" s="60"/>
      <c r="C681" s="60"/>
      <c r="D681" s="60"/>
      <c r="E681" s="60"/>
      <c r="F681" s="60"/>
      <c r="G681" s="60"/>
      <c r="H681" s="60"/>
      <c r="I681" s="60"/>
      <c r="J681" s="60"/>
      <c r="K681" s="60"/>
      <c r="L681" s="60"/>
      <c r="M681" s="60"/>
      <c r="N681" s="60"/>
    </row>
    <row r="682" spans="1:14" s="59" customFormat="1" x14ac:dyDescent="0.3">
      <c r="A682" s="60"/>
      <c r="B682" s="60"/>
      <c r="C682" s="60"/>
      <c r="D682" s="60"/>
      <c r="E682" s="60"/>
      <c r="F682" s="60"/>
      <c r="G682" s="60"/>
      <c r="H682" s="60"/>
      <c r="I682" s="60"/>
      <c r="J682" s="60"/>
      <c r="K682" s="60"/>
      <c r="L682" s="60"/>
      <c r="M682" s="60"/>
      <c r="N682" s="60"/>
    </row>
    <row r="683" spans="1:14" s="59" customFormat="1" x14ac:dyDescent="0.3">
      <c r="A683" s="60"/>
      <c r="B683" s="60"/>
      <c r="C683" s="60"/>
      <c r="D683" s="60"/>
      <c r="E683" s="60"/>
      <c r="F683" s="60"/>
      <c r="G683" s="60"/>
      <c r="H683" s="60"/>
      <c r="I683" s="60"/>
      <c r="J683" s="60"/>
      <c r="K683" s="60"/>
      <c r="L683" s="60"/>
      <c r="M683" s="60"/>
      <c r="N683" s="60"/>
    </row>
    <row r="684" spans="1:14" s="59" customFormat="1" x14ac:dyDescent="0.3">
      <c r="A684" s="60"/>
      <c r="B684" s="60"/>
      <c r="C684" s="60"/>
      <c r="D684" s="60"/>
      <c r="E684" s="60"/>
      <c r="F684" s="60"/>
      <c r="G684" s="60"/>
      <c r="H684" s="60"/>
      <c r="I684" s="60"/>
      <c r="J684" s="60"/>
      <c r="K684" s="60"/>
      <c r="L684" s="60"/>
      <c r="M684" s="60"/>
      <c r="N684" s="60"/>
    </row>
    <row r="685" spans="1:14" s="59" customFormat="1" x14ac:dyDescent="0.3">
      <c r="A685" s="60"/>
      <c r="B685" s="60"/>
      <c r="C685" s="60"/>
      <c r="D685" s="60"/>
      <c r="E685" s="60"/>
      <c r="F685" s="60"/>
      <c r="G685" s="60"/>
      <c r="H685" s="60"/>
      <c r="I685" s="60"/>
      <c r="J685" s="60"/>
      <c r="K685" s="60"/>
      <c r="L685" s="60"/>
      <c r="M685" s="60"/>
      <c r="N685" s="60"/>
    </row>
    <row r="686" spans="1:14" s="59" customFormat="1" x14ac:dyDescent="0.3">
      <c r="A686" s="60"/>
      <c r="B686" s="60"/>
      <c r="C686" s="60"/>
      <c r="D686" s="60"/>
      <c r="E686" s="60"/>
      <c r="F686" s="60"/>
      <c r="G686" s="60"/>
      <c r="H686" s="60"/>
      <c r="I686" s="60"/>
      <c r="J686" s="60"/>
      <c r="K686" s="60"/>
      <c r="L686" s="60"/>
      <c r="M686" s="60"/>
      <c r="N686" s="60"/>
    </row>
    <row r="687" spans="1:14" s="59" customFormat="1" x14ac:dyDescent="0.3">
      <c r="A687" s="60"/>
      <c r="B687" s="60"/>
      <c r="C687" s="60"/>
      <c r="D687" s="60"/>
      <c r="E687" s="60"/>
      <c r="F687" s="60"/>
      <c r="G687" s="60"/>
      <c r="H687" s="60"/>
      <c r="I687" s="60"/>
      <c r="J687" s="60"/>
      <c r="K687" s="60"/>
      <c r="L687" s="60"/>
      <c r="M687" s="60"/>
      <c r="N687" s="60"/>
    </row>
    <row r="688" spans="1:14" s="59" customFormat="1" x14ac:dyDescent="0.3">
      <c r="A688" s="60"/>
      <c r="B688" s="60"/>
      <c r="C688" s="60"/>
      <c r="D688" s="60"/>
      <c r="E688" s="60"/>
      <c r="F688" s="60"/>
      <c r="G688" s="60"/>
      <c r="H688" s="60"/>
      <c r="I688" s="60"/>
      <c r="J688" s="60"/>
      <c r="K688" s="60"/>
      <c r="L688" s="60"/>
      <c r="M688" s="60"/>
      <c r="N688" s="60"/>
    </row>
  </sheetData>
  <mergeCells count="20">
    <mergeCell ref="A16:A17"/>
    <mergeCell ref="B16:B17"/>
    <mergeCell ref="C16:C17"/>
    <mergeCell ref="D16:D17"/>
    <mergeCell ref="E16:E17"/>
    <mergeCell ref="F6:O6"/>
    <mergeCell ref="F7:O7"/>
    <mergeCell ref="G16:G17"/>
    <mergeCell ref="H16:H17"/>
    <mergeCell ref="F16:F17"/>
    <mergeCell ref="O16:O17"/>
    <mergeCell ref="N16:N17"/>
    <mergeCell ref="I16:I17"/>
    <mergeCell ref="J16:K16"/>
    <mergeCell ref="L16:M16"/>
    <mergeCell ref="A1:O1"/>
    <mergeCell ref="A2:O2"/>
    <mergeCell ref="A3:O3"/>
    <mergeCell ref="A4:O4"/>
    <mergeCell ref="A5:O5"/>
  </mergeCells>
  <pageMargins left="1.6535433070866143" right="0.11811023622047245" top="0.27559055118110237" bottom="0.23622047244094491" header="0" footer="0"/>
  <pageSetup paperSize="9" scale="55" orientation="landscape" verticalDpi="200" r:id="rId1"/>
  <headerFooter alignWithMargins="0"/>
  <ignoredErrors>
    <ignoredError sqref="N26:O26 O33:O37 N45:O45 O60:O65 O70 O72:O73 N73 N75:O75 N78:O78 N80:O80 N33 N35 N37 N63 N65 N71 O79 N85:O85 O84 O89:O90 N90 N95:O95 N97:O97 O94 O96 O101:O102 N102 N104:O104 N110:O110 N112:O112 N114:O114 O113 N119:O119 O118 O120:O121 N121 O122:O123 N123 O131 N141:O141 O145:O147 N146 N148:O148 N150:O150 N154:O154 N157:O157 N164:O164 N168:O168 N175:O175 N178:O178 N183:O183 O184:O187 N185 N187 N192:O192 N194:O194 N196:O196 O203:O206 N204 N206 N208:O208 O207 N215:O215 N219:O219 N223:O223 N233:O233 N242:O242 N245:O245 O246:O248 N247 N249:O249 N251:O251 O250 O252:O253 N253 N260:O260 O261:O263 N262 O269:O270 N270 O275:O278 N276 N278 N280:O280 O279 O281:O282 N282 O287 N289:O289 O293:O294 N294 O298:O301 N299 N301 N306:O306 O305 N308:O308 N310:O310 O307 O309 O311 N319 N321 N323"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19"/>
  <sheetViews>
    <sheetView showGridLines="0" tabSelected="1" topLeftCell="A211" zoomScale="95" zoomScaleNormal="95" workbookViewId="0">
      <selection activeCell="F209" sqref="F209"/>
    </sheetView>
  </sheetViews>
  <sheetFormatPr baseColWidth="10" defaultColWidth="11.42578125" defaultRowHeight="15.75" x14ac:dyDescent="0.3"/>
  <cols>
    <col min="1" max="1" width="5.5703125" style="2" customWidth="1"/>
    <col min="2" max="2" width="5.28515625" style="2" customWidth="1"/>
    <col min="3" max="4" width="5" style="2" customWidth="1"/>
    <col min="5" max="5" width="5.28515625" style="2" customWidth="1"/>
    <col min="6" max="6" width="57.28515625" style="2" customWidth="1"/>
    <col min="7" max="7" width="15.85546875" style="2" customWidth="1"/>
    <col min="8" max="8" width="14.28515625" style="2" customWidth="1"/>
    <col min="9" max="9" width="14.85546875" style="2" customWidth="1"/>
    <col min="10" max="10" width="15.5703125" style="2" customWidth="1"/>
    <col min="11" max="11" width="11.42578125" style="1"/>
    <col min="12" max="12" width="12.28515625" style="59" bestFit="1" customWidth="1"/>
    <col min="13" max="13" width="15" style="59" customWidth="1"/>
    <col min="14" max="58" width="11.42578125" style="59"/>
    <col min="59" max="16384" width="11.42578125" style="1"/>
  </cols>
  <sheetData>
    <row r="1" spans="1:12" ht="15.75" customHeight="1" x14ac:dyDescent="0.2">
      <c r="A1" s="435">
        <f>+PPNE1!B1</f>
        <v>0</v>
      </c>
      <c r="B1" s="436"/>
      <c r="C1" s="436"/>
      <c r="D1" s="436"/>
      <c r="E1" s="436"/>
      <c r="F1" s="436"/>
      <c r="G1" s="436"/>
      <c r="H1" s="436"/>
      <c r="I1" s="436"/>
      <c r="J1" s="436"/>
      <c r="K1" s="437"/>
    </row>
    <row r="2" spans="1:12" ht="15.75" customHeight="1" x14ac:dyDescent="0.25">
      <c r="A2" s="438" t="s">
        <v>270</v>
      </c>
      <c r="B2" s="429"/>
      <c r="C2" s="429"/>
      <c r="D2" s="429"/>
      <c r="E2" s="429"/>
      <c r="F2" s="429"/>
      <c r="G2" s="429"/>
      <c r="H2" s="429"/>
      <c r="I2" s="429"/>
      <c r="J2" s="429"/>
      <c r="K2" s="439"/>
    </row>
    <row r="3" spans="1:12" ht="15.75" customHeight="1" x14ac:dyDescent="0.25">
      <c r="A3" s="440" t="s">
        <v>271</v>
      </c>
      <c r="B3" s="431"/>
      <c r="C3" s="431"/>
      <c r="D3" s="431"/>
      <c r="E3" s="431"/>
      <c r="F3" s="431"/>
      <c r="G3" s="431"/>
      <c r="H3" s="431"/>
      <c r="I3" s="431"/>
      <c r="J3" s="431"/>
      <c r="K3" s="441"/>
    </row>
    <row r="4" spans="1:12" ht="15.75" customHeight="1" x14ac:dyDescent="0.2">
      <c r="A4" s="432" t="s">
        <v>211</v>
      </c>
      <c r="B4" s="433"/>
      <c r="C4" s="433"/>
      <c r="D4" s="433"/>
      <c r="E4" s="433"/>
      <c r="F4" s="433"/>
      <c r="G4" s="433"/>
      <c r="H4" s="433"/>
      <c r="I4" s="433"/>
      <c r="J4" s="433"/>
      <c r="K4" s="442"/>
    </row>
    <row r="5" spans="1:12" ht="15.75" customHeight="1" x14ac:dyDescent="0.2">
      <c r="A5" s="432">
        <v>2025</v>
      </c>
      <c r="B5" s="433"/>
      <c r="C5" s="433"/>
      <c r="D5" s="433"/>
      <c r="E5" s="433"/>
      <c r="F5" s="433"/>
      <c r="G5" s="433"/>
      <c r="H5" s="433"/>
      <c r="I5" s="433"/>
      <c r="J5" s="433"/>
      <c r="K5" s="442"/>
    </row>
    <row r="6" spans="1:12" ht="15.75" customHeight="1" x14ac:dyDescent="0.2">
      <c r="A6" s="15" t="s">
        <v>214</v>
      </c>
      <c r="B6" s="5"/>
      <c r="C6" s="5"/>
      <c r="D6" s="5"/>
      <c r="E6" s="5"/>
      <c r="F6" s="434" t="str">
        <f>+PPNE1!B6</f>
        <v>Este</v>
      </c>
      <c r="G6" s="434"/>
      <c r="H6" s="434"/>
      <c r="I6" s="434"/>
      <c r="J6" s="434"/>
      <c r="K6" s="443"/>
    </row>
    <row r="7" spans="1:12" ht="15.75" customHeight="1" x14ac:dyDescent="0.2">
      <c r="A7" s="18" t="s">
        <v>213</v>
      </c>
      <c r="B7" s="19"/>
      <c r="C7" s="19"/>
      <c r="D7" s="16"/>
      <c r="E7" s="19"/>
      <c r="F7" s="444" t="str">
        <f>+PPNE1!B7</f>
        <v>Hospital Materno Infantil Dr. Francisco Antonio Gonzalvo</v>
      </c>
      <c r="G7" s="444"/>
      <c r="H7" s="444"/>
      <c r="I7" s="444"/>
      <c r="J7" s="444"/>
      <c r="K7" s="445"/>
    </row>
    <row r="8" spans="1:12" ht="15.75" customHeight="1" x14ac:dyDescent="0.2">
      <c r="A8" s="22" t="s">
        <v>46</v>
      </c>
      <c r="B8" s="23"/>
      <c r="C8" s="23"/>
      <c r="D8" s="23"/>
      <c r="E8" s="23"/>
      <c r="F8" s="23"/>
      <c r="G8" s="23"/>
      <c r="H8" s="23"/>
      <c r="I8" s="23"/>
      <c r="J8" s="23"/>
      <c r="K8" s="24"/>
    </row>
    <row r="9" spans="1:12" ht="13.5" x14ac:dyDescent="0.25">
      <c r="A9" s="42" t="s">
        <v>212</v>
      </c>
      <c r="B9" s="3"/>
      <c r="C9" s="3"/>
      <c r="D9" s="3"/>
      <c r="E9" s="43"/>
      <c r="F9" s="44"/>
      <c r="G9" s="55">
        <f>+PPNE3!F16</f>
        <v>26720000</v>
      </c>
      <c r="H9" s="41"/>
      <c r="I9" s="41"/>
      <c r="J9" s="41"/>
      <c r="K9" s="45"/>
    </row>
    <row r="10" spans="1:12" ht="13.5" x14ac:dyDescent="0.25">
      <c r="A10" s="42" t="s">
        <v>41</v>
      </c>
      <c r="B10" s="3"/>
      <c r="C10" s="3"/>
      <c r="D10" s="3"/>
      <c r="E10" s="43"/>
      <c r="F10" s="44"/>
      <c r="G10" s="55">
        <f>+PPNE3!F25</f>
        <v>61609535.460000008</v>
      </c>
      <c r="H10" s="41"/>
      <c r="I10" s="41"/>
      <c r="J10" s="41"/>
      <c r="K10" s="45"/>
      <c r="L10" s="387"/>
    </row>
    <row r="11" spans="1:12" ht="13.5" x14ac:dyDescent="0.25">
      <c r="A11" s="42" t="s">
        <v>287</v>
      </c>
      <c r="B11" s="3"/>
      <c r="C11" s="3"/>
      <c r="D11" s="3"/>
      <c r="E11" s="43"/>
      <c r="F11" s="44"/>
      <c r="G11" s="55">
        <f>+PPNE3!F15</f>
        <v>159539880.39999989</v>
      </c>
      <c r="H11" s="41"/>
      <c r="I11" s="41"/>
      <c r="J11" s="41"/>
      <c r="K11" s="45"/>
      <c r="L11" s="387"/>
    </row>
    <row r="12" spans="1:12" ht="13.5" x14ac:dyDescent="0.25">
      <c r="A12" s="42" t="s">
        <v>42</v>
      </c>
      <c r="B12" s="3"/>
      <c r="C12" s="3"/>
      <c r="D12" s="3"/>
      <c r="E12" s="43"/>
      <c r="F12" s="44"/>
      <c r="G12" s="55">
        <f>+PPNE3!F9+PPNE3!F17+PPNE3!F21+PPNE3!F22</f>
        <v>0</v>
      </c>
      <c r="H12" s="41"/>
      <c r="I12" s="41"/>
      <c r="J12" s="41"/>
      <c r="K12" s="45"/>
    </row>
    <row r="13" spans="1:12" ht="13.5" x14ac:dyDescent="0.25">
      <c r="A13" s="46" t="s">
        <v>52</v>
      </c>
      <c r="B13" s="3"/>
      <c r="C13" s="3"/>
      <c r="D13" s="3"/>
      <c r="E13" s="43"/>
      <c r="F13" s="44"/>
      <c r="G13" s="56">
        <f>+PPNE3!F18</f>
        <v>0</v>
      </c>
      <c r="H13" s="41"/>
      <c r="I13" s="41"/>
      <c r="J13" s="41"/>
      <c r="K13" s="45"/>
    </row>
    <row r="14" spans="1:12" ht="14.25" thickBot="1" x14ac:dyDescent="0.3">
      <c r="A14" s="34" t="s">
        <v>63</v>
      </c>
      <c r="B14" s="35"/>
      <c r="C14" s="35"/>
      <c r="D14" s="35"/>
      <c r="E14" s="36"/>
      <c r="F14" s="37"/>
      <c r="G14" s="38">
        <f>SUM(G9:G13)</f>
        <v>247869415.8599999</v>
      </c>
      <c r="H14" s="39"/>
      <c r="I14" s="39"/>
      <c r="J14" s="39"/>
      <c r="K14" s="40"/>
    </row>
    <row r="15" spans="1:12" ht="15.75" customHeight="1" thickTop="1" x14ac:dyDescent="0.2">
      <c r="A15" s="25" t="s">
        <v>48</v>
      </c>
      <c r="B15" s="20"/>
      <c r="C15" s="20"/>
      <c r="D15" s="20"/>
      <c r="E15" s="20"/>
      <c r="F15" s="20"/>
      <c r="G15" s="20"/>
      <c r="H15" s="20"/>
      <c r="I15" s="20"/>
      <c r="J15" s="20"/>
      <c r="K15" s="26"/>
    </row>
    <row r="16" spans="1:12" ht="19.5" customHeight="1" x14ac:dyDescent="0.2">
      <c r="A16" s="453" t="s">
        <v>64</v>
      </c>
      <c r="B16" s="453" t="s">
        <v>49</v>
      </c>
      <c r="C16" s="453" t="s">
        <v>4</v>
      </c>
      <c r="D16" s="453" t="s">
        <v>50</v>
      </c>
      <c r="E16" s="453" t="s">
        <v>20</v>
      </c>
      <c r="F16" s="447" t="s">
        <v>54</v>
      </c>
      <c r="G16" s="446" t="s">
        <v>51</v>
      </c>
      <c r="H16" s="446" t="s">
        <v>33</v>
      </c>
      <c r="I16" s="446" t="s">
        <v>288</v>
      </c>
      <c r="J16" s="449" t="s">
        <v>231</v>
      </c>
      <c r="K16" s="449" t="s">
        <v>19</v>
      </c>
    </row>
    <row r="17" spans="1:14" ht="44.25" customHeight="1" x14ac:dyDescent="0.2">
      <c r="A17" s="453"/>
      <c r="B17" s="453"/>
      <c r="C17" s="453"/>
      <c r="D17" s="453"/>
      <c r="E17" s="453"/>
      <c r="F17" s="448"/>
      <c r="G17" s="446"/>
      <c r="H17" s="446"/>
      <c r="I17" s="446"/>
      <c r="J17" s="450"/>
      <c r="K17" s="450"/>
    </row>
    <row r="18" spans="1:14" ht="12.75" x14ac:dyDescent="0.2">
      <c r="A18" s="336">
        <v>2</v>
      </c>
      <c r="B18" s="337"/>
      <c r="C18" s="337"/>
      <c r="D18" s="337"/>
      <c r="E18" s="337"/>
      <c r="F18" s="338" t="s">
        <v>10</v>
      </c>
      <c r="G18" s="31">
        <f>+G19+G67+G171+G255+G272+G325</f>
        <v>35975968.439999998</v>
      </c>
      <c r="H18" s="31">
        <f>+H19+H67+H171+H255+H272+H325</f>
        <v>40580765.120398529</v>
      </c>
      <c r="I18" s="31">
        <f>+I19+I67+I171+I255+I272+I325</f>
        <v>159539880.39999992</v>
      </c>
      <c r="J18" s="31">
        <f>+J19+J67+J171+J255+J272+J325</f>
        <v>236346613.96039847</v>
      </c>
      <c r="K18" s="31">
        <f>+K19+K67+K171+K255+K272+K325</f>
        <v>99.894223151408497</v>
      </c>
      <c r="M18" s="385"/>
    </row>
    <row r="19" spans="1:14" ht="12.75" x14ac:dyDescent="0.2">
      <c r="A19" s="339">
        <v>2</v>
      </c>
      <c r="B19" s="340">
        <v>1</v>
      </c>
      <c r="C19" s="341"/>
      <c r="D19" s="341"/>
      <c r="E19" s="341"/>
      <c r="F19" s="342" t="s">
        <v>232</v>
      </c>
      <c r="G19" s="33">
        <f>+G20+G42+G54+G58</f>
        <v>0</v>
      </c>
      <c r="H19" s="33">
        <f>+H20+H42+H54+H58</f>
        <v>13599970.410398526</v>
      </c>
      <c r="I19" s="33">
        <f>+I20+I42+I54+I58</f>
        <v>159539880.39999992</v>
      </c>
      <c r="J19" s="33">
        <f>+J20+J42+J54+J58</f>
        <v>173139850.81039846</v>
      </c>
      <c r="K19" s="33">
        <f>+K20+K42+K54+K58</f>
        <v>73.256751137297542</v>
      </c>
    </row>
    <row r="20" spans="1:14" ht="12.75" x14ac:dyDescent="0.2">
      <c r="A20" s="343">
        <v>2</v>
      </c>
      <c r="B20" s="344">
        <v>1</v>
      </c>
      <c r="C20" s="344">
        <v>1</v>
      </c>
      <c r="D20" s="344"/>
      <c r="E20" s="344"/>
      <c r="F20" s="345" t="s">
        <v>65</v>
      </c>
      <c r="G20" s="32">
        <f>+G21+G26+G33+G35+G37</f>
        <v>0</v>
      </c>
      <c r="H20" s="32">
        <f>+H21+H26+H33+H35+H37</f>
        <v>5530300</v>
      </c>
      <c r="I20" s="32">
        <f>+I21+I26+I33+I35+I37</f>
        <v>159539880.39999992</v>
      </c>
      <c r="J20" s="32">
        <f>+J21+J26+J33+J35+J37</f>
        <v>165070180.39999992</v>
      </c>
      <c r="K20" s="32">
        <f>+K21+K26+K33+K35+K37</f>
        <v>69.842413916561796</v>
      </c>
    </row>
    <row r="21" spans="1:14" ht="12.75" x14ac:dyDescent="0.2">
      <c r="A21" s="346">
        <v>2</v>
      </c>
      <c r="B21" s="347">
        <v>1</v>
      </c>
      <c r="C21" s="347">
        <v>1</v>
      </c>
      <c r="D21" s="347">
        <v>1</v>
      </c>
      <c r="E21" s="347"/>
      <c r="F21" s="348" t="s">
        <v>66</v>
      </c>
      <c r="G21" s="30">
        <f>SUM(G22:G25)</f>
        <v>0</v>
      </c>
      <c r="H21" s="30">
        <f>SUM(H22:H25)</f>
        <v>0</v>
      </c>
      <c r="I21" s="30">
        <f>SUM(I22:I25)</f>
        <v>159539880.39999992</v>
      </c>
      <c r="J21" s="30">
        <f>SUM(J22:J25)</f>
        <v>159539880.39999992</v>
      </c>
      <c r="K21" s="49">
        <f>SUM(K22:K25)</f>
        <v>67.502503093499769</v>
      </c>
      <c r="M21" s="395"/>
      <c r="N21" s="396"/>
    </row>
    <row r="22" spans="1:14" ht="12.75" x14ac:dyDescent="0.2">
      <c r="A22" s="349">
        <v>2</v>
      </c>
      <c r="B22" s="350">
        <v>1</v>
      </c>
      <c r="C22" s="350">
        <v>1</v>
      </c>
      <c r="D22" s="350">
        <v>1</v>
      </c>
      <c r="E22" s="350" t="s">
        <v>202</v>
      </c>
      <c r="F22" s="351" t="s">
        <v>233</v>
      </c>
      <c r="G22" s="27"/>
      <c r="H22" s="27"/>
      <c r="I22" s="27">
        <v>75625435.179999948</v>
      </c>
      <c r="J22" s="367">
        <f>SUBTOTAL(9,G22:I22)</f>
        <v>75625435.179999948</v>
      </c>
      <c r="K22" s="370">
        <f>IFERROR(J22/$J$18*100,"0.00")</f>
        <v>31.997680826801066</v>
      </c>
      <c r="M22" s="397"/>
      <c r="N22" s="396"/>
    </row>
    <row r="23" spans="1:14" ht="12.75" x14ac:dyDescent="0.2">
      <c r="A23" s="349">
        <v>2</v>
      </c>
      <c r="B23" s="350">
        <v>1</v>
      </c>
      <c r="C23" s="350">
        <v>1</v>
      </c>
      <c r="D23" s="350">
        <v>1</v>
      </c>
      <c r="E23" s="350" t="s">
        <v>203</v>
      </c>
      <c r="F23" s="352" t="s">
        <v>67</v>
      </c>
      <c r="G23" s="27"/>
      <c r="H23" s="27"/>
      <c r="I23" s="27">
        <v>83914445.219999954</v>
      </c>
      <c r="J23" s="367">
        <f>SUBTOTAL(9,G23:I23)</f>
        <v>83914445.219999954</v>
      </c>
      <c r="K23" s="370">
        <f>IFERROR(J23/$J$18*100,"0.00")</f>
        <v>35.504822266698696</v>
      </c>
      <c r="M23" s="397"/>
      <c r="N23" s="396"/>
    </row>
    <row r="24" spans="1:14" ht="12.75" x14ac:dyDescent="0.2">
      <c r="A24" s="349">
        <v>2</v>
      </c>
      <c r="B24" s="350">
        <v>1</v>
      </c>
      <c r="C24" s="350">
        <v>1</v>
      </c>
      <c r="D24" s="350">
        <v>1</v>
      </c>
      <c r="E24" s="350" t="s">
        <v>208</v>
      </c>
      <c r="F24" s="352" t="s">
        <v>68</v>
      </c>
      <c r="G24" s="27"/>
      <c r="H24" s="27"/>
      <c r="I24" s="27"/>
      <c r="J24" s="367">
        <f>SUBTOTAL(9,G24:I24)</f>
        <v>0</v>
      </c>
      <c r="K24" s="370">
        <f>IFERROR(J24/$J$18*100,"0.00")</f>
        <v>0</v>
      </c>
      <c r="M24" s="398"/>
      <c r="N24" s="396"/>
    </row>
    <row r="25" spans="1:14" ht="12.75" x14ac:dyDescent="0.2">
      <c r="A25" s="349">
        <v>2</v>
      </c>
      <c r="B25" s="350">
        <v>1</v>
      </c>
      <c r="C25" s="350">
        <v>1</v>
      </c>
      <c r="D25" s="350">
        <v>1</v>
      </c>
      <c r="E25" s="350" t="s">
        <v>234</v>
      </c>
      <c r="F25" s="352" t="s">
        <v>235</v>
      </c>
      <c r="G25" s="27"/>
      <c r="H25" s="27"/>
      <c r="I25" s="27"/>
      <c r="J25" s="367">
        <f>SUBTOTAL(9,G25:I25)</f>
        <v>0</v>
      </c>
      <c r="K25" s="370">
        <f>IFERROR(J25/$J$18*100,"0.00")</f>
        <v>0</v>
      </c>
      <c r="M25" s="398"/>
      <c r="N25" s="396"/>
    </row>
    <row r="26" spans="1:14" ht="12.75" x14ac:dyDescent="0.2">
      <c r="A26" s="346">
        <v>2</v>
      </c>
      <c r="B26" s="347">
        <v>1</v>
      </c>
      <c r="C26" s="347">
        <v>1</v>
      </c>
      <c r="D26" s="347">
        <v>2</v>
      </c>
      <c r="E26" s="347"/>
      <c r="F26" s="348" t="s">
        <v>69</v>
      </c>
      <c r="G26" s="30">
        <f>SUM(G27:G32)</f>
        <v>0</v>
      </c>
      <c r="H26" s="30">
        <f>SUM(H27:H32)</f>
        <v>5219000</v>
      </c>
      <c r="I26" s="30">
        <f>SUM(I27:I32)</f>
        <v>0</v>
      </c>
      <c r="J26" s="30">
        <f>SUM(J27:J32)</f>
        <v>5219000</v>
      </c>
      <c r="K26" s="49">
        <f>SUM(K27:K32)</f>
        <v>2.2081974911959095</v>
      </c>
      <c r="M26" s="401"/>
      <c r="N26" s="396"/>
    </row>
    <row r="27" spans="1:14" ht="12.75" x14ac:dyDescent="0.2">
      <c r="A27" s="349">
        <v>2</v>
      </c>
      <c r="B27" s="350">
        <v>1</v>
      </c>
      <c r="C27" s="350">
        <v>1</v>
      </c>
      <c r="D27" s="350">
        <v>2</v>
      </c>
      <c r="E27" s="350" t="s">
        <v>204</v>
      </c>
      <c r="F27" s="352" t="s">
        <v>34</v>
      </c>
      <c r="G27" s="27"/>
      <c r="H27" s="27"/>
      <c r="I27" s="27"/>
      <c r="J27" s="367">
        <f t="shared" ref="J27:J32" si="0">SUBTOTAL(9,G27:I27)</f>
        <v>0</v>
      </c>
      <c r="K27" s="370">
        <f t="shared" ref="K27:K32" si="1">IFERROR(J27/$J$18*100,"0.00")</f>
        <v>0</v>
      </c>
      <c r="M27" s="399"/>
      <c r="N27" s="396"/>
    </row>
    <row r="28" spans="1:14" ht="12.75" x14ac:dyDescent="0.2">
      <c r="A28" s="349">
        <v>2</v>
      </c>
      <c r="B28" s="350">
        <v>1</v>
      </c>
      <c r="C28" s="350">
        <v>1</v>
      </c>
      <c r="D28" s="350">
        <v>2</v>
      </c>
      <c r="E28" s="350" t="s">
        <v>208</v>
      </c>
      <c r="F28" s="352" t="s">
        <v>70</v>
      </c>
      <c r="G28" s="27"/>
      <c r="H28" s="27"/>
      <c r="I28" s="27"/>
      <c r="J28" s="367">
        <f t="shared" si="0"/>
        <v>0</v>
      </c>
      <c r="K28" s="370">
        <f t="shared" si="1"/>
        <v>0</v>
      </c>
      <c r="M28" s="399"/>
      <c r="N28" s="396"/>
    </row>
    <row r="29" spans="1:14" ht="12.75" x14ac:dyDescent="0.2">
      <c r="A29" s="349">
        <v>2</v>
      </c>
      <c r="B29" s="350">
        <v>1</v>
      </c>
      <c r="C29" s="350">
        <v>1</v>
      </c>
      <c r="D29" s="350">
        <v>2</v>
      </c>
      <c r="E29" s="350" t="s">
        <v>234</v>
      </c>
      <c r="F29" s="352" t="s">
        <v>71</v>
      </c>
      <c r="G29" s="27"/>
      <c r="H29" s="368">
        <v>215000</v>
      </c>
      <c r="I29" s="27"/>
      <c r="J29" s="367">
        <f t="shared" si="0"/>
        <v>215000</v>
      </c>
      <c r="K29" s="370">
        <f t="shared" si="1"/>
        <v>9.0968089788679929E-2</v>
      </c>
      <c r="M29" s="399"/>
      <c r="N29" s="396"/>
    </row>
    <row r="30" spans="1:14" ht="12.75" x14ac:dyDescent="0.2">
      <c r="A30" s="349">
        <v>2</v>
      </c>
      <c r="B30" s="350">
        <v>1</v>
      </c>
      <c r="C30" s="350">
        <v>1</v>
      </c>
      <c r="D30" s="350">
        <v>2</v>
      </c>
      <c r="E30" s="350" t="s">
        <v>240</v>
      </c>
      <c r="F30" s="352" t="s">
        <v>1021</v>
      </c>
      <c r="G30" s="27"/>
      <c r="H30" s="368">
        <v>5004000</v>
      </c>
      <c r="I30" s="27"/>
      <c r="J30" s="367">
        <f t="shared" si="0"/>
        <v>5004000</v>
      </c>
      <c r="K30" s="370">
        <f t="shared" si="1"/>
        <v>2.1172294014072297</v>
      </c>
      <c r="M30" s="399"/>
      <c r="N30" s="396"/>
    </row>
    <row r="31" spans="1:14" ht="12.75" x14ac:dyDescent="0.2">
      <c r="A31" s="349">
        <v>2</v>
      </c>
      <c r="B31" s="350">
        <v>1</v>
      </c>
      <c r="C31" s="350">
        <v>1</v>
      </c>
      <c r="D31" s="350">
        <v>2</v>
      </c>
      <c r="E31" s="350" t="s">
        <v>241</v>
      </c>
      <c r="F31" s="352" t="s">
        <v>1022</v>
      </c>
      <c r="G31" s="27"/>
      <c r="H31" s="27"/>
      <c r="I31" s="27"/>
      <c r="J31" s="367">
        <f t="shared" si="0"/>
        <v>0</v>
      </c>
      <c r="K31" s="370">
        <f t="shared" si="1"/>
        <v>0</v>
      </c>
      <c r="M31" s="399"/>
      <c r="N31" s="396"/>
    </row>
    <row r="32" spans="1:14" ht="12.75" x14ac:dyDescent="0.2">
      <c r="A32" s="349">
        <v>2</v>
      </c>
      <c r="B32" s="350">
        <v>1</v>
      </c>
      <c r="C32" s="350">
        <v>1</v>
      </c>
      <c r="D32" s="350">
        <v>2</v>
      </c>
      <c r="E32" s="350" t="s">
        <v>1023</v>
      </c>
      <c r="F32" s="352" t="s">
        <v>1024</v>
      </c>
      <c r="G32" s="27"/>
      <c r="H32" s="27"/>
      <c r="I32" s="27"/>
      <c r="J32" s="367">
        <f t="shared" si="0"/>
        <v>0</v>
      </c>
      <c r="K32" s="370">
        <f t="shared" si="1"/>
        <v>0</v>
      </c>
      <c r="M32" s="399"/>
      <c r="N32" s="396"/>
    </row>
    <row r="33" spans="1:14" ht="12.75" x14ac:dyDescent="0.2">
      <c r="A33" s="346">
        <v>2</v>
      </c>
      <c r="B33" s="347">
        <v>1</v>
      </c>
      <c r="C33" s="347">
        <v>1</v>
      </c>
      <c r="D33" s="347">
        <v>3</v>
      </c>
      <c r="E33" s="347"/>
      <c r="F33" s="348" t="s">
        <v>72</v>
      </c>
      <c r="G33" s="30">
        <f>G34</f>
        <v>0</v>
      </c>
      <c r="H33" s="30">
        <f>H34</f>
        <v>0</v>
      </c>
      <c r="I33" s="30">
        <f>I34</f>
        <v>0</v>
      </c>
      <c r="J33" s="30">
        <f>J34</f>
        <v>0</v>
      </c>
      <c r="K33" s="49">
        <f>K34</f>
        <v>0</v>
      </c>
      <c r="M33" s="401"/>
      <c r="N33" s="396"/>
    </row>
    <row r="34" spans="1:14" ht="12.75" x14ac:dyDescent="0.2">
      <c r="A34" s="349">
        <v>2</v>
      </c>
      <c r="B34" s="350">
        <v>1</v>
      </c>
      <c r="C34" s="350">
        <v>1</v>
      </c>
      <c r="D34" s="350">
        <v>3</v>
      </c>
      <c r="E34" s="350" t="s">
        <v>202</v>
      </c>
      <c r="F34" s="352" t="s">
        <v>72</v>
      </c>
      <c r="G34" s="27"/>
      <c r="H34" s="27"/>
      <c r="I34" s="27"/>
      <c r="J34" s="367">
        <f>SUBTOTAL(9,G34:I34)</f>
        <v>0</v>
      </c>
      <c r="K34" s="370">
        <f>IFERROR(J34/$J$18*100,"0.00")</f>
        <v>0</v>
      </c>
      <c r="M34" s="399"/>
      <c r="N34" s="396"/>
    </row>
    <row r="35" spans="1:14" ht="12.75" x14ac:dyDescent="0.2">
      <c r="A35" s="346">
        <v>2</v>
      </c>
      <c r="B35" s="347">
        <v>1</v>
      </c>
      <c r="C35" s="347">
        <v>1</v>
      </c>
      <c r="D35" s="347">
        <v>4</v>
      </c>
      <c r="E35" s="347"/>
      <c r="F35" s="348" t="s">
        <v>237</v>
      </c>
      <c r="G35" s="30">
        <f>G36</f>
        <v>0</v>
      </c>
      <c r="H35" s="30">
        <f>H36</f>
        <v>311300</v>
      </c>
      <c r="I35" s="30">
        <f>I36</f>
        <v>0</v>
      </c>
      <c r="J35" s="30">
        <f>J36</f>
        <v>311300</v>
      </c>
      <c r="K35" s="49">
        <f>K36</f>
        <v>0.13171333186612122</v>
      </c>
      <c r="M35" s="401"/>
      <c r="N35" s="396"/>
    </row>
    <row r="36" spans="1:14" ht="12.75" x14ac:dyDescent="0.2">
      <c r="A36" s="349">
        <v>2</v>
      </c>
      <c r="B36" s="350">
        <v>1</v>
      </c>
      <c r="C36" s="350">
        <v>1</v>
      </c>
      <c r="D36" s="350">
        <v>4</v>
      </c>
      <c r="E36" s="350" t="s">
        <v>202</v>
      </c>
      <c r="F36" s="352" t="s">
        <v>237</v>
      </c>
      <c r="G36" s="27"/>
      <c r="H36" s="368">
        <v>311300</v>
      </c>
      <c r="I36" s="27"/>
      <c r="J36" s="367">
        <f>SUBTOTAL(9,G36:I36)</f>
        <v>311300</v>
      </c>
      <c r="K36" s="370">
        <f>IFERROR(J36/$J$18*100,"0.00")</f>
        <v>0.13171333186612122</v>
      </c>
      <c r="M36" s="399"/>
      <c r="N36" s="396"/>
    </row>
    <row r="37" spans="1:14" ht="12.75" x14ac:dyDescent="0.2">
      <c r="A37" s="346">
        <v>2</v>
      </c>
      <c r="B37" s="347">
        <v>1</v>
      </c>
      <c r="C37" s="347">
        <v>1</v>
      </c>
      <c r="D37" s="347">
        <v>5</v>
      </c>
      <c r="E37" s="347"/>
      <c r="F37" s="348" t="s">
        <v>238</v>
      </c>
      <c r="G37" s="30">
        <f>SUM(G38:G41)</f>
        <v>0</v>
      </c>
      <c r="H37" s="30">
        <f>SUM(H38:H41)</f>
        <v>0</v>
      </c>
      <c r="I37" s="30">
        <f>SUM(I38:I41)</f>
        <v>0</v>
      </c>
      <c r="J37" s="30">
        <f>SUM(J38:J41)</f>
        <v>0</v>
      </c>
      <c r="K37" s="49">
        <f>SUM(K38:K41)</f>
        <v>0</v>
      </c>
      <c r="M37" s="401"/>
      <c r="N37" s="396"/>
    </row>
    <row r="38" spans="1:14" ht="12.75" x14ac:dyDescent="0.2">
      <c r="A38" s="349">
        <v>2</v>
      </c>
      <c r="B38" s="350">
        <v>1</v>
      </c>
      <c r="C38" s="350">
        <v>1</v>
      </c>
      <c r="D38" s="350">
        <v>5</v>
      </c>
      <c r="E38" s="350" t="s">
        <v>202</v>
      </c>
      <c r="F38" s="353" t="s">
        <v>238</v>
      </c>
      <c r="G38" s="27"/>
      <c r="H38" s="27"/>
      <c r="I38" s="27"/>
      <c r="J38" s="367">
        <f>SUBTOTAL(9,G38:I38)</f>
        <v>0</v>
      </c>
      <c r="K38" s="370">
        <f>IFERROR(J38/$J$18*100,"0.00")</f>
        <v>0</v>
      </c>
      <c r="M38" s="399"/>
      <c r="N38" s="396"/>
    </row>
    <row r="39" spans="1:14" ht="12.75" x14ac:dyDescent="0.2">
      <c r="A39" s="349">
        <v>2</v>
      </c>
      <c r="B39" s="350">
        <v>1</v>
      </c>
      <c r="C39" s="350">
        <v>1</v>
      </c>
      <c r="D39" s="350">
        <v>5</v>
      </c>
      <c r="E39" s="350" t="s">
        <v>203</v>
      </c>
      <c r="F39" s="352" t="s">
        <v>73</v>
      </c>
      <c r="G39" s="27"/>
      <c r="H39" s="27"/>
      <c r="I39" s="27"/>
      <c r="J39" s="367">
        <f>SUBTOTAL(9,G39:I39)</f>
        <v>0</v>
      </c>
      <c r="K39" s="370">
        <f>IFERROR(J39/$J$18*100,"0.00")</f>
        <v>0</v>
      </c>
      <c r="M39" s="399"/>
      <c r="N39" s="396"/>
    </row>
    <row r="40" spans="1:14" ht="12.75" x14ac:dyDescent="0.2">
      <c r="A40" s="349">
        <v>2</v>
      </c>
      <c r="B40" s="350">
        <v>1</v>
      </c>
      <c r="C40" s="350">
        <v>1</v>
      </c>
      <c r="D40" s="350">
        <v>5</v>
      </c>
      <c r="E40" s="350" t="s">
        <v>204</v>
      </c>
      <c r="F40" s="352" t="s">
        <v>239</v>
      </c>
      <c r="G40" s="27"/>
      <c r="H40" s="27"/>
      <c r="I40" s="27"/>
      <c r="J40" s="367">
        <f>SUBTOTAL(9,G40:I40)</f>
        <v>0</v>
      </c>
      <c r="K40" s="370">
        <f>IFERROR(J40/$J$18*100,"0.00")</f>
        <v>0</v>
      </c>
      <c r="M40" s="399"/>
      <c r="N40" s="396"/>
    </row>
    <row r="41" spans="1:14" ht="12.75" x14ac:dyDescent="0.2">
      <c r="A41" s="349">
        <v>2</v>
      </c>
      <c r="B41" s="350">
        <v>1</v>
      </c>
      <c r="C41" s="350">
        <v>1</v>
      </c>
      <c r="D41" s="350">
        <v>5</v>
      </c>
      <c r="E41" s="350" t="s">
        <v>205</v>
      </c>
      <c r="F41" s="352" t="s">
        <v>206</v>
      </c>
      <c r="G41" s="27"/>
      <c r="H41" s="27"/>
      <c r="I41" s="27"/>
      <c r="J41" s="367">
        <f>SUBTOTAL(9,G41:I41)</f>
        <v>0</v>
      </c>
      <c r="K41" s="370">
        <f>IFERROR(J41/$J$18*100,"0.00")</f>
        <v>0</v>
      </c>
      <c r="M41" s="399"/>
      <c r="N41" s="396"/>
    </row>
    <row r="42" spans="1:14" ht="12.75" x14ac:dyDescent="0.2">
      <c r="A42" s="343">
        <v>2</v>
      </c>
      <c r="B42" s="344">
        <v>1</v>
      </c>
      <c r="C42" s="344">
        <v>2</v>
      </c>
      <c r="D42" s="344"/>
      <c r="E42" s="344"/>
      <c r="F42" s="345" t="s">
        <v>21</v>
      </c>
      <c r="G42" s="32">
        <f>+G43+G45</f>
        <v>0</v>
      </c>
      <c r="H42" s="32">
        <f>+H43+H45</f>
        <v>6625953.5499999998</v>
      </c>
      <c r="I42" s="32">
        <f>+I43+I45</f>
        <v>0</v>
      </c>
      <c r="J42" s="32">
        <f>+J43+J45</f>
        <v>6625953.5499999998</v>
      </c>
      <c r="K42" s="32">
        <f>+K43+K45</f>
        <v>2.8034899417303372</v>
      </c>
      <c r="M42" s="401"/>
      <c r="N42" s="396"/>
    </row>
    <row r="43" spans="1:14" ht="12.75" x14ac:dyDescent="0.2">
      <c r="A43" s="346">
        <v>2</v>
      </c>
      <c r="B43" s="347">
        <v>1</v>
      </c>
      <c r="C43" s="347">
        <v>2</v>
      </c>
      <c r="D43" s="347">
        <v>1</v>
      </c>
      <c r="E43" s="347"/>
      <c r="F43" s="348" t="s">
        <v>74</v>
      </c>
      <c r="G43" s="30">
        <f>G44</f>
        <v>0</v>
      </c>
      <c r="H43" s="30">
        <f>H44</f>
        <v>0</v>
      </c>
      <c r="I43" s="30">
        <f>I44</f>
        <v>0</v>
      </c>
      <c r="J43" s="30">
        <f>J44</f>
        <v>0</v>
      </c>
      <c r="K43" s="49">
        <f>K44</f>
        <v>0</v>
      </c>
      <c r="M43" s="401"/>
      <c r="N43" s="396"/>
    </row>
    <row r="44" spans="1:14" ht="12.75" x14ac:dyDescent="0.2">
      <c r="A44" s="349">
        <v>2</v>
      </c>
      <c r="B44" s="350">
        <v>1</v>
      </c>
      <c r="C44" s="350">
        <v>2</v>
      </c>
      <c r="D44" s="350">
        <v>1</v>
      </c>
      <c r="E44" s="350" t="s">
        <v>202</v>
      </c>
      <c r="F44" s="352" t="s">
        <v>74</v>
      </c>
      <c r="G44" s="27"/>
      <c r="H44" s="27"/>
      <c r="I44" s="27"/>
      <c r="J44" s="367">
        <f>SUBTOTAL(9,G44:I44)</f>
        <v>0</v>
      </c>
      <c r="K44" s="370">
        <f>IFERROR(J44/$J$18*100,"0.00")</f>
        <v>0</v>
      </c>
      <c r="M44" s="397"/>
      <c r="N44" s="396"/>
    </row>
    <row r="45" spans="1:14" ht="12.75" x14ac:dyDescent="0.2">
      <c r="A45" s="346">
        <v>2</v>
      </c>
      <c r="B45" s="347">
        <v>1</v>
      </c>
      <c r="C45" s="347">
        <v>2</v>
      </c>
      <c r="D45" s="347">
        <v>2</v>
      </c>
      <c r="E45" s="347"/>
      <c r="F45" s="348" t="s">
        <v>75</v>
      </c>
      <c r="G45" s="30">
        <f>SUM(G46:G53)</f>
        <v>0</v>
      </c>
      <c r="H45" s="30">
        <f>SUM(H46:H53)</f>
        <v>6625953.5499999998</v>
      </c>
      <c r="I45" s="30">
        <f>SUM(I46:I53)</f>
        <v>0</v>
      </c>
      <c r="J45" s="30">
        <f>SUM(J46:J53)</f>
        <v>6625953.5499999998</v>
      </c>
      <c r="K45" s="49">
        <f>SUM(K46:K53)</f>
        <v>2.8034899417303372</v>
      </c>
      <c r="M45" s="401"/>
      <c r="N45" s="396"/>
    </row>
    <row r="46" spans="1:14" ht="22.5" x14ac:dyDescent="0.2">
      <c r="A46" s="349">
        <v>2</v>
      </c>
      <c r="B46" s="350">
        <v>1</v>
      </c>
      <c r="C46" s="350">
        <v>2</v>
      </c>
      <c r="D46" s="350">
        <v>2</v>
      </c>
      <c r="E46" s="350" t="s">
        <v>204</v>
      </c>
      <c r="F46" s="354" t="s">
        <v>76</v>
      </c>
      <c r="G46" s="27"/>
      <c r="H46" s="27">
        <v>215000</v>
      </c>
      <c r="I46" s="27"/>
      <c r="J46" s="367">
        <f t="shared" ref="J46:J53" si="2">SUBTOTAL(9,G46:I46)</f>
        <v>215000</v>
      </c>
      <c r="K46" s="370">
        <f t="shared" ref="K46:K53" si="3">IFERROR(J46/$J$18*100,"0.00")</f>
        <v>9.0968089788679929E-2</v>
      </c>
      <c r="M46" s="397"/>
      <c r="N46" s="396"/>
    </row>
    <row r="47" spans="1:14" ht="12.75" x14ac:dyDescent="0.2">
      <c r="A47" s="349">
        <v>2</v>
      </c>
      <c r="B47" s="350">
        <v>1</v>
      </c>
      <c r="C47" s="350">
        <v>2</v>
      </c>
      <c r="D47" s="350">
        <v>2</v>
      </c>
      <c r="E47" s="350" t="s">
        <v>205</v>
      </c>
      <c r="F47" s="352" t="s">
        <v>77</v>
      </c>
      <c r="G47" s="27"/>
      <c r="H47" s="27"/>
      <c r="I47" s="27"/>
      <c r="J47" s="367">
        <f t="shared" si="2"/>
        <v>0</v>
      </c>
      <c r="K47" s="370">
        <f t="shared" si="3"/>
        <v>0</v>
      </c>
      <c r="M47" s="397"/>
      <c r="N47" s="396"/>
    </row>
    <row r="48" spans="1:14" ht="12.75" x14ac:dyDescent="0.2">
      <c r="A48" s="349">
        <v>2</v>
      </c>
      <c r="B48" s="350">
        <v>1</v>
      </c>
      <c r="C48" s="350">
        <v>2</v>
      </c>
      <c r="D48" s="350">
        <v>2</v>
      </c>
      <c r="E48" s="350" t="s">
        <v>208</v>
      </c>
      <c r="F48" s="352" t="s">
        <v>78</v>
      </c>
      <c r="G48" s="27"/>
      <c r="H48" s="27"/>
      <c r="I48" s="27"/>
      <c r="J48" s="367">
        <f t="shared" si="2"/>
        <v>0</v>
      </c>
      <c r="K48" s="370">
        <f t="shared" si="3"/>
        <v>0</v>
      </c>
      <c r="M48" s="397"/>
      <c r="N48" s="396"/>
    </row>
    <row r="49" spans="1:14" ht="12.75" x14ac:dyDescent="0.2">
      <c r="A49" s="349">
        <v>2</v>
      </c>
      <c r="B49" s="350">
        <v>1</v>
      </c>
      <c r="C49" s="350">
        <v>2</v>
      </c>
      <c r="D49" s="350">
        <v>2</v>
      </c>
      <c r="E49" s="350" t="s">
        <v>234</v>
      </c>
      <c r="F49" s="352" t="s">
        <v>1025</v>
      </c>
      <c r="G49" s="27"/>
      <c r="H49" s="27">
        <v>6160953.5499999998</v>
      </c>
      <c r="I49" s="27"/>
      <c r="J49" s="367">
        <f t="shared" si="2"/>
        <v>6160953.5499999998</v>
      </c>
      <c r="K49" s="370">
        <f t="shared" si="3"/>
        <v>2.6067450033501691</v>
      </c>
      <c r="M49" s="397"/>
      <c r="N49" s="396"/>
    </row>
    <row r="50" spans="1:14" ht="12.75" x14ac:dyDescent="0.2">
      <c r="A50" s="349">
        <v>2</v>
      </c>
      <c r="B50" s="350">
        <v>1</v>
      </c>
      <c r="C50" s="350">
        <v>2</v>
      </c>
      <c r="D50" s="350">
        <v>2</v>
      </c>
      <c r="E50" s="350" t="s">
        <v>236</v>
      </c>
      <c r="F50" s="352" t="s">
        <v>79</v>
      </c>
      <c r="G50" s="27"/>
      <c r="H50" s="27"/>
      <c r="I50" s="27"/>
      <c r="J50" s="367">
        <f t="shared" si="2"/>
        <v>0</v>
      </c>
      <c r="K50" s="370">
        <f t="shared" si="3"/>
        <v>0</v>
      </c>
      <c r="M50" s="397"/>
      <c r="N50" s="396"/>
    </row>
    <row r="51" spans="1:14" ht="12.75" x14ac:dyDescent="0.2">
      <c r="A51" s="349">
        <v>2</v>
      </c>
      <c r="B51" s="350">
        <v>1</v>
      </c>
      <c r="C51" s="350">
        <v>2</v>
      </c>
      <c r="D51" s="350">
        <v>2</v>
      </c>
      <c r="E51" s="350" t="s">
        <v>240</v>
      </c>
      <c r="F51" s="352" t="s">
        <v>80</v>
      </c>
      <c r="G51" s="27"/>
      <c r="H51" s="27"/>
      <c r="I51" s="27"/>
      <c r="J51" s="367">
        <f t="shared" si="2"/>
        <v>0</v>
      </c>
      <c r="K51" s="370">
        <f t="shared" si="3"/>
        <v>0</v>
      </c>
      <c r="M51" s="397"/>
      <c r="N51" s="396"/>
    </row>
    <row r="52" spans="1:14" ht="12.75" x14ac:dyDescent="0.2">
      <c r="A52" s="349">
        <v>2</v>
      </c>
      <c r="B52" s="350">
        <v>1</v>
      </c>
      <c r="C52" s="350">
        <v>2</v>
      </c>
      <c r="D52" s="350">
        <v>2</v>
      </c>
      <c r="E52" s="350" t="s">
        <v>241</v>
      </c>
      <c r="F52" s="352" t="s">
        <v>81</v>
      </c>
      <c r="G52" s="27"/>
      <c r="H52" s="27">
        <v>100000</v>
      </c>
      <c r="I52" s="27"/>
      <c r="J52" s="367">
        <f t="shared" si="2"/>
        <v>100000</v>
      </c>
      <c r="K52" s="370">
        <f t="shared" si="3"/>
        <v>4.2310739436595315E-2</v>
      </c>
      <c r="M52" s="397"/>
      <c r="N52" s="396"/>
    </row>
    <row r="53" spans="1:14" ht="12.75" x14ac:dyDescent="0.2">
      <c r="A53" s="349">
        <v>2</v>
      </c>
      <c r="B53" s="350">
        <v>1</v>
      </c>
      <c r="C53" s="350">
        <v>2</v>
      </c>
      <c r="D53" s="350">
        <v>2</v>
      </c>
      <c r="E53" s="350" t="s">
        <v>242</v>
      </c>
      <c r="F53" s="354" t="s">
        <v>1026</v>
      </c>
      <c r="G53" s="27"/>
      <c r="H53" s="27">
        <v>150000</v>
      </c>
      <c r="I53" s="27"/>
      <c r="J53" s="367">
        <f t="shared" si="2"/>
        <v>150000</v>
      </c>
      <c r="K53" s="370">
        <f t="shared" si="3"/>
        <v>6.3466109154892966E-2</v>
      </c>
      <c r="M53" s="397"/>
      <c r="N53" s="396"/>
    </row>
    <row r="54" spans="1:14" ht="12.75" x14ac:dyDescent="0.2">
      <c r="A54" s="343">
        <v>2</v>
      </c>
      <c r="B54" s="344">
        <v>1</v>
      </c>
      <c r="C54" s="344">
        <v>3</v>
      </c>
      <c r="D54" s="344"/>
      <c r="E54" s="344"/>
      <c r="F54" s="345" t="s">
        <v>35</v>
      </c>
      <c r="G54" s="32">
        <f>+G55</f>
        <v>0</v>
      </c>
      <c r="H54" s="32">
        <f>+H55</f>
        <v>60000</v>
      </c>
      <c r="I54" s="32">
        <f>+I55</f>
        <v>0</v>
      </c>
      <c r="J54" s="32">
        <f>+J55</f>
        <v>60000</v>
      </c>
      <c r="K54" s="32">
        <f>+K55</f>
        <v>2.5386443661957189E-2</v>
      </c>
      <c r="M54" s="401"/>
      <c r="N54" s="396"/>
    </row>
    <row r="55" spans="1:14" ht="12.75" x14ac:dyDescent="0.2">
      <c r="A55" s="346">
        <v>2</v>
      </c>
      <c r="B55" s="347">
        <v>1</v>
      </c>
      <c r="C55" s="347">
        <v>3</v>
      </c>
      <c r="D55" s="347">
        <v>2</v>
      </c>
      <c r="E55" s="347"/>
      <c r="F55" s="355" t="s">
        <v>82</v>
      </c>
      <c r="G55" s="30">
        <f>SUM(G56:G57)</f>
        <v>0</v>
      </c>
      <c r="H55" s="30">
        <f>SUM(H56:H57)</f>
        <v>60000</v>
      </c>
      <c r="I55" s="30">
        <f>SUM(I56:I57)</f>
        <v>0</v>
      </c>
      <c r="J55" s="30">
        <f>SUM(J56:J57)</f>
        <v>60000</v>
      </c>
      <c r="K55" s="49">
        <f>SUM(K56:K57)</f>
        <v>2.5386443661957189E-2</v>
      </c>
      <c r="M55" s="401"/>
      <c r="N55" s="396"/>
    </row>
    <row r="56" spans="1:14" ht="12.75" x14ac:dyDescent="0.2">
      <c r="A56" s="356">
        <v>2</v>
      </c>
      <c r="B56" s="350">
        <v>1</v>
      </c>
      <c r="C56" s="350">
        <v>3</v>
      </c>
      <c r="D56" s="350">
        <v>2</v>
      </c>
      <c r="E56" s="350" t="s">
        <v>202</v>
      </c>
      <c r="F56" s="357" t="s">
        <v>83</v>
      </c>
      <c r="G56" s="27"/>
      <c r="H56" s="27">
        <v>60000</v>
      </c>
      <c r="I56" s="27"/>
      <c r="J56" s="367">
        <f>SUBTOTAL(9,G56:I56)</f>
        <v>60000</v>
      </c>
      <c r="K56" s="370">
        <f>IFERROR(J56/$J$18*100,"0.00")</f>
        <v>2.5386443661957189E-2</v>
      </c>
      <c r="M56" s="397"/>
      <c r="N56" s="396"/>
    </row>
    <row r="57" spans="1:14" ht="12.75" x14ac:dyDescent="0.2">
      <c r="A57" s="356">
        <v>2</v>
      </c>
      <c r="B57" s="350">
        <v>1</v>
      </c>
      <c r="C57" s="350">
        <v>3</v>
      </c>
      <c r="D57" s="350">
        <v>2</v>
      </c>
      <c r="E57" s="350" t="s">
        <v>203</v>
      </c>
      <c r="F57" s="357" t="s">
        <v>84</v>
      </c>
      <c r="G57" s="27"/>
      <c r="H57" s="27"/>
      <c r="I57" s="27"/>
      <c r="J57" s="367">
        <f>SUBTOTAL(9,G57:I57)</f>
        <v>0</v>
      </c>
      <c r="K57" s="370">
        <f>IFERROR(J57/$J$18*100,"0.00")</f>
        <v>0</v>
      </c>
      <c r="M57" s="397"/>
      <c r="N57" s="396"/>
    </row>
    <row r="58" spans="1:14" ht="12.75" x14ac:dyDescent="0.2">
      <c r="A58" s="343">
        <v>2</v>
      </c>
      <c r="B58" s="344">
        <v>1</v>
      </c>
      <c r="C58" s="344">
        <v>5</v>
      </c>
      <c r="D58" s="344"/>
      <c r="E58" s="344"/>
      <c r="F58" s="345" t="s">
        <v>243</v>
      </c>
      <c r="G58" s="32">
        <f>G59+G61+G63+G65</f>
        <v>0</v>
      </c>
      <c r="H58" s="32">
        <f>H59+H61+H63+H65</f>
        <v>1383716.8603985254</v>
      </c>
      <c r="I58" s="32">
        <f>I59+I61+I63+I65</f>
        <v>0</v>
      </c>
      <c r="J58" s="32">
        <f>J59+J61+J63+J65</f>
        <v>1383716.8603985254</v>
      </c>
      <c r="K58" s="48">
        <f>K59+K61+K63+K65</f>
        <v>0.58546083534345739</v>
      </c>
      <c r="M58" s="401"/>
      <c r="N58" s="396"/>
    </row>
    <row r="59" spans="1:14" ht="12.75" x14ac:dyDescent="0.2">
      <c r="A59" s="346">
        <v>2</v>
      </c>
      <c r="B59" s="347">
        <v>1</v>
      </c>
      <c r="C59" s="347">
        <v>5</v>
      </c>
      <c r="D59" s="347">
        <v>1</v>
      </c>
      <c r="E59" s="347"/>
      <c r="F59" s="348" t="s">
        <v>85</v>
      </c>
      <c r="G59" s="30">
        <f>G60</f>
        <v>0</v>
      </c>
      <c r="H59" s="30">
        <f>H60</f>
        <v>663475.26039852528</v>
      </c>
      <c r="I59" s="30">
        <f>I60</f>
        <v>0</v>
      </c>
      <c r="J59" s="30">
        <f>J60</f>
        <v>663475.26039852528</v>
      </c>
      <c r="K59" s="49">
        <f>K60</f>
        <v>0.28072128865349233</v>
      </c>
      <c r="M59" s="401"/>
      <c r="N59" s="396"/>
    </row>
    <row r="60" spans="1:14" ht="12.75" x14ac:dyDescent="0.2">
      <c r="A60" s="349">
        <v>2</v>
      </c>
      <c r="B60" s="350">
        <v>1</v>
      </c>
      <c r="C60" s="350">
        <v>5</v>
      </c>
      <c r="D60" s="350">
        <v>1</v>
      </c>
      <c r="E60" s="350" t="s">
        <v>202</v>
      </c>
      <c r="F60" s="352" t="s">
        <v>85</v>
      </c>
      <c r="G60" s="27"/>
      <c r="H60" s="27">
        <v>663475.26039852528</v>
      </c>
      <c r="I60" s="27"/>
      <c r="J60" s="367">
        <f>SUBTOTAL(9,G60:I60)</f>
        <v>663475.26039852528</v>
      </c>
      <c r="K60" s="370">
        <f>IFERROR(J60/$J$18*100,"0.00")</f>
        <v>0.28072128865349233</v>
      </c>
      <c r="M60" s="397"/>
      <c r="N60" s="396"/>
    </row>
    <row r="61" spans="1:14" ht="12.75" x14ac:dyDescent="0.2">
      <c r="A61" s="346">
        <v>2</v>
      </c>
      <c r="B61" s="347">
        <v>1</v>
      </c>
      <c r="C61" s="347">
        <v>5</v>
      </c>
      <c r="D61" s="347">
        <v>2</v>
      </c>
      <c r="E61" s="347"/>
      <c r="F61" s="355" t="s">
        <v>86</v>
      </c>
      <c r="G61" s="30">
        <f>G62</f>
        <v>0</v>
      </c>
      <c r="H61" s="30">
        <f>H62</f>
        <v>642865.6</v>
      </c>
      <c r="I61" s="30">
        <f>I62</f>
        <v>0</v>
      </c>
      <c r="J61" s="30">
        <f>J62</f>
        <v>642865.6</v>
      </c>
      <c r="K61" s="49">
        <f>K62</f>
        <v>0.27200118894350506</v>
      </c>
      <c r="M61" s="400"/>
      <c r="N61" s="396"/>
    </row>
    <row r="62" spans="1:14" ht="12.75" x14ac:dyDescent="0.2">
      <c r="A62" s="349">
        <v>2</v>
      </c>
      <c r="B62" s="350">
        <v>1</v>
      </c>
      <c r="C62" s="350">
        <v>5</v>
      </c>
      <c r="D62" s="350">
        <v>2</v>
      </c>
      <c r="E62" s="350" t="s">
        <v>202</v>
      </c>
      <c r="F62" s="352" t="s">
        <v>86</v>
      </c>
      <c r="G62" s="27"/>
      <c r="H62" s="27">
        <v>642865.6</v>
      </c>
      <c r="I62" s="27"/>
      <c r="J62" s="367">
        <f>SUBTOTAL(9,G62:I62)</f>
        <v>642865.6</v>
      </c>
      <c r="K62" s="370">
        <f>IFERROR(J62/$J$18*100,"0.00")</f>
        <v>0.27200118894350506</v>
      </c>
      <c r="M62" s="397"/>
      <c r="N62" s="396"/>
    </row>
    <row r="63" spans="1:14" ht="12.75" x14ac:dyDescent="0.2">
      <c r="A63" s="346">
        <v>2</v>
      </c>
      <c r="B63" s="347">
        <v>1</v>
      </c>
      <c r="C63" s="347">
        <v>5</v>
      </c>
      <c r="D63" s="347">
        <v>3</v>
      </c>
      <c r="E63" s="347"/>
      <c r="F63" s="355" t="s">
        <v>87</v>
      </c>
      <c r="G63" s="30">
        <f>G64</f>
        <v>0</v>
      </c>
      <c r="H63" s="30">
        <f>H64</f>
        <v>77376</v>
      </c>
      <c r="I63" s="30">
        <f>I64</f>
        <v>0</v>
      </c>
      <c r="J63" s="30">
        <f>J64</f>
        <v>77376</v>
      </c>
      <c r="K63" s="49">
        <f>K64</f>
        <v>3.2738357746459987E-2</v>
      </c>
      <c r="M63" s="401"/>
      <c r="N63" s="396"/>
    </row>
    <row r="64" spans="1:14" ht="12.75" x14ac:dyDescent="0.2">
      <c r="A64" s="349">
        <v>2</v>
      </c>
      <c r="B64" s="350">
        <v>1</v>
      </c>
      <c r="C64" s="350">
        <v>5</v>
      </c>
      <c r="D64" s="350">
        <v>3</v>
      </c>
      <c r="E64" s="350" t="s">
        <v>202</v>
      </c>
      <c r="F64" s="352" t="s">
        <v>87</v>
      </c>
      <c r="G64" s="27"/>
      <c r="H64" s="27">
        <v>77376</v>
      </c>
      <c r="I64" s="27"/>
      <c r="J64" s="367">
        <f>SUBTOTAL(9,G64:I64)</f>
        <v>77376</v>
      </c>
      <c r="K64" s="370">
        <f>IFERROR(J64/$J$18*100,"0.00")</f>
        <v>3.2738357746459987E-2</v>
      </c>
      <c r="M64" s="399"/>
      <c r="N64" s="396"/>
    </row>
    <row r="65" spans="1:14" ht="12.75" x14ac:dyDescent="0.2">
      <c r="A65" s="346">
        <v>2</v>
      </c>
      <c r="B65" s="347">
        <v>1</v>
      </c>
      <c r="C65" s="347">
        <v>5</v>
      </c>
      <c r="D65" s="347">
        <v>4</v>
      </c>
      <c r="E65" s="347"/>
      <c r="F65" s="355" t="s">
        <v>88</v>
      </c>
      <c r="G65" s="30">
        <f>G66</f>
        <v>0</v>
      </c>
      <c r="H65" s="30">
        <f>H66</f>
        <v>0</v>
      </c>
      <c r="I65" s="30">
        <f>I66</f>
        <v>0</v>
      </c>
      <c r="J65" s="30">
        <f>J66</f>
        <v>0</v>
      </c>
      <c r="K65" s="49">
        <f>K66</f>
        <v>0</v>
      </c>
      <c r="M65" s="401"/>
      <c r="N65" s="396"/>
    </row>
    <row r="66" spans="1:14" ht="12.75" x14ac:dyDescent="0.2">
      <c r="A66" s="349">
        <v>2</v>
      </c>
      <c r="B66" s="350">
        <v>1</v>
      </c>
      <c r="C66" s="350">
        <v>5</v>
      </c>
      <c r="D66" s="350">
        <v>4</v>
      </c>
      <c r="E66" s="350" t="s">
        <v>202</v>
      </c>
      <c r="F66" s="352" t="s">
        <v>88</v>
      </c>
      <c r="G66" s="27"/>
      <c r="H66" s="27"/>
      <c r="I66" s="27"/>
      <c r="J66" s="367">
        <f>SUBTOTAL(9,G66:I66)</f>
        <v>0</v>
      </c>
      <c r="K66" s="370">
        <f>IFERROR(J66/$J$18*100,"0.00")</f>
        <v>0</v>
      </c>
      <c r="M66" s="397"/>
      <c r="N66" s="396"/>
    </row>
    <row r="67" spans="1:14" ht="12.75" x14ac:dyDescent="0.2">
      <c r="A67" s="339">
        <v>2</v>
      </c>
      <c r="B67" s="340">
        <v>2</v>
      </c>
      <c r="C67" s="341"/>
      <c r="D67" s="341"/>
      <c r="E67" s="341"/>
      <c r="F67" s="342" t="s">
        <v>244</v>
      </c>
      <c r="G67" s="33">
        <f>+G68+G82+G87+G92+G99+G116+G125+G143</f>
        <v>5157704</v>
      </c>
      <c r="H67" s="33">
        <f>+H68+H82+H87+H92+H99+H116+H125+H143</f>
        <v>6688286.6099999994</v>
      </c>
      <c r="I67" s="33">
        <f>+I68+I82+I87+I92+I99+I116+I125+I143</f>
        <v>0</v>
      </c>
      <c r="J67" s="33">
        <f>+J68+J82+J87+J92+J99+J116+J125+J143</f>
        <v>11845990.609999999</v>
      </c>
      <c r="K67" s="47">
        <f>+K68+K82+K87+K92+K99+K116+K125+K143</f>
        <v>5.0121262206806474</v>
      </c>
      <c r="M67" s="401"/>
      <c r="N67" s="402"/>
    </row>
    <row r="68" spans="1:14" ht="12.75" x14ac:dyDescent="0.2">
      <c r="A68" s="343">
        <v>2</v>
      </c>
      <c r="B68" s="344">
        <v>2</v>
      </c>
      <c r="C68" s="344">
        <v>1</v>
      </c>
      <c r="D68" s="344"/>
      <c r="E68" s="344"/>
      <c r="F68" s="345" t="s">
        <v>22</v>
      </c>
      <c r="G68" s="32">
        <f>+G69+G71+G73+G75+G78+G80</f>
        <v>1325500</v>
      </c>
      <c r="H68" s="32">
        <f>+H69+H71+H73+H75+H78+H80</f>
        <v>406220.11</v>
      </c>
      <c r="I68" s="32">
        <f>+I69+I71+I73+I75+I78+I80</f>
        <v>0</v>
      </c>
      <c r="J68" s="32">
        <f>+J69+J71+J73+J75+J78+J80</f>
        <v>1731720.1099999999</v>
      </c>
      <c r="K68" s="32">
        <f>+K69+K71+K73+K75+K78+K80</f>
        <v>0.73270358351322173</v>
      </c>
      <c r="M68" s="401"/>
      <c r="N68" s="396"/>
    </row>
    <row r="69" spans="1:14" ht="12.75" x14ac:dyDescent="0.2">
      <c r="A69" s="346">
        <v>2</v>
      </c>
      <c r="B69" s="347">
        <v>2</v>
      </c>
      <c r="C69" s="347">
        <v>1</v>
      </c>
      <c r="D69" s="347">
        <v>2</v>
      </c>
      <c r="E69" s="347"/>
      <c r="F69" s="348" t="s">
        <v>89</v>
      </c>
      <c r="G69" s="30">
        <f>G70</f>
        <v>0</v>
      </c>
      <c r="H69" s="30">
        <f>H70</f>
        <v>0</v>
      </c>
      <c r="I69" s="30">
        <f>I70</f>
        <v>0</v>
      </c>
      <c r="J69" s="30">
        <f>J70</f>
        <v>0</v>
      </c>
      <c r="K69" s="49">
        <f>K70</f>
        <v>0</v>
      </c>
      <c r="M69" s="401"/>
      <c r="N69" s="396"/>
    </row>
    <row r="70" spans="1:14" ht="12.75" x14ac:dyDescent="0.2">
      <c r="A70" s="356">
        <v>2</v>
      </c>
      <c r="B70" s="350">
        <v>2</v>
      </c>
      <c r="C70" s="350">
        <v>1</v>
      </c>
      <c r="D70" s="350">
        <v>2</v>
      </c>
      <c r="E70" s="350" t="s">
        <v>202</v>
      </c>
      <c r="F70" s="357" t="s">
        <v>89</v>
      </c>
      <c r="G70" s="27"/>
      <c r="H70" s="27"/>
      <c r="I70" s="27"/>
      <c r="J70" s="367">
        <f>SUBTOTAL(9,G70:I70)</f>
        <v>0</v>
      </c>
      <c r="K70" s="370">
        <f>IFERROR(J70/$J$18*100,"0.00")</f>
        <v>0</v>
      </c>
      <c r="M70" s="399"/>
      <c r="N70" s="396"/>
    </row>
    <row r="71" spans="1:14" ht="12.75" x14ac:dyDescent="0.2">
      <c r="A71" s="346">
        <v>2</v>
      </c>
      <c r="B71" s="347">
        <v>2</v>
      </c>
      <c r="C71" s="347">
        <v>1</v>
      </c>
      <c r="D71" s="347">
        <v>3</v>
      </c>
      <c r="E71" s="347"/>
      <c r="F71" s="348" t="s">
        <v>90</v>
      </c>
      <c r="G71" s="30">
        <f>G72</f>
        <v>1040500</v>
      </c>
      <c r="H71" s="30">
        <f>H72</f>
        <v>360020.11</v>
      </c>
      <c r="I71" s="30">
        <f>I72</f>
        <v>0</v>
      </c>
      <c r="J71" s="30">
        <f>J72</f>
        <v>1400520.1099999999</v>
      </c>
      <c r="K71" s="49">
        <f>K72</f>
        <v>0.59257041449921799</v>
      </c>
      <c r="M71" s="400"/>
      <c r="N71" s="396"/>
    </row>
    <row r="72" spans="1:14" ht="12.75" x14ac:dyDescent="0.2">
      <c r="A72" s="349">
        <v>2</v>
      </c>
      <c r="B72" s="350">
        <v>2</v>
      </c>
      <c r="C72" s="350">
        <v>1</v>
      </c>
      <c r="D72" s="350">
        <v>3</v>
      </c>
      <c r="E72" s="350" t="s">
        <v>202</v>
      </c>
      <c r="F72" s="352" t="s">
        <v>90</v>
      </c>
      <c r="G72" s="27">
        <v>1040500</v>
      </c>
      <c r="H72" s="27">
        <v>360020.11</v>
      </c>
      <c r="I72" s="27"/>
      <c r="J72" s="367">
        <f>SUBTOTAL(9,G72:I72)</f>
        <v>1400520.1099999999</v>
      </c>
      <c r="K72" s="370">
        <f>IFERROR(J72/$J$18*100,"0.00")</f>
        <v>0.59257041449921799</v>
      </c>
      <c r="M72" s="397"/>
      <c r="N72" s="396"/>
    </row>
    <row r="73" spans="1:14" ht="12.75" x14ac:dyDescent="0.2">
      <c r="A73" s="346">
        <v>2</v>
      </c>
      <c r="B73" s="347">
        <v>2</v>
      </c>
      <c r="C73" s="347">
        <v>1</v>
      </c>
      <c r="D73" s="347">
        <v>5</v>
      </c>
      <c r="E73" s="347"/>
      <c r="F73" s="348" t="s">
        <v>91</v>
      </c>
      <c r="G73" s="30">
        <f>G74</f>
        <v>0</v>
      </c>
      <c r="H73" s="30">
        <f>H74</f>
        <v>0</v>
      </c>
      <c r="I73" s="30">
        <f>I74</f>
        <v>0</v>
      </c>
      <c r="J73" s="30">
        <f>J74</f>
        <v>0</v>
      </c>
      <c r="K73" s="49">
        <f>K74</f>
        <v>0</v>
      </c>
      <c r="M73" s="401"/>
      <c r="N73" s="396"/>
    </row>
    <row r="74" spans="1:14" ht="12.75" x14ac:dyDescent="0.2">
      <c r="A74" s="356">
        <v>2</v>
      </c>
      <c r="B74" s="350">
        <v>2</v>
      </c>
      <c r="C74" s="350">
        <v>1</v>
      </c>
      <c r="D74" s="350">
        <v>5</v>
      </c>
      <c r="E74" s="350" t="s">
        <v>202</v>
      </c>
      <c r="F74" s="357" t="s">
        <v>91</v>
      </c>
      <c r="G74" s="27"/>
      <c r="H74" s="27"/>
      <c r="I74" s="27"/>
      <c r="J74" s="367">
        <f>SUBTOTAL(9,G74:I74)</f>
        <v>0</v>
      </c>
      <c r="K74" s="370">
        <f>IFERROR(J74/$J$18*100,"0.00")</f>
        <v>0</v>
      </c>
      <c r="M74" s="397"/>
      <c r="N74" s="396"/>
    </row>
    <row r="75" spans="1:14" ht="12.75" x14ac:dyDescent="0.2">
      <c r="A75" s="346">
        <v>2</v>
      </c>
      <c r="B75" s="347">
        <v>2</v>
      </c>
      <c r="C75" s="347">
        <v>1</v>
      </c>
      <c r="D75" s="347">
        <v>6</v>
      </c>
      <c r="E75" s="347"/>
      <c r="F75" s="348" t="s">
        <v>23</v>
      </c>
      <c r="G75" s="30">
        <f>G76+G77</f>
        <v>0</v>
      </c>
      <c r="H75" s="30">
        <f>H76+H77</f>
        <v>0</v>
      </c>
      <c r="I75" s="30">
        <f>I76+I77</f>
        <v>0</v>
      </c>
      <c r="J75" s="30">
        <f>J76+J77</f>
        <v>0</v>
      </c>
      <c r="K75" s="49">
        <f>K76+K77</f>
        <v>0</v>
      </c>
      <c r="M75" s="401"/>
      <c r="N75" s="396"/>
    </row>
    <row r="76" spans="1:14" ht="12.75" x14ac:dyDescent="0.2">
      <c r="A76" s="356">
        <v>2</v>
      </c>
      <c r="B76" s="350">
        <v>2</v>
      </c>
      <c r="C76" s="350">
        <v>1</v>
      </c>
      <c r="D76" s="350">
        <v>6</v>
      </c>
      <c r="E76" s="350" t="s">
        <v>202</v>
      </c>
      <c r="F76" s="357" t="s">
        <v>92</v>
      </c>
      <c r="G76" s="28"/>
      <c r="H76" s="28"/>
      <c r="I76" s="28"/>
      <c r="J76" s="367">
        <f>SUBTOTAL(9,G76:I76)</f>
        <v>0</v>
      </c>
      <c r="K76" s="370">
        <f>IFERROR(J76/$J$18*100,"0.00")</f>
        <v>0</v>
      </c>
      <c r="M76" s="397"/>
      <c r="N76" s="396"/>
    </row>
    <row r="77" spans="1:14" ht="12.75" x14ac:dyDescent="0.2">
      <c r="A77" s="356">
        <v>2</v>
      </c>
      <c r="B77" s="350">
        <v>2</v>
      </c>
      <c r="C77" s="350">
        <v>1</v>
      </c>
      <c r="D77" s="350">
        <v>6</v>
      </c>
      <c r="E77" s="350" t="s">
        <v>203</v>
      </c>
      <c r="F77" s="357" t="s">
        <v>93</v>
      </c>
      <c r="G77" s="28"/>
      <c r="H77" s="28"/>
      <c r="I77" s="28"/>
      <c r="J77" s="367">
        <f>SUBTOTAL(9,G77:I77)</f>
        <v>0</v>
      </c>
      <c r="K77" s="370">
        <f>IFERROR(J77/$J$18*100,"0.00")</f>
        <v>0</v>
      </c>
      <c r="M77" s="397"/>
      <c r="N77" s="396"/>
    </row>
    <row r="78" spans="1:14" ht="12.75" x14ac:dyDescent="0.2">
      <c r="A78" s="346">
        <v>2</v>
      </c>
      <c r="B78" s="347">
        <v>2</v>
      </c>
      <c r="C78" s="347">
        <v>1</v>
      </c>
      <c r="D78" s="347">
        <v>7</v>
      </c>
      <c r="E78" s="347"/>
      <c r="F78" s="348" t="s">
        <v>24</v>
      </c>
      <c r="G78" s="30">
        <f>G79</f>
        <v>75000</v>
      </c>
      <c r="H78" s="30">
        <f>H79</f>
        <v>18600</v>
      </c>
      <c r="I78" s="30">
        <f>I79</f>
        <v>0</v>
      </c>
      <c r="J78" s="30">
        <f>J79</f>
        <v>93600</v>
      </c>
      <c r="K78" s="49">
        <f>K79</f>
        <v>3.9602852112653214E-2</v>
      </c>
      <c r="M78" s="401"/>
      <c r="N78" s="396"/>
    </row>
    <row r="79" spans="1:14" ht="12.75" x14ac:dyDescent="0.2">
      <c r="A79" s="356">
        <v>2</v>
      </c>
      <c r="B79" s="350">
        <v>2</v>
      </c>
      <c r="C79" s="350">
        <v>1</v>
      </c>
      <c r="D79" s="350">
        <v>7</v>
      </c>
      <c r="E79" s="350" t="s">
        <v>202</v>
      </c>
      <c r="F79" s="357" t="s">
        <v>24</v>
      </c>
      <c r="G79" s="27">
        <v>75000</v>
      </c>
      <c r="H79" s="27">
        <v>18600</v>
      </c>
      <c r="I79" s="27"/>
      <c r="J79" s="367">
        <f>SUBTOTAL(9,G79:I79)</f>
        <v>93600</v>
      </c>
      <c r="K79" s="370">
        <f>IFERROR(J79/$J$18*100,"0.00")</f>
        <v>3.9602852112653214E-2</v>
      </c>
      <c r="M79" s="397"/>
      <c r="N79" s="396"/>
    </row>
    <row r="80" spans="1:14" ht="12.75" x14ac:dyDescent="0.2">
      <c r="A80" s="346">
        <v>2</v>
      </c>
      <c r="B80" s="347">
        <v>2</v>
      </c>
      <c r="C80" s="347">
        <v>1</v>
      </c>
      <c r="D80" s="347">
        <v>8</v>
      </c>
      <c r="E80" s="347"/>
      <c r="F80" s="348" t="s">
        <v>94</v>
      </c>
      <c r="G80" s="30">
        <f>G81</f>
        <v>210000</v>
      </c>
      <c r="H80" s="30">
        <f>H81</f>
        <v>27600</v>
      </c>
      <c r="I80" s="30">
        <f>I81</f>
        <v>0</v>
      </c>
      <c r="J80" s="30">
        <f>J81</f>
        <v>237600</v>
      </c>
      <c r="K80" s="49">
        <f>K81</f>
        <v>0.10053031690135047</v>
      </c>
      <c r="M80" s="401"/>
      <c r="N80" s="396"/>
    </row>
    <row r="81" spans="1:14" ht="12.75" x14ac:dyDescent="0.2">
      <c r="A81" s="349">
        <v>2</v>
      </c>
      <c r="B81" s="350">
        <v>2</v>
      </c>
      <c r="C81" s="350">
        <v>1</v>
      </c>
      <c r="D81" s="350">
        <v>8</v>
      </c>
      <c r="E81" s="350" t="s">
        <v>202</v>
      </c>
      <c r="F81" s="352" t="s">
        <v>94</v>
      </c>
      <c r="G81" s="27">
        <v>210000</v>
      </c>
      <c r="H81" s="27">
        <v>27600</v>
      </c>
      <c r="I81" s="27"/>
      <c r="J81" s="367">
        <f>SUBTOTAL(9,G81:I81)</f>
        <v>237600</v>
      </c>
      <c r="K81" s="370">
        <f>IFERROR(J81/$J$18*100,"0.00")</f>
        <v>0.10053031690135047</v>
      </c>
      <c r="M81" s="399"/>
      <c r="N81" s="396"/>
    </row>
    <row r="82" spans="1:14" ht="12.75" x14ac:dyDescent="0.2">
      <c r="A82" s="343">
        <v>2</v>
      </c>
      <c r="B82" s="344">
        <v>2</v>
      </c>
      <c r="C82" s="344">
        <v>2</v>
      </c>
      <c r="D82" s="344"/>
      <c r="E82" s="344"/>
      <c r="F82" s="345" t="s">
        <v>245</v>
      </c>
      <c r="G82" s="32">
        <f>+G83+G85</f>
        <v>560000</v>
      </c>
      <c r="H82" s="32">
        <f>+H83+H85</f>
        <v>1238069.3</v>
      </c>
      <c r="I82" s="32">
        <f>+I83+I85</f>
        <v>0</v>
      </c>
      <c r="J82" s="32">
        <f>+J83+J85</f>
        <v>1798069.3</v>
      </c>
      <c r="K82" s="48">
        <f>+K83+K85</f>
        <v>0.76077641641241334</v>
      </c>
      <c r="M82" s="401"/>
      <c r="N82" s="396"/>
    </row>
    <row r="83" spans="1:14" ht="12.75" x14ac:dyDescent="0.2">
      <c r="A83" s="346">
        <v>2</v>
      </c>
      <c r="B83" s="347">
        <v>2</v>
      </c>
      <c r="C83" s="347">
        <v>2</v>
      </c>
      <c r="D83" s="347">
        <v>1</v>
      </c>
      <c r="E83" s="347"/>
      <c r="F83" s="348" t="s">
        <v>95</v>
      </c>
      <c r="G83" s="30">
        <f>G84</f>
        <v>0</v>
      </c>
      <c r="H83" s="30">
        <f>H84</f>
        <v>235000</v>
      </c>
      <c r="I83" s="30">
        <f>I84</f>
        <v>0</v>
      </c>
      <c r="J83" s="30">
        <f>J84</f>
        <v>235000</v>
      </c>
      <c r="K83" s="49">
        <f>K84</f>
        <v>9.9430237675998984E-2</v>
      </c>
      <c r="M83" s="400"/>
      <c r="N83" s="396"/>
    </row>
    <row r="84" spans="1:14" ht="12.75" x14ac:dyDescent="0.2">
      <c r="A84" s="349">
        <v>2</v>
      </c>
      <c r="B84" s="350">
        <v>2</v>
      </c>
      <c r="C84" s="350">
        <v>2</v>
      </c>
      <c r="D84" s="350">
        <v>1</v>
      </c>
      <c r="E84" s="350" t="s">
        <v>202</v>
      </c>
      <c r="F84" s="352" t="s">
        <v>95</v>
      </c>
      <c r="G84" s="27"/>
      <c r="H84" s="27">
        <v>235000</v>
      </c>
      <c r="I84" s="27"/>
      <c r="J84" s="367">
        <f>SUBTOTAL(9,G84:I84)</f>
        <v>235000</v>
      </c>
      <c r="K84" s="370">
        <f>IFERROR(J84/$J$18*100,"0.00")</f>
        <v>9.9430237675998984E-2</v>
      </c>
      <c r="M84" s="397"/>
      <c r="N84" s="396"/>
    </row>
    <row r="85" spans="1:14" ht="12.75" x14ac:dyDescent="0.2">
      <c r="A85" s="346">
        <v>2</v>
      </c>
      <c r="B85" s="347">
        <v>2</v>
      </c>
      <c r="C85" s="347">
        <v>2</v>
      </c>
      <c r="D85" s="347">
        <v>2</v>
      </c>
      <c r="E85" s="347"/>
      <c r="F85" s="348" t="s">
        <v>96</v>
      </c>
      <c r="G85" s="30">
        <f>G86</f>
        <v>560000</v>
      </c>
      <c r="H85" s="30">
        <f>H86</f>
        <v>1003069.3</v>
      </c>
      <c r="I85" s="30">
        <f>I86</f>
        <v>0</v>
      </c>
      <c r="J85" s="30">
        <f>J86</f>
        <v>1563069.3</v>
      </c>
      <c r="K85" s="49">
        <f>K86</f>
        <v>0.66134617873641433</v>
      </c>
      <c r="M85" s="400"/>
      <c r="N85" s="396"/>
    </row>
    <row r="86" spans="1:14" ht="12.75" x14ac:dyDescent="0.2">
      <c r="A86" s="349">
        <v>2</v>
      </c>
      <c r="B86" s="350">
        <v>2</v>
      </c>
      <c r="C86" s="350">
        <v>2</v>
      </c>
      <c r="D86" s="350">
        <v>2</v>
      </c>
      <c r="E86" s="350" t="s">
        <v>202</v>
      </c>
      <c r="F86" s="352" t="s">
        <v>96</v>
      </c>
      <c r="G86" s="27">
        <v>560000</v>
      </c>
      <c r="H86" s="27">
        <v>1003069.3</v>
      </c>
      <c r="I86" s="27"/>
      <c r="J86" s="367">
        <f>SUBTOTAL(9,G86:I86)</f>
        <v>1563069.3</v>
      </c>
      <c r="K86" s="370">
        <f>IFERROR(J86/$J$18*100,"0.00")</f>
        <v>0.66134617873641433</v>
      </c>
      <c r="M86" s="397"/>
      <c r="N86" s="396"/>
    </row>
    <row r="87" spans="1:14" ht="12.75" x14ac:dyDescent="0.2">
      <c r="A87" s="343">
        <v>2</v>
      </c>
      <c r="B87" s="344">
        <v>2</v>
      </c>
      <c r="C87" s="344">
        <v>3</v>
      </c>
      <c r="D87" s="344"/>
      <c r="E87" s="344"/>
      <c r="F87" s="345" t="s">
        <v>25</v>
      </c>
      <c r="G87" s="32">
        <f>+G88+G90</f>
        <v>400054</v>
      </c>
      <c r="H87" s="32">
        <f>+H88+H90</f>
        <v>146000.35999999999</v>
      </c>
      <c r="I87" s="32">
        <f>+I88+I90</f>
        <v>0</v>
      </c>
      <c r="J87" s="32">
        <f>+J88+J90</f>
        <v>546054.36</v>
      </c>
      <c r="K87" s="48">
        <f>+K88+K90</f>
        <v>0.23103963744176814</v>
      </c>
      <c r="M87" s="401"/>
      <c r="N87" s="396"/>
    </row>
    <row r="88" spans="1:14" ht="12.75" x14ac:dyDescent="0.2">
      <c r="A88" s="346">
        <v>2</v>
      </c>
      <c r="B88" s="347">
        <v>2</v>
      </c>
      <c r="C88" s="347">
        <v>3</v>
      </c>
      <c r="D88" s="347">
        <v>1</v>
      </c>
      <c r="E88" s="347"/>
      <c r="F88" s="348" t="s">
        <v>97</v>
      </c>
      <c r="G88" s="30">
        <f>G89</f>
        <v>400054</v>
      </c>
      <c r="H88" s="30">
        <f>H89</f>
        <v>146000.35999999999</v>
      </c>
      <c r="I88" s="30">
        <f>I89</f>
        <v>0</v>
      </c>
      <c r="J88" s="30">
        <f>J89</f>
        <v>546054.36</v>
      </c>
      <c r="K88" s="49">
        <f>K89</f>
        <v>0.23103963744176814</v>
      </c>
      <c r="M88" s="401"/>
      <c r="N88" s="396"/>
    </row>
    <row r="89" spans="1:14" ht="12.75" x14ac:dyDescent="0.2">
      <c r="A89" s="349">
        <v>2</v>
      </c>
      <c r="B89" s="350">
        <v>2</v>
      </c>
      <c r="C89" s="350">
        <v>3</v>
      </c>
      <c r="D89" s="350">
        <v>1</v>
      </c>
      <c r="E89" s="350" t="s">
        <v>202</v>
      </c>
      <c r="F89" s="352" t="s">
        <v>97</v>
      </c>
      <c r="G89" s="27">
        <v>400054</v>
      </c>
      <c r="H89" s="27">
        <v>146000.35999999999</v>
      </c>
      <c r="I89" s="27"/>
      <c r="J89" s="367">
        <f>SUBTOTAL(9,G89:I89)</f>
        <v>546054.36</v>
      </c>
      <c r="K89" s="370">
        <f>IFERROR(J89/$J$18*100,"0.00")</f>
        <v>0.23103963744176814</v>
      </c>
      <c r="M89" s="397"/>
      <c r="N89" s="396"/>
    </row>
    <row r="90" spans="1:14" ht="12.75" x14ac:dyDescent="0.2">
      <c r="A90" s="346">
        <v>2</v>
      </c>
      <c r="B90" s="347">
        <v>2</v>
      </c>
      <c r="C90" s="347">
        <v>3</v>
      </c>
      <c r="D90" s="347">
        <v>2</v>
      </c>
      <c r="E90" s="347"/>
      <c r="F90" s="348" t="s">
        <v>98</v>
      </c>
      <c r="G90" s="30">
        <f>G91</f>
        <v>0</v>
      </c>
      <c r="H90" s="30">
        <f>H91</f>
        <v>0</v>
      </c>
      <c r="I90" s="30">
        <f>I91</f>
        <v>0</v>
      </c>
      <c r="J90" s="30">
        <f>J91</f>
        <v>0</v>
      </c>
      <c r="K90" s="49">
        <f>K91</f>
        <v>0</v>
      </c>
      <c r="M90" s="401"/>
      <c r="N90" s="396"/>
    </row>
    <row r="91" spans="1:14" ht="12.75" x14ac:dyDescent="0.2">
      <c r="A91" s="356">
        <v>2</v>
      </c>
      <c r="B91" s="350">
        <v>2</v>
      </c>
      <c r="C91" s="350">
        <v>3</v>
      </c>
      <c r="D91" s="350">
        <v>2</v>
      </c>
      <c r="E91" s="350" t="s">
        <v>202</v>
      </c>
      <c r="F91" s="357" t="s">
        <v>98</v>
      </c>
      <c r="G91" s="27"/>
      <c r="H91" s="27"/>
      <c r="I91" s="27"/>
      <c r="J91" s="367">
        <f>SUBTOTAL(9,G91:I91)</f>
        <v>0</v>
      </c>
      <c r="K91" s="370">
        <f>IFERROR(J91/$J$18*100,"0.00")</f>
        <v>0</v>
      </c>
      <c r="M91" s="397"/>
      <c r="N91" s="396"/>
    </row>
    <row r="92" spans="1:14" ht="12.75" x14ac:dyDescent="0.2">
      <c r="A92" s="343">
        <v>2</v>
      </c>
      <c r="B92" s="344">
        <v>2</v>
      </c>
      <c r="C92" s="344">
        <v>4</v>
      </c>
      <c r="D92" s="344"/>
      <c r="E92" s="344"/>
      <c r="F92" s="345" t="s">
        <v>99</v>
      </c>
      <c r="G92" s="32">
        <f>+G93+G95+G97</f>
        <v>0</v>
      </c>
      <c r="H92" s="32">
        <f>+H93+H95+H97</f>
        <v>563920</v>
      </c>
      <c r="I92" s="32">
        <f>+I93+I95+I97</f>
        <v>0</v>
      </c>
      <c r="J92" s="32">
        <f>+J93+J95+J97</f>
        <v>563920</v>
      </c>
      <c r="K92" s="32">
        <f>+K93+K95+K97</f>
        <v>0.23859872183084832</v>
      </c>
      <c r="M92" s="401"/>
      <c r="N92" s="396"/>
    </row>
    <row r="93" spans="1:14" ht="12.75" x14ac:dyDescent="0.2">
      <c r="A93" s="346">
        <v>2</v>
      </c>
      <c r="B93" s="347">
        <v>2</v>
      </c>
      <c r="C93" s="347">
        <v>4</v>
      </c>
      <c r="D93" s="347">
        <v>1</v>
      </c>
      <c r="E93" s="347"/>
      <c r="F93" s="355" t="s">
        <v>1027</v>
      </c>
      <c r="G93" s="30">
        <f>G94</f>
        <v>0</v>
      </c>
      <c r="H93" s="30">
        <f>H94</f>
        <v>0</v>
      </c>
      <c r="I93" s="30">
        <f>I94</f>
        <v>0</v>
      </c>
      <c r="J93" s="30">
        <f>J94</f>
        <v>0</v>
      </c>
      <c r="K93" s="49">
        <f>K94</f>
        <v>0</v>
      </c>
      <c r="M93" s="400"/>
      <c r="N93" s="396"/>
    </row>
    <row r="94" spans="1:14" ht="12.75" x14ac:dyDescent="0.2">
      <c r="A94" s="349">
        <v>2</v>
      </c>
      <c r="B94" s="350">
        <v>2</v>
      </c>
      <c r="C94" s="350">
        <v>4</v>
      </c>
      <c r="D94" s="350">
        <v>1</v>
      </c>
      <c r="E94" s="350" t="s">
        <v>202</v>
      </c>
      <c r="F94" s="351" t="s">
        <v>1027</v>
      </c>
      <c r="G94" s="27"/>
      <c r="H94" s="27"/>
      <c r="I94" s="27"/>
      <c r="J94" s="367">
        <f>SUBTOTAL(9,G94:I94)</f>
        <v>0</v>
      </c>
      <c r="K94" s="370">
        <f>IFERROR(J94/$J$18*100,"0.00")</f>
        <v>0</v>
      </c>
      <c r="M94" s="397"/>
      <c r="N94" s="396"/>
    </row>
    <row r="95" spans="1:14" ht="12.75" x14ac:dyDescent="0.2">
      <c r="A95" s="346">
        <v>2</v>
      </c>
      <c r="B95" s="347">
        <v>2</v>
      </c>
      <c r="C95" s="347">
        <v>4</v>
      </c>
      <c r="D95" s="347">
        <v>2</v>
      </c>
      <c r="E95" s="347"/>
      <c r="F95" s="355" t="s">
        <v>26</v>
      </c>
      <c r="G95" s="30">
        <f>G96</f>
        <v>0</v>
      </c>
      <c r="H95" s="30">
        <f>H96</f>
        <v>551920</v>
      </c>
      <c r="I95" s="30">
        <f>I96</f>
        <v>0</v>
      </c>
      <c r="J95" s="30">
        <f>J96</f>
        <v>551920</v>
      </c>
      <c r="K95" s="49">
        <f>K96</f>
        <v>0.23352143309845688</v>
      </c>
      <c r="M95" s="400"/>
      <c r="N95" s="396"/>
    </row>
    <row r="96" spans="1:14" ht="12.75" x14ac:dyDescent="0.2">
      <c r="A96" s="356">
        <v>2</v>
      </c>
      <c r="B96" s="350">
        <v>2</v>
      </c>
      <c r="C96" s="350">
        <v>4</v>
      </c>
      <c r="D96" s="350">
        <v>2</v>
      </c>
      <c r="E96" s="350" t="s">
        <v>202</v>
      </c>
      <c r="F96" s="357" t="s">
        <v>26</v>
      </c>
      <c r="G96" s="27"/>
      <c r="H96" s="27">
        <v>551920</v>
      </c>
      <c r="I96" s="27"/>
      <c r="J96" s="367">
        <f>SUBTOTAL(9,G96:I96)</f>
        <v>551920</v>
      </c>
      <c r="K96" s="370">
        <f>IFERROR(J96/$J$18*100,"0.00")</f>
        <v>0.23352143309845688</v>
      </c>
      <c r="M96" s="397"/>
      <c r="N96" s="396"/>
    </row>
    <row r="97" spans="1:14" ht="12.75" x14ac:dyDescent="0.2">
      <c r="A97" s="346">
        <v>2</v>
      </c>
      <c r="B97" s="347">
        <v>2</v>
      </c>
      <c r="C97" s="347">
        <v>4</v>
      </c>
      <c r="D97" s="347">
        <v>4</v>
      </c>
      <c r="E97" s="347"/>
      <c r="F97" s="355" t="s">
        <v>100</v>
      </c>
      <c r="G97" s="30">
        <f>G98</f>
        <v>0</v>
      </c>
      <c r="H97" s="30">
        <f>H98</f>
        <v>12000</v>
      </c>
      <c r="I97" s="30">
        <f>I98</f>
        <v>0</v>
      </c>
      <c r="J97" s="30">
        <f>J98</f>
        <v>12000</v>
      </c>
      <c r="K97" s="49">
        <f>K98</f>
        <v>5.0772887323914375E-3</v>
      </c>
      <c r="M97" s="400"/>
      <c r="N97" s="396"/>
    </row>
    <row r="98" spans="1:14" ht="12.75" x14ac:dyDescent="0.2">
      <c r="A98" s="356">
        <v>2</v>
      </c>
      <c r="B98" s="350">
        <v>2</v>
      </c>
      <c r="C98" s="350">
        <v>4</v>
      </c>
      <c r="D98" s="350">
        <v>4</v>
      </c>
      <c r="E98" s="350" t="s">
        <v>202</v>
      </c>
      <c r="F98" s="357" t="s">
        <v>100</v>
      </c>
      <c r="G98" s="27"/>
      <c r="H98" s="27">
        <v>12000</v>
      </c>
      <c r="I98" s="27"/>
      <c r="J98" s="367">
        <f>SUBTOTAL(9,G98:I98)</f>
        <v>12000</v>
      </c>
      <c r="K98" s="370">
        <f>IFERROR(J98/$J$18*100,"0.00")</f>
        <v>5.0772887323914375E-3</v>
      </c>
      <c r="M98" s="397"/>
      <c r="N98" s="396"/>
    </row>
    <row r="99" spans="1:14" ht="12.75" x14ac:dyDescent="0.2">
      <c r="A99" s="343">
        <v>2</v>
      </c>
      <c r="B99" s="344">
        <v>2</v>
      </c>
      <c r="C99" s="344">
        <v>5</v>
      </c>
      <c r="D99" s="344"/>
      <c r="E99" s="344"/>
      <c r="F99" s="345" t="s">
        <v>101</v>
      </c>
      <c r="G99" s="32">
        <f>+G100+G102+G104+G110+G112+G114</f>
        <v>0</v>
      </c>
      <c r="H99" s="32">
        <f>+H100+H102+H104+H110+H112+H114</f>
        <v>0</v>
      </c>
      <c r="I99" s="32">
        <f>+I100+I102+I104+I110+I112+I114</f>
        <v>0</v>
      </c>
      <c r="J99" s="32">
        <f>+J100+J102+J104+J110+J112+J114</f>
        <v>0</v>
      </c>
      <c r="K99" s="32">
        <f>+K100+K102+K104+K110+K112+K114</f>
        <v>0</v>
      </c>
      <c r="M99" s="401"/>
      <c r="N99" s="396"/>
    </row>
    <row r="100" spans="1:14" ht="12.75" x14ac:dyDescent="0.2">
      <c r="A100" s="346">
        <v>2</v>
      </c>
      <c r="B100" s="347">
        <v>2</v>
      </c>
      <c r="C100" s="347">
        <v>5</v>
      </c>
      <c r="D100" s="347">
        <v>1</v>
      </c>
      <c r="E100" s="347"/>
      <c r="F100" s="355" t="s">
        <v>102</v>
      </c>
      <c r="G100" s="30">
        <f>G101</f>
        <v>0</v>
      </c>
      <c r="H100" s="30">
        <f>H101</f>
        <v>0</v>
      </c>
      <c r="I100" s="30">
        <f>I101</f>
        <v>0</v>
      </c>
      <c r="J100" s="30">
        <f>J101</f>
        <v>0</v>
      </c>
      <c r="K100" s="49">
        <f>K101</f>
        <v>0</v>
      </c>
      <c r="M100" s="401"/>
      <c r="N100" s="396"/>
    </row>
    <row r="101" spans="1:14" ht="12.75" x14ac:dyDescent="0.2">
      <c r="A101" s="356">
        <v>2</v>
      </c>
      <c r="B101" s="350">
        <v>2</v>
      </c>
      <c r="C101" s="350">
        <v>5</v>
      </c>
      <c r="D101" s="350">
        <v>1</v>
      </c>
      <c r="E101" s="350" t="s">
        <v>202</v>
      </c>
      <c r="F101" s="357" t="s">
        <v>102</v>
      </c>
      <c r="G101" s="27"/>
      <c r="H101" s="27"/>
      <c r="I101" s="27"/>
      <c r="J101" s="367">
        <f>SUBTOTAL(9,G101:I101)</f>
        <v>0</v>
      </c>
      <c r="K101" s="370">
        <f>IFERROR(J101/$J$18*100,"0.00")</f>
        <v>0</v>
      </c>
      <c r="M101" s="397"/>
      <c r="N101" s="396"/>
    </row>
    <row r="102" spans="1:14" ht="12.75" x14ac:dyDescent="0.2">
      <c r="A102" s="358">
        <v>2</v>
      </c>
      <c r="B102" s="347">
        <v>2</v>
      </c>
      <c r="C102" s="347">
        <v>5</v>
      </c>
      <c r="D102" s="347">
        <v>2</v>
      </c>
      <c r="E102" s="347"/>
      <c r="F102" s="359" t="s">
        <v>1028</v>
      </c>
      <c r="G102" s="30">
        <f>G103</f>
        <v>0</v>
      </c>
      <c r="H102" s="30">
        <f>H103</f>
        <v>0</v>
      </c>
      <c r="I102" s="30">
        <f>I103</f>
        <v>0</v>
      </c>
      <c r="J102" s="30">
        <f>J103</f>
        <v>0</v>
      </c>
      <c r="K102" s="49">
        <f>K103</f>
        <v>0</v>
      </c>
      <c r="M102" s="400"/>
      <c r="N102" s="396"/>
    </row>
    <row r="103" spans="1:14" ht="12.75" x14ac:dyDescent="0.2">
      <c r="A103" s="356">
        <v>2</v>
      </c>
      <c r="B103" s="350">
        <v>2</v>
      </c>
      <c r="C103" s="350">
        <v>5</v>
      </c>
      <c r="D103" s="350">
        <v>2</v>
      </c>
      <c r="E103" s="350" t="s">
        <v>202</v>
      </c>
      <c r="F103" s="357" t="s">
        <v>1028</v>
      </c>
      <c r="G103" s="27"/>
      <c r="H103" s="27"/>
      <c r="I103" s="27"/>
      <c r="J103" s="367">
        <f>SUBTOTAL(9,G103:I103)</f>
        <v>0</v>
      </c>
      <c r="K103" s="370">
        <f>IFERROR(J103/$J$18*100,"0.00")</f>
        <v>0</v>
      </c>
      <c r="M103" s="397"/>
      <c r="N103" s="396"/>
    </row>
    <row r="104" spans="1:14" ht="12.75" x14ac:dyDescent="0.2">
      <c r="A104" s="346">
        <v>2</v>
      </c>
      <c r="B104" s="347">
        <v>2</v>
      </c>
      <c r="C104" s="347">
        <v>5</v>
      </c>
      <c r="D104" s="347">
        <v>3</v>
      </c>
      <c r="E104" s="347"/>
      <c r="F104" s="355" t="s">
        <v>1029</v>
      </c>
      <c r="G104" s="30">
        <f>SUM(G105:G109)</f>
        <v>0</v>
      </c>
      <c r="H104" s="30">
        <f>SUM(H105:H109)</f>
        <v>0</v>
      </c>
      <c r="I104" s="30">
        <f>SUM(I105:I109)</f>
        <v>0</v>
      </c>
      <c r="J104" s="30">
        <f>SUM(J105:J109)</f>
        <v>0</v>
      </c>
      <c r="K104" s="49">
        <f>SUM(K105:K109)</f>
        <v>0</v>
      </c>
      <c r="M104" s="401"/>
      <c r="N104" s="396"/>
    </row>
    <row r="105" spans="1:14" ht="12.75" x14ac:dyDescent="0.2">
      <c r="A105" s="356">
        <v>2</v>
      </c>
      <c r="B105" s="350">
        <v>2</v>
      </c>
      <c r="C105" s="350">
        <v>5</v>
      </c>
      <c r="D105" s="350">
        <v>3</v>
      </c>
      <c r="E105" s="350" t="s">
        <v>202</v>
      </c>
      <c r="F105" s="357" t="s">
        <v>103</v>
      </c>
      <c r="G105" s="27"/>
      <c r="H105" s="27"/>
      <c r="I105" s="27"/>
      <c r="J105" s="367">
        <f>SUBTOTAL(9,G105:I105)</f>
        <v>0</v>
      </c>
      <c r="K105" s="370">
        <f>IFERROR(J105/$J$18*100,"0.00")</f>
        <v>0</v>
      </c>
      <c r="M105" s="397"/>
      <c r="N105" s="396"/>
    </row>
    <row r="106" spans="1:14" ht="12.75" x14ac:dyDescent="0.2">
      <c r="A106" s="356">
        <v>2</v>
      </c>
      <c r="B106" s="350">
        <v>2</v>
      </c>
      <c r="C106" s="350">
        <v>5</v>
      </c>
      <c r="D106" s="350">
        <v>3</v>
      </c>
      <c r="E106" s="350" t="s">
        <v>203</v>
      </c>
      <c r="F106" s="357" t="s">
        <v>104</v>
      </c>
      <c r="G106" s="27"/>
      <c r="H106" s="27"/>
      <c r="I106" s="27"/>
      <c r="J106" s="367">
        <f>SUBTOTAL(9,G106:I106)</f>
        <v>0</v>
      </c>
      <c r="K106" s="370">
        <f>IFERROR(J106/$J$18*100,"0.00")</f>
        <v>0</v>
      </c>
      <c r="M106" s="397"/>
      <c r="N106" s="396"/>
    </row>
    <row r="107" spans="1:14" ht="12.75" x14ac:dyDescent="0.2">
      <c r="A107" s="356">
        <v>2</v>
      </c>
      <c r="B107" s="350">
        <v>2</v>
      </c>
      <c r="C107" s="350">
        <v>5</v>
      </c>
      <c r="D107" s="350">
        <v>3</v>
      </c>
      <c r="E107" s="350" t="s">
        <v>204</v>
      </c>
      <c r="F107" s="357" t="s">
        <v>105</v>
      </c>
      <c r="G107" s="27"/>
      <c r="H107" s="27"/>
      <c r="I107" s="27"/>
      <c r="J107" s="367">
        <f>SUBTOTAL(9,G107:I107)</f>
        <v>0</v>
      </c>
      <c r="K107" s="370">
        <f>IFERROR(J107/$J$18*100,"0.00")</f>
        <v>0</v>
      </c>
      <c r="M107" s="397"/>
      <c r="N107" s="396"/>
    </row>
    <row r="108" spans="1:14" ht="12.75" x14ac:dyDescent="0.2">
      <c r="A108" s="356">
        <v>2</v>
      </c>
      <c r="B108" s="350">
        <v>2</v>
      </c>
      <c r="C108" s="350">
        <v>5</v>
      </c>
      <c r="D108" s="350">
        <v>3</v>
      </c>
      <c r="E108" s="350" t="s">
        <v>205</v>
      </c>
      <c r="F108" s="357" t="s">
        <v>106</v>
      </c>
      <c r="G108" s="27"/>
      <c r="H108" s="27"/>
      <c r="I108" s="27"/>
      <c r="J108" s="367">
        <f>SUBTOTAL(9,G108:I108)</f>
        <v>0</v>
      </c>
      <c r="K108" s="370">
        <f>IFERROR(J108/$J$18*100,"0.00")</f>
        <v>0</v>
      </c>
      <c r="M108" s="397"/>
      <c r="N108" s="396"/>
    </row>
    <row r="109" spans="1:14" ht="12.75" x14ac:dyDescent="0.2">
      <c r="A109" s="356">
        <v>2</v>
      </c>
      <c r="B109" s="350">
        <v>2</v>
      </c>
      <c r="C109" s="350">
        <v>5</v>
      </c>
      <c r="D109" s="350">
        <v>3</v>
      </c>
      <c r="E109" s="350" t="s">
        <v>208</v>
      </c>
      <c r="F109" s="357" t="s">
        <v>107</v>
      </c>
      <c r="G109" s="27"/>
      <c r="H109" s="27"/>
      <c r="I109" s="27"/>
      <c r="J109" s="367">
        <f>SUBTOTAL(9,G109:I109)</f>
        <v>0</v>
      </c>
      <c r="K109" s="370">
        <f>IFERROR(J109/$J$18*100,"0.00")</f>
        <v>0</v>
      </c>
      <c r="M109" s="397"/>
      <c r="N109" s="396"/>
    </row>
    <row r="110" spans="1:14" ht="12.75" x14ac:dyDescent="0.2">
      <c r="A110" s="346">
        <v>2</v>
      </c>
      <c r="B110" s="347">
        <v>2</v>
      </c>
      <c r="C110" s="347">
        <v>5</v>
      </c>
      <c r="D110" s="347">
        <v>4</v>
      </c>
      <c r="E110" s="347"/>
      <c r="F110" s="355" t="s">
        <v>108</v>
      </c>
      <c r="G110" s="30">
        <f>G111</f>
        <v>0</v>
      </c>
      <c r="H110" s="30">
        <f>H111</f>
        <v>0</v>
      </c>
      <c r="I110" s="30">
        <f>I111</f>
        <v>0</v>
      </c>
      <c r="J110" s="30">
        <f>J111</f>
        <v>0</v>
      </c>
      <c r="K110" s="49">
        <f>K111</f>
        <v>0</v>
      </c>
      <c r="M110" s="400"/>
      <c r="N110" s="396"/>
    </row>
    <row r="111" spans="1:14" ht="12.75" x14ac:dyDescent="0.2">
      <c r="A111" s="356">
        <v>2</v>
      </c>
      <c r="B111" s="350">
        <v>2</v>
      </c>
      <c r="C111" s="350">
        <v>5</v>
      </c>
      <c r="D111" s="350">
        <v>4</v>
      </c>
      <c r="E111" s="350" t="s">
        <v>202</v>
      </c>
      <c r="F111" s="357" t="s">
        <v>108</v>
      </c>
      <c r="G111" s="27"/>
      <c r="H111" s="27"/>
      <c r="I111" s="27"/>
      <c r="J111" s="367">
        <f>SUBTOTAL(9,G111:I111)</f>
        <v>0</v>
      </c>
      <c r="K111" s="370">
        <f>IFERROR(J111/$J$18*100,"0.00")</f>
        <v>0</v>
      </c>
      <c r="M111" s="397"/>
      <c r="N111" s="396"/>
    </row>
    <row r="112" spans="1:14" ht="12.75" x14ac:dyDescent="0.2">
      <c r="A112" s="358">
        <v>2</v>
      </c>
      <c r="B112" s="347">
        <v>2</v>
      </c>
      <c r="C112" s="347">
        <v>5</v>
      </c>
      <c r="D112" s="347">
        <v>8</v>
      </c>
      <c r="E112" s="347"/>
      <c r="F112" s="359" t="s">
        <v>109</v>
      </c>
      <c r="G112" s="30">
        <f>G113</f>
        <v>0</v>
      </c>
      <c r="H112" s="30">
        <f>H113</f>
        <v>0</v>
      </c>
      <c r="I112" s="30">
        <f>I113</f>
        <v>0</v>
      </c>
      <c r="J112" s="30">
        <f>J113</f>
        <v>0</v>
      </c>
      <c r="K112" s="49">
        <f>K113</f>
        <v>0</v>
      </c>
      <c r="M112" s="400"/>
      <c r="N112" s="396"/>
    </row>
    <row r="113" spans="1:14" ht="12.75" x14ac:dyDescent="0.2">
      <c r="A113" s="356">
        <v>2</v>
      </c>
      <c r="B113" s="350">
        <v>2</v>
      </c>
      <c r="C113" s="350">
        <v>5</v>
      </c>
      <c r="D113" s="350">
        <v>8</v>
      </c>
      <c r="E113" s="350" t="s">
        <v>202</v>
      </c>
      <c r="F113" s="357" t="s">
        <v>109</v>
      </c>
      <c r="G113" s="27"/>
      <c r="H113" s="27"/>
      <c r="I113" s="27"/>
      <c r="J113" s="367">
        <f>SUBTOTAL(9,G113:I113)</f>
        <v>0</v>
      </c>
      <c r="K113" s="370">
        <f>IFERROR(J113/$J$18*100,"0.00")</f>
        <v>0</v>
      </c>
      <c r="M113" s="397"/>
      <c r="N113" s="396"/>
    </row>
    <row r="114" spans="1:14" ht="12.75" x14ac:dyDescent="0.2">
      <c r="A114" s="358">
        <v>2</v>
      </c>
      <c r="B114" s="347">
        <v>2</v>
      </c>
      <c r="C114" s="347">
        <v>5</v>
      </c>
      <c r="D114" s="347">
        <v>9</v>
      </c>
      <c r="E114" s="347"/>
      <c r="F114" s="359" t="s">
        <v>1030</v>
      </c>
      <c r="G114" s="29">
        <f>+G115</f>
        <v>0</v>
      </c>
      <c r="H114" s="29">
        <f>+H115</f>
        <v>0</v>
      </c>
      <c r="I114" s="29">
        <f>+I115</f>
        <v>0</v>
      </c>
      <c r="J114" s="29">
        <f>+J115</f>
        <v>0</v>
      </c>
      <c r="K114" s="49">
        <f>+K115</f>
        <v>0</v>
      </c>
      <c r="M114" s="400"/>
      <c r="N114" s="396"/>
    </row>
    <row r="115" spans="1:14" ht="12.75" x14ac:dyDescent="0.2">
      <c r="A115" s="356">
        <v>2</v>
      </c>
      <c r="B115" s="350">
        <v>2</v>
      </c>
      <c r="C115" s="350">
        <v>5</v>
      </c>
      <c r="D115" s="350">
        <v>8</v>
      </c>
      <c r="E115" s="350" t="s">
        <v>202</v>
      </c>
      <c r="F115" s="357" t="s">
        <v>1031</v>
      </c>
      <c r="G115" s="27"/>
      <c r="H115" s="27"/>
      <c r="I115" s="27"/>
      <c r="J115" s="367">
        <f>SUBTOTAL(9,G115:I115)</f>
        <v>0</v>
      </c>
      <c r="K115" s="370">
        <f>IFERROR(J115/$J$18*100,"0.00")</f>
        <v>0</v>
      </c>
      <c r="M115" s="397"/>
      <c r="N115" s="396"/>
    </row>
    <row r="116" spans="1:14" ht="12.75" x14ac:dyDescent="0.2">
      <c r="A116" s="343">
        <v>2</v>
      </c>
      <c r="B116" s="344">
        <v>2</v>
      </c>
      <c r="C116" s="344">
        <v>6</v>
      </c>
      <c r="D116" s="344"/>
      <c r="E116" s="344"/>
      <c r="F116" s="345" t="s">
        <v>110</v>
      </c>
      <c r="G116" s="32">
        <f>+G117+G119+G121+G123</f>
        <v>0</v>
      </c>
      <c r="H116" s="32">
        <f>+H117+H119+H121+H123</f>
        <v>0</v>
      </c>
      <c r="I116" s="32">
        <f>+I117+I119+I121+I123</f>
        <v>0</v>
      </c>
      <c r="J116" s="32">
        <f>+J117+J119+J121+J123</f>
        <v>0</v>
      </c>
      <c r="K116" s="32">
        <f>+K117+K119+K121+K123</f>
        <v>0</v>
      </c>
      <c r="M116" s="400"/>
      <c r="N116" s="396"/>
    </row>
    <row r="117" spans="1:14" ht="12.75" x14ac:dyDescent="0.2">
      <c r="A117" s="346">
        <v>2</v>
      </c>
      <c r="B117" s="347">
        <v>2</v>
      </c>
      <c r="C117" s="347">
        <v>6</v>
      </c>
      <c r="D117" s="347">
        <v>1</v>
      </c>
      <c r="E117" s="347"/>
      <c r="F117" s="355" t="s">
        <v>246</v>
      </c>
      <c r="G117" s="30">
        <f>G118</f>
        <v>0</v>
      </c>
      <c r="H117" s="30">
        <f>H118</f>
        <v>0</v>
      </c>
      <c r="I117" s="30">
        <f>I118</f>
        <v>0</v>
      </c>
      <c r="J117" s="30">
        <f>J118</f>
        <v>0</v>
      </c>
      <c r="K117" s="49">
        <f>K118</f>
        <v>0</v>
      </c>
      <c r="M117" s="400"/>
      <c r="N117" s="396"/>
    </row>
    <row r="118" spans="1:14" ht="12.75" x14ac:dyDescent="0.2">
      <c r="A118" s="356">
        <v>2</v>
      </c>
      <c r="B118" s="350">
        <v>2</v>
      </c>
      <c r="C118" s="350">
        <v>6</v>
      </c>
      <c r="D118" s="350">
        <v>1</v>
      </c>
      <c r="E118" s="350" t="s">
        <v>202</v>
      </c>
      <c r="F118" s="357" t="s">
        <v>246</v>
      </c>
      <c r="G118" s="27"/>
      <c r="H118" s="27"/>
      <c r="I118" s="27"/>
      <c r="J118" s="367">
        <f>SUBTOTAL(9,G118:I118)</f>
        <v>0</v>
      </c>
      <c r="K118" s="370">
        <f>IFERROR(J118/$J$18*100,"0.00")</f>
        <v>0</v>
      </c>
      <c r="M118" s="397"/>
      <c r="N118" s="396"/>
    </row>
    <row r="119" spans="1:14" ht="12.75" x14ac:dyDescent="0.2">
      <c r="A119" s="346">
        <v>2</v>
      </c>
      <c r="B119" s="347">
        <v>2</v>
      </c>
      <c r="C119" s="347">
        <v>6</v>
      </c>
      <c r="D119" s="347">
        <v>2</v>
      </c>
      <c r="E119" s="347"/>
      <c r="F119" s="355" t="s">
        <v>111</v>
      </c>
      <c r="G119" s="30">
        <f>G120</f>
        <v>0</v>
      </c>
      <c r="H119" s="30">
        <f>H120</f>
        <v>0</v>
      </c>
      <c r="I119" s="30">
        <f>I120</f>
        <v>0</v>
      </c>
      <c r="J119" s="30">
        <f>J120</f>
        <v>0</v>
      </c>
      <c r="K119" s="49">
        <f>K120</f>
        <v>0</v>
      </c>
      <c r="M119" s="400"/>
      <c r="N119" s="396"/>
    </row>
    <row r="120" spans="1:14" ht="12.75" x14ac:dyDescent="0.2">
      <c r="A120" s="356">
        <v>2</v>
      </c>
      <c r="B120" s="350">
        <v>2</v>
      </c>
      <c r="C120" s="350">
        <v>6</v>
      </c>
      <c r="D120" s="350">
        <v>2</v>
      </c>
      <c r="E120" s="350" t="s">
        <v>202</v>
      </c>
      <c r="F120" s="357" t="s">
        <v>111</v>
      </c>
      <c r="G120" s="27"/>
      <c r="H120" s="27"/>
      <c r="I120" s="27"/>
      <c r="J120" s="367">
        <f>SUBTOTAL(9,G120:I120)</f>
        <v>0</v>
      </c>
      <c r="K120" s="370">
        <f>IFERROR(J120/$J$18*100,"0.00")</f>
        <v>0</v>
      </c>
      <c r="M120" s="397"/>
      <c r="N120" s="396"/>
    </row>
    <row r="121" spans="1:14" ht="12.75" x14ac:dyDescent="0.2">
      <c r="A121" s="346">
        <v>2</v>
      </c>
      <c r="B121" s="347">
        <v>2</v>
      </c>
      <c r="C121" s="347">
        <v>6</v>
      </c>
      <c r="D121" s="347">
        <v>3</v>
      </c>
      <c r="E121" s="347"/>
      <c r="F121" s="355" t="s">
        <v>112</v>
      </c>
      <c r="G121" s="30">
        <f>G122</f>
        <v>0</v>
      </c>
      <c r="H121" s="30">
        <f>H122</f>
        <v>0</v>
      </c>
      <c r="I121" s="30">
        <f>I122</f>
        <v>0</v>
      </c>
      <c r="J121" s="30">
        <f>J122</f>
        <v>0</v>
      </c>
      <c r="K121" s="49">
        <f>K122</f>
        <v>0</v>
      </c>
      <c r="M121" s="400"/>
      <c r="N121" s="396"/>
    </row>
    <row r="122" spans="1:14" ht="12.75" x14ac:dyDescent="0.2">
      <c r="A122" s="356">
        <v>2</v>
      </c>
      <c r="B122" s="350">
        <v>2</v>
      </c>
      <c r="C122" s="350">
        <v>6</v>
      </c>
      <c r="D122" s="350">
        <v>3</v>
      </c>
      <c r="E122" s="350" t="s">
        <v>202</v>
      </c>
      <c r="F122" s="357" t="s">
        <v>112</v>
      </c>
      <c r="G122" s="27"/>
      <c r="H122" s="27"/>
      <c r="I122" s="27"/>
      <c r="J122" s="367">
        <f>SUBTOTAL(9,G122:I122)</f>
        <v>0</v>
      </c>
      <c r="K122" s="370">
        <f>IFERROR(J122/$J$18*100,"0.00")</f>
        <v>0</v>
      </c>
      <c r="M122" s="397"/>
      <c r="N122" s="396"/>
    </row>
    <row r="123" spans="1:14" ht="12.75" x14ac:dyDescent="0.2">
      <c r="A123" s="358">
        <v>2</v>
      </c>
      <c r="B123" s="347">
        <v>2</v>
      </c>
      <c r="C123" s="347">
        <v>6</v>
      </c>
      <c r="D123" s="347">
        <v>9</v>
      </c>
      <c r="E123" s="347"/>
      <c r="F123" s="359" t="s">
        <v>207</v>
      </c>
      <c r="G123" s="29">
        <f>+G124</f>
        <v>0</v>
      </c>
      <c r="H123" s="29">
        <f>+H124</f>
        <v>0</v>
      </c>
      <c r="I123" s="29">
        <f>+I124</f>
        <v>0</v>
      </c>
      <c r="J123" s="29">
        <f>+J124</f>
        <v>0</v>
      </c>
      <c r="K123" s="50">
        <f>+K124</f>
        <v>0</v>
      </c>
      <c r="M123" s="400"/>
      <c r="N123" s="396"/>
    </row>
    <row r="124" spans="1:14" ht="12.75" x14ac:dyDescent="0.2">
      <c r="A124" s="356">
        <v>2</v>
      </c>
      <c r="B124" s="350">
        <v>2</v>
      </c>
      <c r="C124" s="350">
        <v>6</v>
      </c>
      <c r="D124" s="350">
        <v>9</v>
      </c>
      <c r="E124" s="350" t="s">
        <v>202</v>
      </c>
      <c r="F124" s="357" t="s">
        <v>207</v>
      </c>
      <c r="G124" s="27"/>
      <c r="H124" s="27"/>
      <c r="I124" s="27"/>
      <c r="J124" s="367">
        <f>SUBTOTAL(9,G124:I124)</f>
        <v>0</v>
      </c>
      <c r="K124" s="370">
        <f>IFERROR(J124/$J$18*100,"0.00")</f>
        <v>0</v>
      </c>
      <c r="M124" s="397"/>
      <c r="N124" s="396"/>
    </row>
    <row r="125" spans="1:14" ht="12.75" x14ac:dyDescent="0.2">
      <c r="A125" s="343">
        <v>2</v>
      </c>
      <c r="B125" s="344">
        <v>2</v>
      </c>
      <c r="C125" s="344">
        <v>7</v>
      </c>
      <c r="D125" s="344"/>
      <c r="E125" s="344"/>
      <c r="F125" s="345" t="s">
        <v>113</v>
      </c>
      <c r="G125" s="32">
        <f>+G126+G131+G141</f>
        <v>1466825</v>
      </c>
      <c r="H125" s="32">
        <f>+H126+H131+H141</f>
        <v>2408873.94</v>
      </c>
      <c r="I125" s="32">
        <f>+I126+I131+I141</f>
        <v>0</v>
      </c>
      <c r="J125" s="32">
        <f>+J126+J131+J141</f>
        <v>3875698.94</v>
      </c>
      <c r="K125" s="48">
        <f>+K126+K131+K141</f>
        <v>1.6398368798502867</v>
      </c>
      <c r="M125" s="400"/>
      <c r="N125" s="396"/>
    </row>
    <row r="126" spans="1:14" ht="12.75" x14ac:dyDescent="0.2">
      <c r="A126" s="358">
        <v>2</v>
      </c>
      <c r="B126" s="347">
        <v>2</v>
      </c>
      <c r="C126" s="347">
        <v>7</v>
      </c>
      <c r="D126" s="347">
        <v>1</v>
      </c>
      <c r="E126" s="347"/>
      <c r="F126" s="359" t="s">
        <v>1032</v>
      </c>
      <c r="G126" s="30">
        <f>SUM(G127:G130)</f>
        <v>746825</v>
      </c>
      <c r="H126" s="30">
        <f>SUM(H127:H130)</f>
        <v>1248700</v>
      </c>
      <c r="I126" s="30">
        <f>SUM(I127:I130)</f>
        <v>0</v>
      </c>
      <c r="J126" s="30">
        <f>SUM(J127:J130)</f>
        <v>1995525</v>
      </c>
      <c r="K126" s="49">
        <f>SUM(K127:K130)</f>
        <v>0.84432138314211869</v>
      </c>
      <c r="M126" s="401"/>
      <c r="N126" s="396"/>
    </row>
    <row r="127" spans="1:14" ht="12.75" x14ac:dyDescent="0.2">
      <c r="A127" s="349">
        <v>2</v>
      </c>
      <c r="B127" s="350">
        <v>2</v>
      </c>
      <c r="C127" s="350">
        <v>7</v>
      </c>
      <c r="D127" s="350">
        <v>1</v>
      </c>
      <c r="E127" s="350" t="s">
        <v>202</v>
      </c>
      <c r="F127" s="360" t="s">
        <v>1033</v>
      </c>
      <c r="G127" s="27">
        <v>746825</v>
      </c>
      <c r="H127" s="27">
        <v>346825</v>
      </c>
      <c r="I127" s="27"/>
      <c r="J127" s="367">
        <f>SUBTOTAL(9,G127:I127)</f>
        <v>1093650</v>
      </c>
      <c r="K127" s="370">
        <f>IFERROR(J127/$J$18*100,"0.00")</f>
        <v>0.46273140184832467</v>
      </c>
      <c r="M127" s="397"/>
      <c r="N127" s="396"/>
    </row>
    <row r="128" spans="1:14" ht="12.75" x14ac:dyDescent="0.2">
      <c r="A128" s="349">
        <v>2</v>
      </c>
      <c r="B128" s="350">
        <v>2</v>
      </c>
      <c r="C128" s="350">
        <v>7</v>
      </c>
      <c r="D128" s="350">
        <v>1</v>
      </c>
      <c r="E128" s="350" t="s">
        <v>234</v>
      </c>
      <c r="F128" s="360" t="s">
        <v>1034</v>
      </c>
      <c r="G128" s="27"/>
      <c r="H128" s="27">
        <v>287500</v>
      </c>
      <c r="I128" s="27"/>
      <c r="J128" s="367">
        <f>SUBTOTAL(9,G128:I128)</f>
        <v>287500</v>
      </c>
      <c r="K128" s="370">
        <f>IFERROR(J128/$J$18*100,"0.00")</f>
        <v>0.12164337588021154</v>
      </c>
      <c r="M128" s="397"/>
      <c r="N128" s="396"/>
    </row>
    <row r="129" spans="1:14" ht="12.75" x14ac:dyDescent="0.2">
      <c r="A129" s="349">
        <v>2</v>
      </c>
      <c r="B129" s="350">
        <v>2</v>
      </c>
      <c r="C129" s="350">
        <v>7</v>
      </c>
      <c r="D129" s="350">
        <v>1</v>
      </c>
      <c r="E129" s="350" t="s">
        <v>236</v>
      </c>
      <c r="F129" s="360" t="s">
        <v>1035</v>
      </c>
      <c r="G129" s="27"/>
      <c r="H129" s="27">
        <v>219075</v>
      </c>
      <c r="I129" s="27"/>
      <c r="J129" s="367">
        <f>SUBTOTAL(9,G129:I129)</f>
        <v>219075</v>
      </c>
      <c r="K129" s="370">
        <f>IFERROR(J129/$J$18*100,"0.00")</f>
        <v>9.2692252420721183E-2</v>
      </c>
      <c r="M129" s="397"/>
      <c r="N129" s="396"/>
    </row>
    <row r="130" spans="1:14" ht="22.5" x14ac:dyDescent="0.2">
      <c r="A130" s="349">
        <v>2</v>
      </c>
      <c r="B130" s="350">
        <v>2</v>
      </c>
      <c r="C130" s="350">
        <v>7</v>
      </c>
      <c r="D130" s="350">
        <v>1</v>
      </c>
      <c r="E130" s="350" t="s">
        <v>1036</v>
      </c>
      <c r="F130" s="360" t="s">
        <v>1037</v>
      </c>
      <c r="G130" s="27"/>
      <c r="H130" s="27">
        <v>395300</v>
      </c>
      <c r="I130" s="27"/>
      <c r="J130" s="367">
        <f>SUBTOTAL(9,G130:I130)</f>
        <v>395300</v>
      </c>
      <c r="K130" s="370">
        <f>IFERROR(J130/$J$18*100,"0.00")</f>
        <v>0.16725435299286129</v>
      </c>
      <c r="M130" s="397"/>
      <c r="N130" s="396"/>
    </row>
    <row r="131" spans="1:14" ht="12.75" x14ac:dyDescent="0.2">
      <c r="A131" s="346">
        <v>2</v>
      </c>
      <c r="B131" s="347">
        <v>2</v>
      </c>
      <c r="C131" s="347">
        <v>7</v>
      </c>
      <c r="D131" s="347">
        <v>2</v>
      </c>
      <c r="E131" s="347"/>
      <c r="F131" s="355" t="s">
        <v>247</v>
      </c>
      <c r="G131" s="30">
        <f>SUM(G132:G140)</f>
        <v>720000</v>
      </c>
      <c r="H131" s="30">
        <f>SUM(H132:H140)</f>
        <v>1160173.94</v>
      </c>
      <c r="I131" s="30">
        <f>SUM(I132:I140)</f>
        <v>0</v>
      </c>
      <c r="J131" s="30">
        <f>SUM(J132:J140)</f>
        <v>1880173.94</v>
      </c>
      <c r="K131" s="49">
        <f>SUM(K132:K140)</f>
        <v>0.7955154967081679</v>
      </c>
      <c r="M131" s="401"/>
      <c r="N131" s="396"/>
    </row>
    <row r="132" spans="1:14" ht="12.75" x14ac:dyDescent="0.2">
      <c r="A132" s="349">
        <v>2</v>
      </c>
      <c r="B132" s="350">
        <v>2</v>
      </c>
      <c r="C132" s="350">
        <v>7</v>
      </c>
      <c r="D132" s="350">
        <v>2</v>
      </c>
      <c r="E132" s="350" t="s">
        <v>202</v>
      </c>
      <c r="F132" s="360" t="s">
        <v>1038</v>
      </c>
      <c r="G132" s="27"/>
      <c r="H132" s="27">
        <v>185000</v>
      </c>
      <c r="I132" s="27"/>
      <c r="J132" s="367">
        <f t="shared" ref="J132:J140" si="4">SUBTOTAL(9,G132:I132)</f>
        <v>185000</v>
      </c>
      <c r="K132" s="370">
        <f t="shared" ref="K132:K140" si="5">IFERROR(J132/$J$18*100,"0.00")</f>
        <v>7.8274867957701333E-2</v>
      </c>
      <c r="M132" s="399"/>
      <c r="N132" s="396"/>
    </row>
    <row r="133" spans="1:14" ht="12.75" x14ac:dyDescent="0.2">
      <c r="A133" s="349">
        <v>2</v>
      </c>
      <c r="B133" s="350">
        <v>2</v>
      </c>
      <c r="C133" s="350">
        <v>7</v>
      </c>
      <c r="D133" s="350">
        <v>2</v>
      </c>
      <c r="E133" s="350" t="s">
        <v>203</v>
      </c>
      <c r="F133" s="360" t="s">
        <v>1039</v>
      </c>
      <c r="G133" s="27"/>
      <c r="H133" s="27">
        <v>354952</v>
      </c>
      <c r="I133" s="27"/>
      <c r="J133" s="367">
        <f>SUBTOTAL(9,G133:I133)</f>
        <v>354952</v>
      </c>
      <c r="K133" s="370">
        <f t="shared" si="5"/>
        <v>0.1501828158449838</v>
      </c>
      <c r="M133" s="399"/>
      <c r="N133" s="396"/>
    </row>
    <row r="134" spans="1:14" ht="22.5" x14ac:dyDescent="0.2">
      <c r="A134" s="349">
        <v>2</v>
      </c>
      <c r="B134" s="350">
        <v>2</v>
      </c>
      <c r="C134" s="350">
        <v>7</v>
      </c>
      <c r="D134" s="350">
        <v>2</v>
      </c>
      <c r="E134" s="350" t="s">
        <v>204</v>
      </c>
      <c r="F134" s="383" t="s">
        <v>1040</v>
      </c>
      <c r="G134" s="27"/>
      <c r="H134" s="27">
        <v>0</v>
      </c>
      <c r="I134" s="27"/>
      <c r="J134" s="367">
        <f t="shared" si="4"/>
        <v>0</v>
      </c>
      <c r="K134" s="370">
        <f t="shared" si="5"/>
        <v>0</v>
      </c>
      <c r="M134" s="399"/>
      <c r="N134" s="396"/>
    </row>
    <row r="135" spans="1:14" ht="12.75" x14ac:dyDescent="0.2">
      <c r="A135" s="349">
        <v>2</v>
      </c>
      <c r="B135" s="350">
        <v>2</v>
      </c>
      <c r="C135" s="350">
        <v>7</v>
      </c>
      <c r="D135" s="350">
        <v>2</v>
      </c>
      <c r="E135" s="350" t="s">
        <v>205</v>
      </c>
      <c r="F135" s="360" t="s">
        <v>1041</v>
      </c>
      <c r="G135" s="27">
        <v>620000</v>
      </c>
      <c r="H135" s="27">
        <v>100221.94</v>
      </c>
      <c r="I135" s="27"/>
      <c r="J135" s="367">
        <f t="shared" si="4"/>
        <v>720221.94</v>
      </c>
      <c r="K135" s="370">
        <f t="shared" si="5"/>
        <v>0.30473122839859179</v>
      </c>
      <c r="M135" s="399"/>
      <c r="N135" s="396"/>
    </row>
    <row r="136" spans="1:14" ht="12.75" x14ac:dyDescent="0.2">
      <c r="A136" s="349">
        <v>2</v>
      </c>
      <c r="B136" s="350">
        <v>2</v>
      </c>
      <c r="C136" s="350">
        <v>7</v>
      </c>
      <c r="D136" s="350">
        <v>2</v>
      </c>
      <c r="E136" s="350" t="s">
        <v>208</v>
      </c>
      <c r="F136" s="360" t="s">
        <v>209</v>
      </c>
      <c r="G136" s="27"/>
      <c r="H136" s="27">
        <v>55000</v>
      </c>
      <c r="I136" s="27"/>
      <c r="J136" s="367">
        <f t="shared" si="4"/>
        <v>55000</v>
      </c>
      <c r="K136" s="370">
        <f t="shared" si="5"/>
        <v>2.3270906690127421E-2</v>
      </c>
      <c r="M136" s="399"/>
      <c r="N136" s="396"/>
    </row>
    <row r="137" spans="1:14" ht="12.75" x14ac:dyDescent="0.2">
      <c r="A137" s="349">
        <v>2</v>
      </c>
      <c r="B137" s="350">
        <v>2</v>
      </c>
      <c r="C137" s="350">
        <v>7</v>
      </c>
      <c r="D137" s="350">
        <v>2</v>
      </c>
      <c r="E137" s="350" t="s">
        <v>234</v>
      </c>
      <c r="F137" s="361" t="s">
        <v>116</v>
      </c>
      <c r="G137" s="27">
        <v>100000</v>
      </c>
      <c r="H137" s="27">
        <v>52500</v>
      </c>
      <c r="I137" s="27"/>
      <c r="J137" s="367">
        <f t="shared" si="4"/>
        <v>152500</v>
      </c>
      <c r="K137" s="370">
        <f t="shared" si="5"/>
        <v>6.4523877640807858E-2</v>
      </c>
      <c r="M137" s="399"/>
      <c r="N137" s="396"/>
    </row>
    <row r="138" spans="1:14" ht="12.75" x14ac:dyDescent="0.2">
      <c r="A138" s="349">
        <v>2</v>
      </c>
      <c r="B138" s="350">
        <v>2</v>
      </c>
      <c r="C138" s="350">
        <v>7</v>
      </c>
      <c r="D138" s="350">
        <v>2</v>
      </c>
      <c r="E138" s="350" t="s">
        <v>236</v>
      </c>
      <c r="F138" s="361" t="s">
        <v>1042</v>
      </c>
      <c r="G138" s="27"/>
      <c r="H138" s="27">
        <v>0</v>
      </c>
      <c r="I138" s="27"/>
      <c r="J138" s="367">
        <f t="shared" si="4"/>
        <v>0</v>
      </c>
      <c r="K138" s="370">
        <f t="shared" si="5"/>
        <v>0</v>
      </c>
      <c r="M138" s="399"/>
      <c r="N138" s="396"/>
    </row>
    <row r="139" spans="1:14" ht="12.75" x14ac:dyDescent="0.2">
      <c r="A139" s="349">
        <v>2</v>
      </c>
      <c r="B139" s="350">
        <v>2</v>
      </c>
      <c r="C139" s="350">
        <v>7</v>
      </c>
      <c r="D139" s="350">
        <v>2</v>
      </c>
      <c r="E139" s="350" t="s">
        <v>240</v>
      </c>
      <c r="F139" s="361" t="s">
        <v>1043</v>
      </c>
      <c r="G139" s="27"/>
      <c r="H139" s="27">
        <v>194500</v>
      </c>
      <c r="I139" s="27"/>
      <c r="J139" s="367">
        <f t="shared" si="4"/>
        <v>194500</v>
      </c>
      <c r="K139" s="370">
        <f>IFERROR(J139/$J$18*100,"0.00")</f>
        <v>8.2294388204177879E-2</v>
      </c>
      <c r="M139" s="399"/>
      <c r="N139" s="396"/>
    </row>
    <row r="140" spans="1:14" ht="12.75" x14ac:dyDescent="0.2">
      <c r="A140" s="349">
        <v>2</v>
      </c>
      <c r="B140" s="350">
        <v>2</v>
      </c>
      <c r="C140" s="350">
        <v>7</v>
      </c>
      <c r="D140" s="350">
        <v>2</v>
      </c>
      <c r="E140" s="350" t="s">
        <v>1036</v>
      </c>
      <c r="F140" s="361" t="s">
        <v>1044</v>
      </c>
      <c r="G140" s="27"/>
      <c r="H140" s="27">
        <v>218000</v>
      </c>
      <c r="I140" s="27"/>
      <c r="J140" s="367">
        <f t="shared" si="4"/>
        <v>218000</v>
      </c>
      <c r="K140" s="370">
        <f t="shared" si="5"/>
        <v>9.2237411971777788E-2</v>
      </c>
      <c r="M140" s="399"/>
      <c r="N140" s="396"/>
    </row>
    <row r="141" spans="1:14" ht="12.75" x14ac:dyDescent="0.2">
      <c r="A141" s="346">
        <v>2</v>
      </c>
      <c r="B141" s="347">
        <v>2</v>
      </c>
      <c r="C141" s="347">
        <v>7</v>
      </c>
      <c r="D141" s="347">
        <v>3</v>
      </c>
      <c r="E141" s="347"/>
      <c r="F141" s="355" t="s">
        <v>117</v>
      </c>
      <c r="G141" s="30">
        <f>G142</f>
        <v>0</v>
      </c>
      <c r="H141" s="30">
        <f>H142</f>
        <v>0</v>
      </c>
      <c r="I141" s="30">
        <f>I142</f>
        <v>0</v>
      </c>
      <c r="J141" s="30">
        <f>J142</f>
        <v>0</v>
      </c>
      <c r="K141" s="49">
        <f>K142</f>
        <v>0</v>
      </c>
      <c r="M141" s="401"/>
      <c r="N141" s="396"/>
    </row>
    <row r="142" spans="1:14" ht="12.75" x14ac:dyDescent="0.2">
      <c r="A142" s="349">
        <v>2</v>
      </c>
      <c r="B142" s="350">
        <v>2</v>
      </c>
      <c r="C142" s="350">
        <v>7</v>
      </c>
      <c r="D142" s="350">
        <v>3</v>
      </c>
      <c r="E142" s="350" t="s">
        <v>202</v>
      </c>
      <c r="F142" s="351" t="s">
        <v>117</v>
      </c>
      <c r="G142" s="27"/>
      <c r="H142" s="27"/>
      <c r="I142" s="27"/>
      <c r="J142" s="367">
        <f>SUBTOTAL(9,G142:I142)</f>
        <v>0</v>
      </c>
      <c r="K142" s="370">
        <f>IFERROR(J142/$J$18*100,"0.00")</f>
        <v>0</v>
      </c>
      <c r="M142" s="399"/>
      <c r="N142" s="396"/>
    </row>
    <row r="143" spans="1:14" ht="12.75" x14ac:dyDescent="0.2">
      <c r="A143" s="343">
        <v>2</v>
      </c>
      <c r="B143" s="344">
        <v>2</v>
      </c>
      <c r="C143" s="344">
        <v>8</v>
      </c>
      <c r="D143" s="344"/>
      <c r="E143" s="344"/>
      <c r="F143" s="345" t="s">
        <v>248</v>
      </c>
      <c r="G143" s="32">
        <f>+G144+G146+G148+G150+G154+G157+G164</f>
        <v>1405325</v>
      </c>
      <c r="H143" s="32">
        <f>+H144+H146+H148+H150+H154+H157+H164</f>
        <v>1925202.9</v>
      </c>
      <c r="I143" s="32">
        <f>+I144+I146+I148+I150+I154+I157+I164</f>
        <v>0</v>
      </c>
      <c r="J143" s="32">
        <f>+J144+J146+J148+J150+J154+J157+J164</f>
        <v>3330527.9000000004</v>
      </c>
      <c r="K143" s="32">
        <f>+K144+K146+K148+K150+K154+K157+K164</f>
        <v>1.4091709816321099</v>
      </c>
      <c r="M143" s="401"/>
      <c r="N143" s="396"/>
    </row>
    <row r="144" spans="1:14" ht="12.75" x14ac:dyDescent="0.2">
      <c r="A144" s="346">
        <v>2</v>
      </c>
      <c r="B144" s="347">
        <v>2</v>
      </c>
      <c r="C144" s="347">
        <v>8</v>
      </c>
      <c r="D144" s="347">
        <v>1</v>
      </c>
      <c r="E144" s="347"/>
      <c r="F144" s="355" t="s">
        <v>1045</v>
      </c>
      <c r="G144" s="30">
        <f>G145</f>
        <v>0</v>
      </c>
      <c r="H144" s="30">
        <f>H145</f>
        <v>0</v>
      </c>
      <c r="I144" s="30">
        <f>I145</f>
        <v>0</v>
      </c>
      <c r="J144" s="30">
        <f>J145</f>
        <v>0</v>
      </c>
      <c r="K144" s="49">
        <f>K145</f>
        <v>0</v>
      </c>
      <c r="M144" s="400"/>
      <c r="N144" s="396"/>
    </row>
    <row r="145" spans="1:14" ht="12.75" x14ac:dyDescent="0.2">
      <c r="A145" s="349">
        <v>2</v>
      </c>
      <c r="B145" s="350">
        <v>2</v>
      </c>
      <c r="C145" s="350">
        <v>8</v>
      </c>
      <c r="D145" s="350">
        <v>1</v>
      </c>
      <c r="E145" s="350" t="s">
        <v>202</v>
      </c>
      <c r="F145" s="351" t="s">
        <v>1045</v>
      </c>
      <c r="G145" s="27"/>
      <c r="H145" s="27"/>
      <c r="I145" s="27"/>
      <c r="J145" s="367">
        <f>SUBTOTAL(9,G145:I145)</f>
        <v>0</v>
      </c>
      <c r="K145" s="370">
        <f>IFERROR(J145/$J$18*100,"0.00")</f>
        <v>0</v>
      </c>
      <c r="M145" s="397"/>
      <c r="N145" s="396"/>
    </row>
    <row r="146" spans="1:14" ht="12.75" x14ac:dyDescent="0.2">
      <c r="A146" s="346">
        <v>2</v>
      </c>
      <c r="B146" s="347">
        <v>2</v>
      </c>
      <c r="C146" s="347">
        <v>8</v>
      </c>
      <c r="D146" s="347">
        <v>2</v>
      </c>
      <c r="E146" s="347"/>
      <c r="F146" s="355" t="s">
        <v>1046</v>
      </c>
      <c r="G146" s="30">
        <f>G147</f>
        <v>105325</v>
      </c>
      <c r="H146" s="30">
        <f>H147</f>
        <v>85013.3</v>
      </c>
      <c r="I146" s="30">
        <f>I147</f>
        <v>0</v>
      </c>
      <c r="J146" s="30">
        <f>J147</f>
        <v>190338.3</v>
      </c>
      <c r="K146" s="49">
        <f>K147</f>
        <v>8.0533542161045094E-2</v>
      </c>
      <c r="M146" s="401"/>
      <c r="N146" s="396"/>
    </row>
    <row r="147" spans="1:14" ht="12.75" x14ac:dyDescent="0.2">
      <c r="A147" s="349">
        <v>2</v>
      </c>
      <c r="B147" s="350">
        <v>2</v>
      </c>
      <c r="C147" s="350">
        <v>8</v>
      </c>
      <c r="D147" s="350">
        <v>2</v>
      </c>
      <c r="E147" s="350" t="s">
        <v>202</v>
      </c>
      <c r="F147" s="351" t="s">
        <v>1047</v>
      </c>
      <c r="G147" s="27">
        <v>105325</v>
      </c>
      <c r="H147" s="27">
        <v>85013.3</v>
      </c>
      <c r="I147" s="27"/>
      <c r="J147" s="367">
        <f>SUBTOTAL(9,G147:I147)</f>
        <v>190338.3</v>
      </c>
      <c r="K147" s="370">
        <f>IFERROR(J147/$J$18*100,"0.00")</f>
        <v>8.0533542161045094E-2</v>
      </c>
      <c r="M147" s="399"/>
      <c r="N147" s="396"/>
    </row>
    <row r="148" spans="1:14" ht="12.75" x14ac:dyDescent="0.2">
      <c r="A148" s="346">
        <v>2</v>
      </c>
      <c r="B148" s="347">
        <v>2</v>
      </c>
      <c r="C148" s="347">
        <v>8</v>
      </c>
      <c r="D148" s="347">
        <v>4</v>
      </c>
      <c r="E148" s="347"/>
      <c r="F148" s="355" t="s">
        <v>118</v>
      </c>
      <c r="G148" s="30">
        <f>G149</f>
        <v>0</v>
      </c>
      <c r="H148" s="30">
        <f>H149</f>
        <v>0</v>
      </c>
      <c r="I148" s="30">
        <f>I149</f>
        <v>0</v>
      </c>
      <c r="J148" s="30">
        <f>J149</f>
        <v>0</v>
      </c>
      <c r="K148" s="49">
        <f>K149</f>
        <v>0</v>
      </c>
      <c r="M148" s="401"/>
      <c r="N148" s="396"/>
    </row>
    <row r="149" spans="1:14" ht="12.75" x14ac:dyDescent="0.2">
      <c r="A149" s="349">
        <v>2</v>
      </c>
      <c r="B149" s="350">
        <v>2</v>
      </c>
      <c r="C149" s="350">
        <v>8</v>
      </c>
      <c r="D149" s="350">
        <v>4</v>
      </c>
      <c r="E149" s="350" t="s">
        <v>202</v>
      </c>
      <c r="F149" s="351" t="s">
        <v>118</v>
      </c>
      <c r="G149" s="27"/>
      <c r="H149" s="27"/>
      <c r="I149" s="27"/>
      <c r="J149" s="367">
        <f>SUBTOTAL(9,G149:I149)</f>
        <v>0</v>
      </c>
      <c r="K149" s="370">
        <f>IFERROR(J149/$J$18*100,"0.00")</f>
        <v>0</v>
      </c>
      <c r="M149" s="399"/>
      <c r="N149" s="396"/>
    </row>
    <row r="150" spans="1:14" ht="12.75" x14ac:dyDescent="0.2">
      <c r="A150" s="346">
        <v>2</v>
      </c>
      <c r="B150" s="347">
        <v>2</v>
      </c>
      <c r="C150" s="347">
        <v>8</v>
      </c>
      <c r="D150" s="347">
        <v>5</v>
      </c>
      <c r="E150" s="347"/>
      <c r="F150" s="355" t="s">
        <v>119</v>
      </c>
      <c r="G150" s="30">
        <f>SUM(G151:G153)</f>
        <v>0</v>
      </c>
      <c r="H150" s="30">
        <f>SUM(H151:H153)</f>
        <v>321720</v>
      </c>
      <c r="I150" s="30">
        <f>SUM(I151:I153)</f>
        <v>0</v>
      </c>
      <c r="J150" s="30">
        <f>SUM(J151:J153)</f>
        <v>321720</v>
      </c>
      <c r="K150" s="49">
        <f>SUM(K151:K153)</f>
        <v>0.13612211091541443</v>
      </c>
      <c r="M150" s="401"/>
      <c r="N150" s="396"/>
    </row>
    <row r="151" spans="1:14" ht="12.75" x14ac:dyDescent="0.2">
      <c r="A151" s="349">
        <v>2</v>
      </c>
      <c r="B151" s="350">
        <v>2</v>
      </c>
      <c r="C151" s="350">
        <v>8</v>
      </c>
      <c r="D151" s="350">
        <v>5</v>
      </c>
      <c r="E151" s="350" t="s">
        <v>202</v>
      </c>
      <c r="F151" s="351" t="s">
        <v>120</v>
      </c>
      <c r="G151" s="27"/>
      <c r="H151" s="27">
        <v>181720</v>
      </c>
      <c r="I151" s="27"/>
      <c r="J151" s="367">
        <f>SUBTOTAL(9,G151:I151)</f>
        <v>181720</v>
      </c>
      <c r="K151" s="370">
        <f>IFERROR(J151/$J$18*100,"0.00")</f>
        <v>7.6887075704181004E-2</v>
      </c>
      <c r="M151" s="399"/>
      <c r="N151" s="396"/>
    </row>
    <row r="152" spans="1:14" ht="12.75" x14ac:dyDescent="0.2">
      <c r="A152" s="349">
        <v>2</v>
      </c>
      <c r="B152" s="350">
        <v>2</v>
      </c>
      <c r="C152" s="350">
        <v>8</v>
      </c>
      <c r="D152" s="350">
        <v>5</v>
      </c>
      <c r="E152" s="350" t="s">
        <v>203</v>
      </c>
      <c r="F152" s="351" t="s">
        <v>121</v>
      </c>
      <c r="G152" s="27"/>
      <c r="H152" s="27">
        <v>0</v>
      </c>
      <c r="I152" s="27"/>
      <c r="J152" s="367">
        <f>SUBTOTAL(9,G152:I152)</f>
        <v>0</v>
      </c>
      <c r="K152" s="370">
        <f>IFERROR(J152/$J$18*100,"0.00")</f>
        <v>0</v>
      </c>
      <c r="M152" s="399"/>
      <c r="N152" s="396"/>
    </row>
    <row r="153" spans="1:14" ht="12.75" x14ac:dyDescent="0.2">
      <c r="A153" s="349">
        <v>2</v>
      </c>
      <c r="B153" s="350">
        <v>2</v>
      </c>
      <c r="C153" s="350">
        <v>8</v>
      </c>
      <c r="D153" s="350">
        <v>5</v>
      </c>
      <c r="E153" s="350" t="s">
        <v>204</v>
      </c>
      <c r="F153" s="351" t="s">
        <v>210</v>
      </c>
      <c r="G153" s="27"/>
      <c r="H153" s="27">
        <v>140000</v>
      </c>
      <c r="I153" s="27"/>
      <c r="J153" s="367">
        <f>SUBTOTAL(9,G153:I153)</f>
        <v>140000</v>
      </c>
      <c r="K153" s="370">
        <f>IFERROR(J153/$J$18*100,"0.00")</f>
        <v>5.9235035211233439E-2</v>
      </c>
      <c r="M153" s="399"/>
      <c r="N153" s="396"/>
    </row>
    <row r="154" spans="1:14" ht="12.75" x14ac:dyDescent="0.2">
      <c r="A154" s="346">
        <v>2</v>
      </c>
      <c r="B154" s="347">
        <v>2</v>
      </c>
      <c r="C154" s="347">
        <v>8</v>
      </c>
      <c r="D154" s="347">
        <v>6</v>
      </c>
      <c r="E154" s="347"/>
      <c r="F154" s="355" t="s">
        <v>1048</v>
      </c>
      <c r="G154" s="30">
        <f>SUM(G155:G156)</f>
        <v>0</v>
      </c>
      <c r="H154" s="30">
        <f>SUM(H155:H156)</f>
        <v>125000</v>
      </c>
      <c r="I154" s="30">
        <f>SUM(I155:I156)</f>
        <v>0</v>
      </c>
      <c r="J154" s="30">
        <f>SUM(J155:J156)</f>
        <v>125000</v>
      </c>
      <c r="K154" s="49">
        <f>SUM(K155:K156)</f>
        <v>5.2888424295744148E-2</v>
      </c>
      <c r="M154" s="401"/>
      <c r="N154" s="396"/>
    </row>
    <row r="155" spans="1:14" ht="12.75" x14ac:dyDescent="0.2">
      <c r="A155" s="349">
        <v>2</v>
      </c>
      <c r="B155" s="350">
        <v>2</v>
      </c>
      <c r="C155" s="350">
        <v>8</v>
      </c>
      <c r="D155" s="350">
        <v>6</v>
      </c>
      <c r="E155" s="350" t="s">
        <v>202</v>
      </c>
      <c r="F155" s="351" t="s">
        <v>249</v>
      </c>
      <c r="G155" s="27"/>
      <c r="H155" s="27">
        <v>125000</v>
      </c>
      <c r="I155" s="27"/>
      <c r="J155" s="367">
        <f>SUBTOTAL(9,G155:I155)</f>
        <v>125000</v>
      </c>
      <c r="K155" s="370">
        <f>IFERROR(J155/$J$18*100,"0.00")</f>
        <v>5.2888424295744148E-2</v>
      </c>
      <c r="M155" s="399"/>
      <c r="N155" s="396"/>
    </row>
    <row r="156" spans="1:14" ht="12.75" x14ac:dyDescent="0.2">
      <c r="A156" s="349">
        <v>2</v>
      </c>
      <c r="B156" s="350">
        <v>2</v>
      </c>
      <c r="C156" s="350">
        <v>8</v>
      </c>
      <c r="D156" s="350">
        <v>6</v>
      </c>
      <c r="E156" s="350" t="s">
        <v>203</v>
      </c>
      <c r="F156" s="351" t="s">
        <v>122</v>
      </c>
      <c r="G156" s="27"/>
      <c r="H156" s="27"/>
      <c r="I156" s="27"/>
      <c r="J156" s="367">
        <f>SUBTOTAL(9,G156:I156)</f>
        <v>0</v>
      </c>
      <c r="K156" s="370">
        <f>IFERROR(J156/$J$18*100,"0.00")</f>
        <v>0</v>
      </c>
      <c r="M156" s="399"/>
      <c r="N156" s="396"/>
    </row>
    <row r="157" spans="1:14" ht="12.75" x14ac:dyDescent="0.2">
      <c r="A157" s="346">
        <v>2</v>
      </c>
      <c r="B157" s="347">
        <v>2</v>
      </c>
      <c r="C157" s="347">
        <v>8</v>
      </c>
      <c r="D157" s="347">
        <v>7</v>
      </c>
      <c r="E157" s="347"/>
      <c r="F157" s="355" t="s">
        <v>123</v>
      </c>
      <c r="G157" s="30">
        <f>SUM(G158:G163)</f>
        <v>0</v>
      </c>
      <c r="H157" s="30">
        <f>SUM(H158:H163)</f>
        <v>963000</v>
      </c>
      <c r="I157" s="30">
        <f>SUM(I158:I163)</f>
        <v>0</v>
      </c>
      <c r="J157" s="30">
        <f>SUM(J158:J163)</f>
        <v>963000</v>
      </c>
      <c r="K157" s="49">
        <f>SUM(K158:K163)</f>
        <v>0.4074524207744129</v>
      </c>
      <c r="M157" s="401"/>
      <c r="N157" s="396"/>
    </row>
    <row r="158" spans="1:14" ht="12.75" x14ac:dyDescent="0.2">
      <c r="A158" s="349">
        <v>2</v>
      </c>
      <c r="B158" s="350">
        <v>2</v>
      </c>
      <c r="C158" s="350">
        <v>8</v>
      </c>
      <c r="D158" s="350">
        <v>7</v>
      </c>
      <c r="E158" s="350" t="s">
        <v>202</v>
      </c>
      <c r="F158" s="361" t="s">
        <v>714</v>
      </c>
      <c r="G158" s="27"/>
      <c r="H158" s="27">
        <v>150000</v>
      </c>
      <c r="I158" s="27"/>
      <c r="J158" s="367">
        <f t="shared" ref="J158:J163" si="6">SUBTOTAL(9,G158:I158)</f>
        <v>150000</v>
      </c>
      <c r="K158" s="370">
        <f t="shared" ref="K158:K163" si="7">IFERROR(J158/$J$18*100,"0.00")</f>
        <v>6.3466109154892966E-2</v>
      </c>
      <c r="M158" s="399"/>
      <c r="N158" s="396"/>
    </row>
    <row r="159" spans="1:14" ht="12.75" x14ac:dyDescent="0.2">
      <c r="A159" s="349">
        <v>2</v>
      </c>
      <c r="B159" s="350">
        <v>2</v>
      </c>
      <c r="C159" s="350">
        <v>8</v>
      </c>
      <c r="D159" s="350">
        <v>7</v>
      </c>
      <c r="E159" s="350" t="s">
        <v>203</v>
      </c>
      <c r="F159" s="361" t="s">
        <v>124</v>
      </c>
      <c r="G159" s="27"/>
      <c r="H159" s="27">
        <v>48000</v>
      </c>
      <c r="I159" s="27"/>
      <c r="J159" s="367">
        <f t="shared" si="6"/>
        <v>48000</v>
      </c>
      <c r="K159" s="370">
        <f t="shared" si="7"/>
        <v>2.030915492956575E-2</v>
      </c>
      <c r="M159" s="399"/>
      <c r="N159" s="396"/>
    </row>
    <row r="160" spans="1:14" ht="12.75" x14ac:dyDescent="0.2">
      <c r="A160" s="349">
        <v>2</v>
      </c>
      <c r="B160" s="350">
        <v>2</v>
      </c>
      <c r="C160" s="350">
        <v>8</v>
      </c>
      <c r="D160" s="350">
        <v>7</v>
      </c>
      <c r="E160" s="350" t="s">
        <v>204</v>
      </c>
      <c r="F160" s="361" t="s">
        <v>125</v>
      </c>
      <c r="G160" s="27"/>
      <c r="H160" s="27">
        <v>0</v>
      </c>
      <c r="I160" s="27"/>
      <c r="J160" s="367">
        <f t="shared" si="6"/>
        <v>0</v>
      </c>
      <c r="K160" s="370">
        <f t="shared" si="7"/>
        <v>0</v>
      </c>
      <c r="M160" s="399"/>
      <c r="N160" s="396"/>
    </row>
    <row r="161" spans="1:14" ht="12.75" x14ac:dyDescent="0.2">
      <c r="A161" s="349">
        <v>2</v>
      </c>
      <c r="B161" s="350">
        <v>2</v>
      </c>
      <c r="C161" s="350">
        <v>8</v>
      </c>
      <c r="D161" s="350">
        <v>7</v>
      </c>
      <c r="E161" s="350" t="s">
        <v>205</v>
      </c>
      <c r="F161" s="384" t="s">
        <v>126</v>
      </c>
      <c r="G161" s="27"/>
      <c r="H161" s="27">
        <v>90000</v>
      </c>
      <c r="I161" s="27"/>
      <c r="J161" s="367">
        <f t="shared" si="6"/>
        <v>90000</v>
      </c>
      <c r="K161" s="370">
        <f t="shared" si="7"/>
        <v>3.8079665492935788E-2</v>
      </c>
      <c r="M161" s="399"/>
      <c r="N161" s="396"/>
    </row>
    <row r="162" spans="1:14" ht="12.75" x14ac:dyDescent="0.2">
      <c r="A162" s="349">
        <v>2</v>
      </c>
      <c r="B162" s="350">
        <v>2</v>
      </c>
      <c r="C162" s="350">
        <v>8</v>
      </c>
      <c r="D162" s="350">
        <v>7</v>
      </c>
      <c r="E162" s="350" t="s">
        <v>208</v>
      </c>
      <c r="F162" s="361" t="s">
        <v>127</v>
      </c>
      <c r="G162" s="27"/>
      <c r="H162" s="27">
        <v>45000</v>
      </c>
      <c r="I162" s="27"/>
      <c r="J162" s="367">
        <f t="shared" si="6"/>
        <v>45000</v>
      </c>
      <c r="K162" s="370">
        <f t="shared" si="7"/>
        <v>1.9039832746467894E-2</v>
      </c>
      <c r="M162" s="399"/>
      <c r="N162" s="396"/>
    </row>
    <row r="163" spans="1:14" ht="12.75" x14ac:dyDescent="0.2">
      <c r="A163" s="349">
        <v>2</v>
      </c>
      <c r="B163" s="350">
        <v>2</v>
      </c>
      <c r="C163" s="350">
        <v>8</v>
      </c>
      <c r="D163" s="350">
        <v>7</v>
      </c>
      <c r="E163" s="350" t="s">
        <v>234</v>
      </c>
      <c r="F163" s="361" t="s">
        <v>128</v>
      </c>
      <c r="G163" s="27"/>
      <c r="H163" s="27">
        <v>630000</v>
      </c>
      <c r="I163" s="27"/>
      <c r="J163" s="367">
        <f t="shared" si="6"/>
        <v>630000</v>
      </c>
      <c r="K163" s="370">
        <f t="shared" si="7"/>
        <v>0.26655765845055052</v>
      </c>
      <c r="M163" s="399"/>
      <c r="N163" s="396"/>
    </row>
    <row r="164" spans="1:14" ht="12.75" x14ac:dyDescent="0.2">
      <c r="A164" s="346">
        <v>2</v>
      </c>
      <c r="B164" s="347">
        <v>2</v>
      </c>
      <c r="C164" s="347">
        <v>8</v>
      </c>
      <c r="D164" s="347">
        <v>8</v>
      </c>
      <c r="E164" s="347"/>
      <c r="F164" s="355" t="s">
        <v>129</v>
      </c>
      <c r="G164" s="30">
        <f>SUM(G165:G167)</f>
        <v>1300000</v>
      </c>
      <c r="H164" s="30">
        <f>SUM(H165:H167)</f>
        <v>430469.6</v>
      </c>
      <c r="I164" s="30">
        <f>SUM(I165:I167)</f>
        <v>0</v>
      </c>
      <c r="J164" s="30">
        <f>SUM(J165:J167)</f>
        <v>1730469.6</v>
      </c>
      <c r="K164" s="49">
        <f>SUM(K165:K167)</f>
        <v>0.73217448348549319</v>
      </c>
      <c r="M164" s="401"/>
      <c r="N164" s="396"/>
    </row>
    <row r="165" spans="1:14" ht="12.75" x14ac:dyDescent="0.2">
      <c r="A165" s="349">
        <v>2</v>
      </c>
      <c r="B165" s="350">
        <v>2</v>
      </c>
      <c r="C165" s="350">
        <v>8</v>
      </c>
      <c r="D165" s="350">
        <v>8</v>
      </c>
      <c r="E165" s="350" t="s">
        <v>202</v>
      </c>
      <c r="F165" s="361" t="s">
        <v>130</v>
      </c>
      <c r="G165" s="27">
        <v>1300000</v>
      </c>
      <c r="H165" s="27">
        <v>430469.6</v>
      </c>
      <c r="I165" s="27"/>
      <c r="J165" s="367">
        <f>SUBTOTAL(9,G165:I165)</f>
        <v>1730469.6</v>
      </c>
      <c r="K165" s="370">
        <f>IFERROR(J165/$J$18*100,"0.00")</f>
        <v>0.73217448348549319</v>
      </c>
      <c r="M165" s="399"/>
      <c r="N165" s="396"/>
    </row>
    <row r="166" spans="1:14" ht="12.75" x14ac:dyDescent="0.2">
      <c r="A166" s="349">
        <v>2</v>
      </c>
      <c r="B166" s="350">
        <v>2</v>
      </c>
      <c r="C166" s="350">
        <v>8</v>
      </c>
      <c r="D166" s="350">
        <v>8</v>
      </c>
      <c r="E166" s="350" t="s">
        <v>203</v>
      </c>
      <c r="F166" s="361" t="s">
        <v>131</v>
      </c>
      <c r="G166" s="27"/>
      <c r="H166" s="27"/>
      <c r="I166" s="27"/>
      <c r="J166" s="367">
        <f>SUBTOTAL(9,G166:I166)</f>
        <v>0</v>
      </c>
      <c r="K166" s="370">
        <f>IFERROR(J166/$J$18*100,"0.00")</f>
        <v>0</v>
      </c>
      <c r="M166" s="399"/>
      <c r="N166" s="396"/>
    </row>
    <row r="167" spans="1:14" ht="12.75" x14ac:dyDescent="0.2">
      <c r="A167" s="349">
        <v>2</v>
      </c>
      <c r="B167" s="350">
        <v>2</v>
      </c>
      <c r="C167" s="350">
        <v>8</v>
      </c>
      <c r="D167" s="350">
        <v>8</v>
      </c>
      <c r="E167" s="350" t="s">
        <v>204</v>
      </c>
      <c r="F167" s="361" t="s">
        <v>132</v>
      </c>
      <c r="G167" s="27"/>
      <c r="H167" s="27"/>
      <c r="I167" s="27"/>
      <c r="J167" s="367">
        <f>SUBTOTAL(9,G167:I167)</f>
        <v>0</v>
      </c>
      <c r="K167" s="370">
        <f>IFERROR(J167/$J$18*100,"0.00")</f>
        <v>0</v>
      </c>
      <c r="M167" s="399"/>
      <c r="N167" s="396"/>
    </row>
    <row r="168" spans="1:14" ht="12.75" x14ac:dyDescent="0.2">
      <c r="A168" s="346">
        <v>2</v>
      </c>
      <c r="B168" s="347">
        <v>2</v>
      </c>
      <c r="C168" s="347">
        <v>9</v>
      </c>
      <c r="D168" s="347">
        <v>2</v>
      </c>
      <c r="E168" s="350"/>
      <c r="F168" s="355" t="s">
        <v>1049</v>
      </c>
      <c r="G168" s="29">
        <f>+G169+G170</f>
        <v>0</v>
      </c>
      <c r="H168" s="29">
        <f>+H169+H170</f>
        <v>252700</v>
      </c>
      <c r="I168" s="29">
        <f>+I169+I170</f>
        <v>0</v>
      </c>
      <c r="J168" s="29">
        <f>+J169+J170</f>
        <v>252700</v>
      </c>
      <c r="K168" s="49">
        <f>+K169+K170</f>
        <v>0.10691923855627636</v>
      </c>
      <c r="M168" s="400"/>
      <c r="N168" s="396"/>
    </row>
    <row r="169" spans="1:14" ht="12.75" x14ac:dyDescent="0.2">
      <c r="A169" s="349">
        <v>2</v>
      </c>
      <c r="B169" s="350">
        <v>2</v>
      </c>
      <c r="C169" s="350">
        <v>9</v>
      </c>
      <c r="D169" s="350">
        <v>2</v>
      </c>
      <c r="E169" s="350" t="s">
        <v>202</v>
      </c>
      <c r="F169" s="351" t="s">
        <v>1050</v>
      </c>
      <c r="G169" s="27"/>
      <c r="H169" s="27">
        <v>137700</v>
      </c>
      <c r="I169" s="27"/>
      <c r="J169" s="367">
        <f>SUBTOTAL(9,G169:I169)</f>
        <v>137700</v>
      </c>
      <c r="K169" s="370">
        <f>IFERROR(J169/$J$18*100,"0.00")</f>
        <v>5.8261888204191752E-2</v>
      </c>
      <c r="M169" s="397"/>
      <c r="N169" s="396"/>
    </row>
    <row r="170" spans="1:14" ht="12.75" x14ac:dyDescent="0.2">
      <c r="A170" s="349">
        <v>2</v>
      </c>
      <c r="B170" s="350">
        <v>2</v>
      </c>
      <c r="C170" s="350">
        <v>9</v>
      </c>
      <c r="D170" s="350">
        <v>2</v>
      </c>
      <c r="E170" s="350" t="s">
        <v>204</v>
      </c>
      <c r="F170" s="361" t="s">
        <v>1051</v>
      </c>
      <c r="G170" s="27"/>
      <c r="H170" s="27">
        <v>115000</v>
      </c>
      <c r="I170" s="27"/>
      <c r="J170" s="367">
        <f>SUBTOTAL(9,G170:I170)</f>
        <v>115000</v>
      </c>
      <c r="K170" s="370">
        <f>IFERROR(J170/$J$18*100,"0.00")</f>
        <v>4.8657350352084613E-2</v>
      </c>
      <c r="M170" s="397"/>
      <c r="N170" s="396"/>
    </row>
    <row r="171" spans="1:14" ht="12.75" x14ac:dyDescent="0.2">
      <c r="A171" s="339">
        <v>2</v>
      </c>
      <c r="B171" s="340">
        <v>3</v>
      </c>
      <c r="C171" s="341"/>
      <c r="D171" s="341"/>
      <c r="E171" s="341"/>
      <c r="F171" s="342" t="s">
        <v>27</v>
      </c>
      <c r="G171" s="33">
        <f>+G172+G180+G189+G198+G201+G210+G225+G238</f>
        <v>30818264.439999998</v>
      </c>
      <c r="H171" s="33">
        <f>+H172+H180+H189+H198+H201+H210+H225+H238</f>
        <v>13945077.4</v>
      </c>
      <c r="I171" s="33">
        <f>+I172+I180+I189+I198+I201+I210+I225+I238</f>
        <v>0</v>
      </c>
      <c r="J171" s="33">
        <f>+J172+J180+J189+J198+J201+J210+J225+J238</f>
        <v>44763341.840000004</v>
      </c>
      <c r="K171" s="33">
        <f>+K172+K180+K189+K198+K201+K210+K225+K238</f>
        <v>18.939700929034849</v>
      </c>
      <c r="M171" s="401"/>
      <c r="N171" s="396"/>
    </row>
    <row r="172" spans="1:14" ht="12.75" x14ac:dyDescent="0.2">
      <c r="A172" s="343">
        <v>2</v>
      </c>
      <c r="B172" s="344">
        <v>3</v>
      </c>
      <c r="C172" s="344">
        <v>1</v>
      </c>
      <c r="D172" s="344"/>
      <c r="E172" s="344"/>
      <c r="F172" s="345" t="s">
        <v>28</v>
      </c>
      <c r="G172" s="32">
        <f>+G173+G175+G178</f>
        <v>5095805.0599999996</v>
      </c>
      <c r="H172" s="32">
        <f>+H173+H175+H178</f>
        <v>1410400</v>
      </c>
      <c r="I172" s="32">
        <f>+I173+I175+I178</f>
        <v>0</v>
      </c>
      <c r="J172" s="32">
        <f>+J173+J175+J178</f>
        <v>6506205.0599999996</v>
      </c>
      <c r="K172" s="32">
        <f>+K173+K175+K178</f>
        <v>2.7528234701471797</v>
      </c>
      <c r="M172" s="401"/>
      <c r="N172" s="396"/>
    </row>
    <row r="173" spans="1:14" ht="12.75" x14ac:dyDescent="0.2">
      <c r="A173" s="346">
        <v>2</v>
      </c>
      <c r="B173" s="347">
        <v>3</v>
      </c>
      <c r="C173" s="347">
        <v>1</v>
      </c>
      <c r="D173" s="347">
        <v>1</v>
      </c>
      <c r="E173" s="347"/>
      <c r="F173" s="355" t="s">
        <v>133</v>
      </c>
      <c r="G173" s="30">
        <f>SUM(G174:G174)</f>
        <v>5095805.0599999996</v>
      </c>
      <c r="H173" s="30">
        <f>SUM(H174:H174)</f>
        <v>1315400</v>
      </c>
      <c r="I173" s="30">
        <f>SUM(I174:I174)</f>
        <v>0</v>
      </c>
      <c r="J173" s="30">
        <f>SUM(J174:J174)</f>
        <v>6411205.0599999996</v>
      </c>
      <c r="K173" s="49">
        <f>SUM(K174:K174)</f>
        <v>2.7126282676824141</v>
      </c>
      <c r="M173" s="401"/>
      <c r="N173" s="396"/>
    </row>
    <row r="174" spans="1:14" ht="12.75" x14ac:dyDescent="0.2">
      <c r="A174" s="356">
        <v>2</v>
      </c>
      <c r="B174" s="350">
        <v>3</v>
      </c>
      <c r="C174" s="350">
        <v>1</v>
      </c>
      <c r="D174" s="350">
        <v>1</v>
      </c>
      <c r="E174" s="350" t="s">
        <v>202</v>
      </c>
      <c r="F174" s="351" t="s">
        <v>133</v>
      </c>
      <c r="G174" s="27">
        <v>5095805.0599999996</v>
      </c>
      <c r="H174" s="27">
        <v>1315400</v>
      </c>
      <c r="I174" s="27"/>
      <c r="J174" s="367">
        <f>SUBTOTAL(9,G174:I174)</f>
        <v>6411205.0599999996</v>
      </c>
      <c r="K174" s="370">
        <f>IFERROR(J174/$J$18*100,"0.00")</f>
        <v>2.7126282676824141</v>
      </c>
      <c r="M174" s="399"/>
      <c r="N174" s="396"/>
    </row>
    <row r="175" spans="1:14" ht="12.75" x14ac:dyDescent="0.2">
      <c r="A175" s="346">
        <v>2</v>
      </c>
      <c r="B175" s="347">
        <v>3</v>
      </c>
      <c r="C175" s="347">
        <v>1</v>
      </c>
      <c r="D175" s="347">
        <v>3</v>
      </c>
      <c r="E175" s="347"/>
      <c r="F175" s="355" t="s">
        <v>134</v>
      </c>
      <c r="G175" s="30">
        <f>SUM(G176:G177)</f>
        <v>0</v>
      </c>
      <c r="H175" s="30">
        <f>SUM(H176:H177)</f>
        <v>0</v>
      </c>
      <c r="I175" s="30">
        <f>SUM(I176:I177)</f>
        <v>0</v>
      </c>
      <c r="J175" s="30">
        <f>SUM(J176:J177)</f>
        <v>0</v>
      </c>
      <c r="K175" s="49">
        <f>SUM(K176:K177)</f>
        <v>0</v>
      </c>
      <c r="M175" s="401"/>
      <c r="N175" s="396"/>
    </row>
    <row r="176" spans="1:14" ht="12.75" x14ac:dyDescent="0.2">
      <c r="A176" s="356">
        <v>2</v>
      </c>
      <c r="B176" s="350">
        <v>3</v>
      </c>
      <c r="C176" s="350">
        <v>1</v>
      </c>
      <c r="D176" s="350">
        <v>3</v>
      </c>
      <c r="E176" s="350" t="s">
        <v>203</v>
      </c>
      <c r="F176" s="351" t="s">
        <v>135</v>
      </c>
      <c r="G176" s="27"/>
      <c r="H176" s="27"/>
      <c r="I176" s="27"/>
      <c r="J176" s="367">
        <f>SUBTOTAL(9,G176:I176)</f>
        <v>0</v>
      </c>
      <c r="K176" s="370">
        <f>IFERROR(J176/$J$18*100,"0.00")</f>
        <v>0</v>
      </c>
      <c r="M176" s="397"/>
      <c r="N176" s="396"/>
    </row>
    <row r="177" spans="1:14" ht="12.75" x14ac:dyDescent="0.2">
      <c r="A177" s="356">
        <v>2</v>
      </c>
      <c r="B177" s="350">
        <v>3</v>
      </c>
      <c r="C177" s="350">
        <v>1</v>
      </c>
      <c r="D177" s="350">
        <v>3</v>
      </c>
      <c r="E177" s="350" t="s">
        <v>204</v>
      </c>
      <c r="F177" s="351" t="s">
        <v>136</v>
      </c>
      <c r="G177" s="28"/>
      <c r="H177" s="28"/>
      <c r="I177" s="28"/>
      <c r="J177" s="367">
        <f>SUBTOTAL(9,G177:I177)</f>
        <v>0</v>
      </c>
      <c r="K177" s="370">
        <f>IFERROR(J177/$J$18*100,"0.00")</f>
        <v>0</v>
      </c>
      <c r="M177" s="397"/>
      <c r="N177" s="396"/>
    </row>
    <row r="178" spans="1:14" ht="12.75" x14ac:dyDescent="0.2">
      <c r="A178" s="346">
        <v>2</v>
      </c>
      <c r="B178" s="347">
        <v>3</v>
      </c>
      <c r="C178" s="347">
        <v>1</v>
      </c>
      <c r="D178" s="347">
        <v>4</v>
      </c>
      <c r="E178" s="347"/>
      <c r="F178" s="355" t="s">
        <v>137</v>
      </c>
      <c r="G178" s="29">
        <f>+G179</f>
        <v>0</v>
      </c>
      <c r="H178" s="29">
        <f>+H179</f>
        <v>95000</v>
      </c>
      <c r="I178" s="29">
        <f>+I179</f>
        <v>0</v>
      </c>
      <c r="J178" s="29">
        <f>+J179</f>
        <v>95000</v>
      </c>
      <c r="K178" s="50">
        <f>+K179</f>
        <v>4.0195202464765545E-2</v>
      </c>
      <c r="M178" s="400"/>
      <c r="N178" s="396"/>
    </row>
    <row r="179" spans="1:14" ht="12.75" x14ac:dyDescent="0.2">
      <c r="A179" s="356">
        <v>2</v>
      </c>
      <c r="B179" s="350">
        <v>3</v>
      </c>
      <c r="C179" s="350">
        <v>1</v>
      </c>
      <c r="D179" s="350">
        <v>4</v>
      </c>
      <c r="E179" s="350" t="s">
        <v>202</v>
      </c>
      <c r="F179" s="351" t="s">
        <v>137</v>
      </c>
      <c r="G179" s="28"/>
      <c r="H179" s="28">
        <v>95000</v>
      </c>
      <c r="I179" s="28"/>
      <c r="J179" s="367">
        <f>SUBTOTAL(9,G179:I179)</f>
        <v>95000</v>
      </c>
      <c r="K179" s="370">
        <f>IFERROR(J179/$J$18*100,"0.00")</f>
        <v>4.0195202464765545E-2</v>
      </c>
      <c r="M179" s="397"/>
      <c r="N179" s="396"/>
    </row>
    <row r="180" spans="1:14" ht="12.75" x14ac:dyDescent="0.2">
      <c r="A180" s="343">
        <v>2</v>
      </c>
      <c r="B180" s="344">
        <v>3</v>
      </c>
      <c r="C180" s="344">
        <v>2</v>
      </c>
      <c r="D180" s="344"/>
      <c r="E180" s="344"/>
      <c r="F180" s="345" t="s">
        <v>29</v>
      </c>
      <c r="G180" s="32">
        <f>+G181+G183+G185+G187</f>
        <v>0</v>
      </c>
      <c r="H180" s="32">
        <f>+H181+H183+H185+H187</f>
        <v>437400</v>
      </c>
      <c r="I180" s="32">
        <f>+I181+I183+I185+I187</f>
        <v>0</v>
      </c>
      <c r="J180" s="32">
        <f>+J181+J183+J185+J187</f>
        <v>437400</v>
      </c>
      <c r="K180" s="48">
        <f>+K181+K183+K185+K187</f>
        <v>0.18506717429566791</v>
      </c>
      <c r="M180" s="401"/>
      <c r="N180" s="396"/>
    </row>
    <row r="181" spans="1:14" ht="12.75" x14ac:dyDescent="0.2">
      <c r="A181" s="346">
        <v>2</v>
      </c>
      <c r="B181" s="347">
        <v>3</v>
      </c>
      <c r="C181" s="347">
        <v>2</v>
      </c>
      <c r="D181" s="347">
        <v>1</v>
      </c>
      <c r="E181" s="347"/>
      <c r="F181" s="355" t="s">
        <v>1052</v>
      </c>
      <c r="G181" s="29">
        <f>+G182</f>
        <v>0</v>
      </c>
      <c r="H181" s="29">
        <f>+H182</f>
        <v>300000</v>
      </c>
      <c r="I181" s="29">
        <f>+I182</f>
        <v>0</v>
      </c>
      <c r="J181" s="29">
        <f>+J182</f>
        <v>300000</v>
      </c>
      <c r="K181" s="50">
        <f>+K182</f>
        <v>0.12693221830978593</v>
      </c>
      <c r="M181" s="400"/>
      <c r="N181" s="396"/>
    </row>
    <row r="182" spans="1:14" ht="12.75" x14ac:dyDescent="0.2">
      <c r="A182" s="356">
        <v>2</v>
      </c>
      <c r="B182" s="350">
        <v>3</v>
      </c>
      <c r="C182" s="350">
        <v>2</v>
      </c>
      <c r="D182" s="350">
        <v>1</v>
      </c>
      <c r="E182" s="350" t="s">
        <v>202</v>
      </c>
      <c r="F182" s="351" t="s">
        <v>1052</v>
      </c>
      <c r="G182" s="28"/>
      <c r="H182" s="27">
        <v>300000</v>
      </c>
      <c r="I182" s="28"/>
      <c r="J182" s="367">
        <f>SUBTOTAL(9,G182:I182)</f>
        <v>300000</v>
      </c>
      <c r="K182" s="370">
        <f>IFERROR(J182/$J$18*100,"0.00")</f>
        <v>0.12693221830978593</v>
      </c>
      <c r="M182" s="397"/>
      <c r="N182" s="396"/>
    </row>
    <row r="183" spans="1:14" ht="12.75" x14ac:dyDescent="0.2">
      <c r="A183" s="346">
        <v>2</v>
      </c>
      <c r="B183" s="347">
        <v>3</v>
      </c>
      <c r="C183" s="347">
        <v>2</v>
      </c>
      <c r="D183" s="347">
        <v>2</v>
      </c>
      <c r="E183" s="347"/>
      <c r="F183" s="355" t="s">
        <v>138</v>
      </c>
      <c r="G183" s="29">
        <f>+G184</f>
        <v>0</v>
      </c>
      <c r="H183" s="29">
        <f>+H184</f>
        <v>137400</v>
      </c>
      <c r="I183" s="29">
        <f>+I184</f>
        <v>0</v>
      </c>
      <c r="J183" s="29">
        <f>+J184</f>
        <v>137400</v>
      </c>
      <c r="K183" s="50">
        <f>+K184</f>
        <v>5.8134955985881968E-2</v>
      </c>
      <c r="M183" s="400"/>
      <c r="N183" s="396"/>
    </row>
    <row r="184" spans="1:14" ht="12.75" x14ac:dyDescent="0.2">
      <c r="A184" s="356">
        <v>2</v>
      </c>
      <c r="B184" s="350">
        <v>3</v>
      </c>
      <c r="C184" s="350">
        <v>2</v>
      </c>
      <c r="D184" s="350">
        <v>2</v>
      </c>
      <c r="E184" s="350" t="s">
        <v>202</v>
      </c>
      <c r="F184" s="351" t="s">
        <v>138</v>
      </c>
      <c r="G184" s="28"/>
      <c r="H184" s="27">
        <v>137400</v>
      </c>
      <c r="I184" s="28"/>
      <c r="J184" s="367">
        <f>SUBTOTAL(9,G184:I184)</f>
        <v>137400</v>
      </c>
      <c r="K184" s="370">
        <f>IFERROR(J184/$J$18*100,"0.00")</f>
        <v>5.8134955985881968E-2</v>
      </c>
      <c r="M184" s="397"/>
      <c r="N184" s="396"/>
    </row>
    <row r="185" spans="1:14" ht="12.75" x14ac:dyDescent="0.2">
      <c r="A185" s="346">
        <v>2</v>
      </c>
      <c r="B185" s="347">
        <v>3</v>
      </c>
      <c r="C185" s="347">
        <v>2</v>
      </c>
      <c r="D185" s="347">
        <v>3</v>
      </c>
      <c r="E185" s="347"/>
      <c r="F185" s="355" t="s">
        <v>139</v>
      </c>
      <c r="G185" s="29">
        <f>+G186</f>
        <v>0</v>
      </c>
      <c r="H185" s="29">
        <f>+H186</f>
        <v>0</v>
      </c>
      <c r="I185" s="29">
        <f>+I186</f>
        <v>0</v>
      </c>
      <c r="J185" s="29">
        <f>+J186</f>
        <v>0</v>
      </c>
      <c r="K185" s="50">
        <f>+K186</f>
        <v>0</v>
      </c>
      <c r="M185" s="400"/>
      <c r="N185" s="396"/>
    </row>
    <row r="186" spans="1:14" ht="12.75" x14ac:dyDescent="0.2">
      <c r="A186" s="356">
        <v>2</v>
      </c>
      <c r="B186" s="350">
        <v>3</v>
      </c>
      <c r="C186" s="350">
        <v>2</v>
      </c>
      <c r="D186" s="350">
        <v>3</v>
      </c>
      <c r="E186" s="350" t="s">
        <v>202</v>
      </c>
      <c r="F186" s="351" t="s">
        <v>139</v>
      </c>
      <c r="G186" s="28"/>
      <c r="H186" s="28"/>
      <c r="I186" s="28"/>
      <c r="J186" s="367">
        <f>SUBTOTAL(9,G186:I186)</f>
        <v>0</v>
      </c>
      <c r="K186" s="370">
        <f>IFERROR(J186/$J$18*100,"0.00")</f>
        <v>0</v>
      </c>
      <c r="M186" s="397"/>
      <c r="N186" s="396"/>
    </row>
    <row r="187" spans="1:14" ht="12.75" x14ac:dyDescent="0.2">
      <c r="A187" s="346">
        <v>2</v>
      </c>
      <c r="B187" s="347">
        <v>3</v>
      </c>
      <c r="C187" s="347">
        <v>2</v>
      </c>
      <c r="D187" s="347">
        <v>4</v>
      </c>
      <c r="E187" s="347"/>
      <c r="F187" s="355" t="s">
        <v>30</v>
      </c>
      <c r="G187" s="29">
        <f>+G188</f>
        <v>0</v>
      </c>
      <c r="H187" s="29">
        <f>+H188</f>
        <v>0</v>
      </c>
      <c r="I187" s="29">
        <f>+I188</f>
        <v>0</v>
      </c>
      <c r="J187" s="29">
        <f>+J188</f>
        <v>0</v>
      </c>
      <c r="K187" s="50">
        <f>+K188</f>
        <v>0</v>
      </c>
      <c r="M187" s="400"/>
      <c r="N187" s="396"/>
    </row>
    <row r="188" spans="1:14" ht="12.75" x14ac:dyDescent="0.2">
      <c r="A188" s="356">
        <v>2</v>
      </c>
      <c r="B188" s="350">
        <v>3</v>
      </c>
      <c r="C188" s="350">
        <v>2</v>
      </c>
      <c r="D188" s="350">
        <v>4</v>
      </c>
      <c r="E188" s="350" t="s">
        <v>202</v>
      </c>
      <c r="F188" s="351" t="s">
        <v>30</v>
      </c>
      <c r="G188" s="28"/>
      <c r="H188" s="28"/>
      <c r="I188" s="28"/>
      <c r="J188" s="367">
        <f>SUBTOTAL(9,G188:I188)</f>
        <v>0</v>
      </c>
      <c r="K188" s="370">
        <f>IFERROR(J188/$J$18*100,"0.00")</f>
        <v>0</v>
      </c>
      <c r="M188" s="397"/>
      <c r="N188" s="396"/>
    </row>
    <row r="189" spans="1:14" ht="12.75" x14ac:dyDescent="0.2">
      <c r="A189" s="343">
        <v>2</v>
      </c>
      <c r="B189" s="344">
        <v>3</v>
      </c>
      <c r="C189" s="344">
        <v>3</v>
      </c>
      <c r="D189" s="344"/>
      <c r="E189" s="344"/>
      <c r="F189" s="345" t="s">
        <v>250</v>
      </c>
      <c r="G189" s="32">
        <f>+G190+G192+G194+G196</f>
        <v>511000</v>
      </c>
      <c r="H189" s="32">
        <f>+H190+H192+H194+H196</f>
        <v>596413.23</v>
      </c>
      <c r="I189" s="32">
        <f>+I190+I192+I194+I196</f>
        <v>0</v>
      </c>
      <c r="J189" s="32">
        <f>+J190+J192+J194+J196</f>
        <v>1107413.23</v>
      </c>
      <c r="K189" s="32">
        <f>+K190+K192+K194+K196</f>
        <v>0.46855472623168404</v>
      </c>
      <c r="M189" s="401"/>
      <c r="N189" s="396"/>
    </row>
    <row r="190" spans="1:14" ht="12.75" x14ac:dyDescent="0.2">
      <c r="A190" s="346">
        <v>2</v>
      </c>
      <c r="B190" s="347">
        <v>3</v>
      </c>
      <c r="C190" s="347">
        <v>3</v>
      </c>
      <c r="D190" s="347">
        <v>1</v>
      </c>
      <c r="E190" s="347"/>
      <c r="F190" s="355" t="s">
        <v>140</v>
      </c>
      <c r="G190" s="30">
        <f>G191</f>
        <v>402000</v>
      </c>
      <c r="H190" s="30">
        <f>H191</f>
        <v>180309.9</v>
      </c>
      <c r="I190" s="30">
        <f>I191</f>
        <v>0</v>
      </c>
      <c r="J190" s="30">
        <f>J191</f>
        <v>582309.9</v>
      </c>
      <c r="K190" s="49">
        <f>K191</f>
        <v>0.24637962450249876</v>
      </c>
      <c r="M190" s="400"/>
      <c r="N190" s="396"/>
    </row>
    <row r="191" spans="1:14" ht="12.75" x14ac:dyDescent="0.2">
      <c r="A191" s="356">
        <v>2</v>
      </c>
      <c r="B191" s="350">
        <v>3</v>
      </c>
      <c r="C191" s="350">
        <v>3</v>
      </c>
      <c r="D191" s="350">
        <v>1</v>
      </c>
      <c r="E191" s="350" t="s">
        <v>202</v>
      </c>
      <c r="F191" s="351" t="s">
        <v>140</v>
      </c>
      <c r="G191" s="391">
        <v>402000</v>
      </c>
      <c r="H191" s="27">
        <v>180309.9</v>
      </c>
      <c r="I191" s="27"/>
      <c r="J191" s="367">
        <f>SUBTOTAL(9,G191:I191)</f>
        <v>582309.9</v>
      </c>
      <c r="K191" s="370">
        <f>IFERROR(J191/$J$18*100,"0.00")</f>
        <v>0.24637962450249876</v>
      </c>
      <c r="M191" s="397"/>
      <c r="N191" s="396"/>
    </row>
    <row r="192" spans="1:14" ht="12.75" x14ac:dyDescent="0.2">
      <c r="A192" s="346">
        <v>2</v>
      </c>
      <c r="B192" s="347">
        <v>3</v>
      </c>
      <c r="C192" s="347">
        <v>3</v>
      </c>
      <c r="D192" s="347">
        <v>2</v>
      </c>
      <c r="E192" s="347"/>
      <c r="F192" s="355" t="s">
        <v>141</v>
      </c>
      <c r="G192" s="29">
        <f>+G193</f>
        <v>109000</v>
      </c>
      <c r="H192" s="29">
        <f>+H193</f>
        <v>50379.33</v>
      </c>
      <c r="I192" s="29">
        <f>+I193</f>
        <v>0</v>
      </c>
      <c r="J192" s="29">
        <f>+J193</f>
        <v>159379.33000000002</v>
      </c>
      <c r="K192" s="50">
        <f>+K193</f>
        <v>6.7434573032091397E-2</v>
      </c>
      <c r="M192" s="400"/>
      <c r="N192" s="396"/>
    </row>
    <row r="193" spans="1:14" ht="12.75" x14ac:dyDescent="0.2">
      <c r="A193" s="356">
        <v>2</v>
      </c>
      <c r="B193" s="350">
        <v>3</v>
      </c>
      <c r="C193" s="350">
        <v>3</v>
      </c>
      <c r="D193" s="350">
        <v>2</v>
      </c>
      <c r="E193" s="350" t="s">
        <v>202</v>
      </c>
      <c r="F193" s="351" t="s">
        <v>141</v>
      </c>
      <c r="G193" s="391">
        <v>109000</v>
      </c>
      <c r="H193" s="27">
        <v>50379.33</v>
      </c>
      <c r="I193" s="27"/>
      <c r="J193" s="367">
        <f>SUBTOTAL(9,G193:I193)</f>
        <v>159379.33000000002</v>
      </c>
      <c r="K193" s="370">
        <f>IFERROR(J193/$J$18*100,"0.00")</f>
        <v>6.7434573032091397E-2</v>
      </c>
      <c r="M193" s="397"/>
      <c r="N193" s="396"/>
    </row>
    <row r="194" spans="1:14" ht="12.75" x14ac:dyDescent="0.2">
      <c r="A194" s="346">
        <v>2</v>
      </c>
      <c r="B194" s="347">
        <v>3</v>
      </c>
      <c r="C194" s="347">
        <v>3</v>
      </c>
      <c r="D194" s="347">
        <v>3</v>
      </c>
      <c r="E194" s="347"/>
      <c r="F194" s="355" t="s">
        <v>142</v>
      </c>
      <c r="G194" s="29">
        <f>+G195</f>
        <v>0</v>
      </c>
      <c r="H194" s="29">
        <f>+H195</f>
        <v>365724</v>
      </c>
      <c r="I194" s="29">
        <f>+I195</f>
        <v>0</v>
      </c>
      <c r="J194" s="29">
        <f>+J195</f>
        <v>365724</v>
      </c>
      <c r="K194" s="50">
        <f>+K195</f>
        <v>0.15474052869709384</v>
      </c>
      <c r="M194" s="400"/>
      <c r="N194" s="396"/>
    </row>
    <row r="195" spans="1:14" ht="12.75" x14ac:dyDescent="0.2">
      <c r="A195" s="356">
        <v>2</v>
      </c>
      <c r="B195" s="350">
        <v>3</v>
      </c>
      <c r="C195" s="350">
        <v>3</v>
      </c>
      <c r="D195" s="350">
        <v>3</v>
      </c>
      <c r="E195" s="350" t="s">
        <v>202</v>
      </c>
      <c r="F195" s="351" t="s">
        <v>142</v>
      </c>
      <c r="G195" s="27"/>
      <c r="H195" s="391">
        <v>365724</v>
      </c>
      <c r="I195" s="27"/>
      <c r="J195" s="367">
        <f>SUBTOTAL(9,G195:I195)</f>
        <v>365724</v>
      </c>
      <c r="K195" s="370">
        <f>IFERROR(J195/$J$18*100,"0.00")</f>
        <v>0.15474052869709384</v>
      </c>
      <c r="M195" s="397"/>
      <c r="N195" s="396"/>
    </row>
    <row r="196" spans="1:14" ht="12.75" x14ac:dyDescent="0.2">
      <c r="A196" s="346">
        <v>2</v>
      </c>
      <c r="B196" s="347">
        <v>3</v>
      </c>
      <c r="C196" s="347">
        <v>3</v>
      </c>
      <c r="D196" s="347">
        <v>4</v>
      </c>
      <c r="E196" s="347"/>
      <c r="F196" s="355" t="s">
        <v>143</v>
      </c>
      <c r="G196" s="29">
        <f>+G197</f>
        <v>0</v>
      </c>
      <c r="H196" s="29">
        <f>+H197</f>
        <v>0</v>
      </c>
      <c r="I196" s="29">
        <f>+I197</f>
        <v>0</v>
      </c>
      <c r="J196" s="29">
        <f>+J197</f>
        <v>0</v>
      </c>
      <c r="K196" s="50">
        <f>+K197</f>
        <v>0</v>
      </c>
      <c r="M196" s="400"/>
      <c r="N196" s="396"/>
    </row>
    <row r="197" spans="1:14" ht="12.75" x14ac:dyDescent="0.2">
      <c r="A197" s="356">
        <v>2</v>
      </c>
      <c r="B197" s="350">
        <v>3</v>
      </c>
      <c r="C197" s="350">
        <v>3</v>
      </c>
      <c r="D197" s="350">
        <v>4</v>
      </c>
      <c r="E197" s="350" t="s">
        <v>202</v>
      </c>
      <c r="F197" s="351" t="s">
        <v>143</v>
      </c>
      <c r="G197" s="28"/>
      <c r="H197" s="28"/>
      <c r="I197" s="28"/>
      <c r="J197" s="367">
        <f>SUBTOTAL(9,G197:I197)</f>
        <v>0</v>
      </c>
      <c r="K197" s="370">
        <f>IFERROR(J197/$J$18*100,"0.00")</f>
        <v>0</v>
      </c>
      <c r="M197" s="397"/>
      <c r="N197" s="396"/>
    </row>
    <row r="198" spans="1:14" ht="12.75" x14ac:dyDescent="0.2">
      <c r="A198" s="343">
        <v>2</v>
      </c>
      <c r="B198" s="344">
        <v>3</v>
      </c>
      <c r="C198" s="344">
        <v>4</v>
      </c>
      <c r="D198" s="344"/>
      <c r="E198" s="344"/>
      <c r="F198" s="345" t="s">
        <v>251</v>
      </c>
      <c r="G198" s="32">
        <f t="shared" ref="G198:I199" si="8">+G199</f>
        <v>6411652.0199999996</v>
      </c>
      <c r="H198" s="32">
        <f t="shared" si="8"/>
        <v>1500325.01</v>
      </c>
      <c r="I198" s="32">
        <f t="shared" si="8"/>
        <v>0</v>
      </c>
      <c r="J198" s="32">
        <f t="shared" ref="J198:K199" si="9">+J199</f>
        <v>7911977.0299999993</v>
      </c>
      <c r="K198" s="48">
        <f t="shared" si="9"/>
        <v>3.3476159854465726</v>
      </c>
      <c r="M198" s="401"/>
      <c r="N198" s="396"/>
    </row>
    <row r="199" spans="1:14" ht="12.75" x14ac:dyDescent="0.2">
      <c r="A199" s="346">
        <v>2</v>
      </c>
      <c r="B199" s="347">
        <v>3</v>
      </c>
      <c r="C199" s="347">
        <v>4</v>
      </c>
      <c r="D199" s="347">
        <v>1</v>
      </c>
      <c r="E199" s="347"/>
      <c r="F199" s="355" t="s">
        <v>144</v>
      </c>
      <c r="G199" s="29">
        <f t="shared" si="8"/>
        <v>6411652.0199999996</v>
      </c>
      <c r="H199" s="29">
        <f t="shared" si="8"/>
        <v>1500325.01</v>
      </c>
      <c r="I199" s="29">
        <f t="shared" si="8"/>
        <v>0</v>
      </c>
      <c r="J199" s="29">
        <f t="shared" si="9"/>
        <v>7911977.0299999993</v>
      </c>
      <c r="K199" s="50">
        <f t="shared" si="9"/>
        <v>3.3476159854465726</v>
      </c>
      <c r="M199" s="400"/>
      <c r="N199" s="396"/>
    </row>
    <row r="200" spans="1:14" ht="12.75" x14ac:dyDescent="0.2">
      <c r="A200" s="356">
        <v>2</v>
      </c>
      <c r="B200" s="350">
        <v>3</v>
      </c>
      <c r="C200" s="350">
        <v>4</v>
      </c>
      <c r="D200" s="350">
        <v>1</v>
      </c>
      <c r="E200" s="350" t="s">
        <v>202</v>
      </c>
      <c r="F200" s="351" t="s">
        <v>144</v>
      </c>
      <c r="G200" s="27">
        <v>6411652.0199999996</v>
      </c>
      <c r="H200" s="27">
        <v>1500325.01</v>
      </c>
      <c r="I200" s="27"/>
      <c r="J200" s="367">
        <f>SUBTOTAL(9,G200:I200)</f>
        <v>7911977.0299999993</v>
      </c>
      <c r="K200" s="370">
        <f>IFERROR(J200/$J$18*100,"0.00")</f>
        <v>3.3476159854465726</v>
      </c>
      <c r="M200" s="397"/>
      <c r="N200" s="396"/>
    </row>
    <row r="201" spans="1:14" ht="12.75" x14ac:dyDescent="0.2">
      <c r="A201" s="343">
        <v>2</v>
      </c>
      <c r="B201" s="344">
        <v>3</v>
      </c>
      <c r="C201" s="344">
        <v>5</v>
      </c>
      <c r="D201" s="344"/>
      <c r="E201" s="344"/>
      <c r="F201" s="345" t="s">
        <v>146</v>
      </c>
      <c r="G201" s="32">
        <f>+G202+G204+G206+G208</f>
        <v>950900</v>
      </c>
      <c r="H201" s="32">
        <f>+H202+H204+H206+H208</f>
        <v>289093.12</v>
      </c>
      <c r="I201" s="32">
        <f>+I202+I204+I206+I208</f>
        <v>0</v>
      </c>
      <c r="J201" s="32">
        <f>+J202+J204+J206+J208</f>
        <v>1239993.1200000001</v>
      </c>
      <c r="K201" s="32">
        <f>+K202+K204+K206+K208</f>
        <v>0.52465025803490872</v>
      </c>
      <c r="M201" s="401"/>
      <c r="N201" s="396"/>
    </row>
    <row r="202" spans="1:14" ht="12.75" x14ac:dyDescent="0.2">
      <c r="A202" s="346">
        <v>2</v>
      </c>
      <c r="B202" s="347">
        <v>3</v>
      </c>
      <c r="C202" s="347">
        <v>5</v>
      </c>
      <c r="D202" s="347">
        <v>2</v>
      </c>
      <c r="E202" s="347"/>
      <c r="F202" s="355" t="s">
        <v>1053</v>
      </c>
      <c r="G202" s="29">
        <f>+G203</f>
        <v>0</v>
      </c>
      <c r="H202" s="29">
        <f>+H203</f>
        <v>0</v>
      </c>
      <c r="I202" s="29">
        <f>+I203</f>
        <v>0</v>
      </c>
      <c r="J202" s="29">
        <f>+J203</f>
        <v>0</v>
      </c>
      <c r="K202" s="50">
        <f>+K203</f>
        <v>0</v>
      </c>
      <c r="M202" s="400"/>
      <c r="N202" s="396"/>
    </row>
    <row r="203" spans="1:14" ht="12.75" x14ac:dyDescent="0.2">
      <c r="A203" s="356">
        <v>2</v>
      </c>
      <c r="B203" s="350">
        <v>3</v>
      </c>
      <c r="C203" s="350">
        <v>5</v>
      </c>
      <c r="D203" s="350">
        <v>2</v>
      </c>
      <c r="E203" s="350" t="s">
        <v>202</v>
      </c>
      <c r="F203" s="351" t="s">
        <v>1053</v>
      </c>
      <c r="G203" s="28"/>
      <c r="H203" s="28"/>
      <c r="I203" s="28"/>
      <c r="J203" s="367">
        <f>SUBTOTAL(9,G203:I203)</f>
        <v>0</v>
      </c>
      <c r="K203" s="370">
        <f>IFERROR(J203/$J$18*100,"0.00")</f>
        <v>0</v>
      </c>
      <c r="M203" s="397"/>
      <c r="N203" s="396"/>
    </row>
    <row r="204" spans="1:14" ht="12.75" x14ac:dyDescent="0.2">
      <c r="A204" s="346">
        <v>2</v>
      </c>
      <c r="B204" s="347">
        <v>3</v>
      </c>
      <c r="C204" s="347">
        <v>5</v>
      </c>
      <c r="D204" s="347">
        <v>3</v>
      </c>
      <c r="E204" s="347"/>
      <c r="F204" s="355" t="s">
        <v>145</v>
      </c>
      <c r="G204" s="29">
        <f>+G205</f>
        <v>0</v>
      </c>
      <c r="H204" s="29">
        <f>+H205</f>
        <v>85000</v>
      </c>
      <c r="I204" s="29">
        <f>+I205</f>
        <v>0</v>
      </c>
      <c r="J204" s="29">
        <f>+J205</f>
        <v>85000</v>
      </c>
      <c r="K204" s="50">
        <f>+K205</f>
        <v>3.5964128521106017E-2</v>
      </c>
      <c r="M204" s="400"/>
      <c r="N204" s="396"/>
    </row>
    <row r="205" spans="1:14" ht="12.75" x14ac:dyDescent="0.2">
      <c r="A205" s="356">
        <v>2</v>
      </c>
      <c r="B205" s="350">
        <v>3</v>
      </c>
      <c r="C205" s="350">
        <v>5</v>
      </c>
      <c r="D205" s="350">
        <v>3</v>
      </c>
      <c r="E205" s="350" t="s">
        <v>202</v>
      </c>
      <c r="F205" s="351" t="s">
        <v>145</v>
      </c>
      <c r="G205" s="27"/>
      <c r="H205" s="27">
        <v>85000</v>
      </c>
      <c r="I205" s="27"/>
      <c r="J205" s="367">
        <f>SUBTOTAL(9,G205:I205)</f>
        <v>85000</v>
      </c>
      <c r="K205" s="370">
        <f>IFERROR(J205/$J$18*100,"0.00")</f>
        <v>3.5964128521106017E-2</v>
      </c>
      <c r="M205" s="397"/>
      <c r="N205" s="396"/>
    </row>
    <row r="206" spans="1:14" ht="12.75" x14ac:dyDescent="0.2">
      <c r="A206" s="346">
        <v>2</v>
      </c>
      <c r="B206" s="347">
        <v>3</v>
      </c>
      <c r="C206" s="347">
        <v>5</v>
      </c>
      <c r="D206" s="347">
        <v>4</v>
      </c>
      <c r="E206" s="347"/>
      <c r="F206" s="355" t="s">
        <v>1054</v>
      </c>
      <c r="G206" s="29">
        <f>+G207</f>
        <v>0</v>
      </c>
      <c r="H206" s="29">
        <f>+H207</f>
        <v>0</v>
      </c>
      <c r="I206" s="29">
        <f>+I207</f>
        <v>0</v>
      </c>
      <c r="J206" s="29">
        <f>+J207</f>
        <v>0</v>
      </c>
      <c r="K206" s="50">
        <f>+K207</f>
        <v>0</v>
      </c>
      <c r="M206" s="400"/>
      <c r="N206" s="396"/>
    </row>
    <row r="207" spans="1:14" ht="12.75" x14ac:dyDescent="0.2">
      <c r="A207" s="356">
        <v>2</v>
      </c>
      <c r="B207" s="350">
        <v>3</v>
      </c>
      <c r="C207" s="350">
        <v>5</v>
      </c>
      <c r="D207" s="350">
        <v>4</v>
      </c>
      <c r="E207" s="350" t="s">
        <v>202</v>
      </c>
      <c r="F207" s="351" t="s">
        <v>1054</v>
      </c>
      <c r="G207" s="28"/>
      <c r="H207" s="28"/>
      <c r="I207" s="28"/>
      <c r="J207" s="367">
        <f>SUBTOTAL(9,G207:I207)</f>
        <v>0</v>
      </c>
      <c r="K207" s="370">
        <f>IFERROR(J207/$J$18*100,"0.00")</f>
        <v>0</v>
      </c>
      <c r="M207" s="397"/>
      <c r="N207" s="396"/>
    </row>
    <row r="208" spans="1:14" ht="12.75" x14ac:dyDescent="0.2">
      <c r="A208" s="346">
        <v>2</v>
      </c>
      <c r="B208" s="347">
        <v>3</v>
      </c>
      <c r="C208" s="347">
        <v>5</v>
      </c>
      <c r="D208" s="347">
        <v>5</v>
      </c>
      <c r="E208" s="347"/>
      <c r="F208" s="355" t="s">
        <v>252</v>
      </c>
      <c r="G208" s="29">
        <f>+G209</f>
        <v>950900</v>
      </c>
      <c r="H208" s="29">
        <f>+H209</f>
        <v>204093.12</v>
      </c>
      <c r="I208" s="29">
        <f>+I209</f>
        <v>0</v>
      </c>
      <c r="J208" s="29">
        <f>+J209</f>
        <v>1154993.1200000001</v>
      </c>
      <c r="K208" s="50">
        <f>+K209</f>
        <v>0.48868612951380269</v>
      </c>
      <c r="M208" s="400"/>
      <c r="N208" s="396"/>
    </row>
    <row r="209" spans="1:14" ht="12.75" x14ac:dyDescent="0.2">
      <c r="A209" s="356">
        <v>2</v>
      </c>
      <c r="B209" s="350">
        <v>3</v>
      </c>
      <c r="C209" s="350">
        <v>5</v>
      </c>
      <c r="D209" s="350">
        <v>5</v>
      </c>
      <c r="E209" s="350" t="s">
        <v>202</v>
      </c>
      <c r="F209" s="351" t="s">
        <v>147</v>
      </c>
      <c r="G209" s="27">
        <v>950900</v>
      </c>
      <c r="H209" s="27">
        <v>204093.12</v>
      </c>
      <c r="I209" s="27"/>
      <c r="J209" s="367">
        <f>SUBTOTAL(9,G209:I209)</f>
        <v>1154993.1200000001</v>
      </c>
      <c r="K209" s="370">
        <f>IFERROR(J209/$J$18*100,"0.00")</f>
        <v>0.48868612951380269</v>
      </c>
      <c r="M209" s="397"/>
      <c r="N209" s="396"/>
    </row>
    <row r="210" spans="1:14" ht="12.75" x14ac:dyDescent="0.2">
      <c r="A210" s="343">
        <v>2</v>
      </c>
      <c r="B210" s="344">
        <v>3</v>
      </c>
      <c r="C210" s="344">
        <v>6</v>
      </c>
      <c r="D210" s="344"/>
      <c r="E210" s="344"/>
      <c r="F210" s="345" t="s">
        <v>148</v>
      </c>
      <c r="G210" s="32">
        <f>+G211+G215+G219+G223</f>
        <v>362300</v>
      </c>
      <c r="H210" s="32">
        <f>+H211+H215+H219+H223</f>
        <v>925052.8</v>
      </c>
      <c r="I210" s="32">
        <f>+I211+I215+I219+I223</f>
        <v>0</v>
      </c>
      <c r="J210" s="32">
        <f>+J211+J215+J219+J223</f>
        <v>1287352.8</v>
      </c>
      <c r="K210" s="32">
        <f>+K211+K215+K219+K223</f>
        <v>0.54468848883771392</v>
      </c>
      <c r="M210" s="401"/>
      <c r="N210" s="396"/>
    </row>
    <row r="211" spans="1:14" ht="12.75" x14ac:dyDescent="0.2">
      <c r="A211" s="346">
        <v>2</v>
      </c>
      <c r="B211" s="347">
        <v>3</v>
      </c>
      <c r="C211" s="347">
        <v>6</v>
      </c>
      <c r="D211" s="347">
        <v>1</v>
      </c>
      <c r="E211" s="347"/>
      <c r="F211" s="355" t="s">
        <v>149</v>
      </c>
      <c r="G211" s="29">
        <f>+G212+G213+G214</f>
        <v>115000</v>
      </c>
      <c r="H211" s="29">
        <f>+H212+H213+H214</f>
        <v>120000</v>
      </c>
      <c r="I211" s="29">
        <f>+I212+I213+I214</f>
        <v>0</v>
      </c>
      <c r="J211" s="29">
        <f>+J212+J213+J214</f>
        <v>235000</v>
      </c>
      <c r="K211" s="50">
        <f>+K212+K213+K214</f>
        <v>9.9430237675998984E-2</v>
      </c>
      <c r="M211" s="400"/>
      <c r="N211" s="396"/>
    </row>
    <row r="212" spans="1:14" ht="12.75" x14ac:dyDescent="0.2">
      <c r="A212" s="356">
        <v>2</v>
      </c>
      <c r="B212" s="350">
        <v>3</v>
      </c>
      <c r="C212" s="350">
        <v>6</v>
      </c>
      <c r="D212" s="350">
        <v>1</v>
      </c>
      <c r="E212" s="350" t="s">
        <v>202</v>
      </c>
      <c r="F212" s="351" t="s">
        <v>150</v>
      </c>
      <c r="G212" s="27">
        <v>115000</v>
      </c>
      <c r="H212" s="391">
        <v>80000</v>
      </c>
      <c r="I212" s="27"/>
      <c r="J212" s="367">
        <f>SUBTOTAL(9,G212:I212)</f>
        <v>195000</v>
      </c>
      <c r="K212" s="370">
        <f>IFERROR(J212/$J$18*100,"0.00")</f>
        <v>8.250594190136086E-2</v>
      </c>
      <c r="M212" s="397"/>
      <c r="N212" s="396"/>
    </row>
    <row r="213" spans="1:14" ht="12.75" x14ac:dyDescent="0.2">
      <c r="A213" s="356">
        <v>2</v>
      </c>
      <c r="B213" s="350">
        <v>3</v>
      </c>
      <c r="C213" s="350">
        <v>6</v>
      </c>
      <c r="D213" s="350">
        <v>1</v>
      </c>
      <c r="E213" s="350" t="s">
        <v>203</v>
      </c>
      <c r="F213" s="351" t="s">
        <v>151</v>
      </c>
      <c r="G213" s="27"/>
      <c r="H213" s="391">
        <v>40000</v>
      </c>
      <c r="I213" s="27"/>
      <c r="J213" s="367">
        <f>SUBTOTAL(9,G213:I213)</f>
        <v>40000</v>
      </c>
      <c r="K213" s="370">
        <f>IFERROR(J213/$J$18*100,"0.00")</f>
        <v>1.6924295774638127E-2</v>
      </c>
      <c r="M213" s="397"/>
      <c r="N213" s="396"/>
    </row>
    <row r="214" spans="1:14" ht="12.75" x14ac:dyDescent="0.2">
      <c r="A214" s="356">
        <v>2</v>
      </c>
      <c r="B214" s="350">
        <v>3</v>
      </c>
      <c r="C214" s="350">
        <v>6</v>
      </c>
      <c r="D214" s="350">
        <v>1</v>
      </c>
      <c r="E214" s="350" t="s">
        <v>205</v>
      </c>
      <c r="F214" s="351" t="s">
        <v>152</v>
      </c>
      <c r="G214" s="27"/>
      <c r="H214" s="27"/>
      <c r="I214" s="27"/>
      <c r="J214" s="367">
        <f>SUBTOTAL(9,G214:I214)</f>
        <v>0</v>
      </c>
      <c r="K214" s="370">
        <f>IFERROR(J214/$J$18*100,"0.00")</f>
        <v>0</v>
      </c>
      <c r="M214" s="397"/>
      <c r="N214" s="396"/>
    </row>
    <row r="215" spans="1:14" ht="12.75" x14ac:dyDescent="0.2">
      <c r="A215" s="346">
        <v>2</v>
      </c>
      <c r="B215" s="347">
        <v>3</v>
      </c>
      <c r="C215" s="347">
        <v>6</v>
      </c>
      <c r="D215" s="347">
        <v>2</v>
      </c>
      <c r="E215" s="347"/>
      <c r="F215" s="355" t="s">
        <v>153</v>
      </c>
      <c r="G215" s="29">
        <f>+G216+G217+G218</f>
        <v>0</v>
      </c>
      <c r="H215" s="29">
        <f>+H216+H217+H218</f>
        <v>455000</v>
      </c>
      <c r="I215" s="29">
        <f>+I216+I217+I218</f>
        <v>0</v>
      </c>
      <c r="J215" s="29">
        <f>+J216+J217+J218</f>
        <v>455000</v>
      </c>
      <c r="K215" s="50">
        <f>+K216+K217+K218</f>
        <v>0.1925138644365087</v>
      </c>
      <c r="M215" s="400"/>
      <c r="N215" s="396"/>
    </row>
    <row r="216" spans="1:14" ht="12.75" x14ac:dyDescent="0.2">
      <c r="A216" s="356">
        <v>2</v>
      </c>
      <c r="B216" s="350">
        <v>3</v>
      </c>
      <c r="C216" s="350">
        <v>6</v>
      </c>
      <c r="D216" s="350">
        <v>2</v>
      </c>
      <c r="E216" s="350" t="s">
        <v>202</v>
      </c>
      <c r="F216" s="351" t="s">
        <v>154</v>
      </c>
      <c r="G216" s="27"/>
      <c r="H216" s="391">
        <v>255000</v>
      </c>
      <c r="I216" s="27"/>
      <c r="J216" s="367">
        <f>SUBTOTAL(9,G216:I216)</f>
        <v>255000</v>
      </c>
      <c r="K216" s="370">
        <f>IFERROR(J216/$J$18*100,"0.00")</f>
        <v>0.10789238556331805</v>
      </c>
      <c r="M216" s="397"/>
      <c r="N216" s="396"/>
    </row>
    <row r="217" spans="1:14" ht="12.75" x14ac:dyDescent="0.2">
      <c r="A217" s="356">
        <v>2</v>
      </c>
      <c r="B217" s="350">
        <v>3</v>
      </c>
      <c r="C217" s="350">
        <v>6</v>
      </c>
      <c r="D217" s="350">
        <v>2</v>
      </c>
      <c r="E217" s="350" t="s">
        <v>203</v>
      </c>
      <c r="F217" s="351" t="s">
        <v>155</v>
      </c>
      <c r="G217" s="27"/>
      <c r="H217" s="391">
        <v>65000</v>
      </c>
      <c r="I217" s="27"/>
      <c r="J217" s="367">
        <f>SUBTOTAL(9,G217:I217)</f>
        <v>65000</v>
      </c>
      <c r="K217" s="370">
        <f>IFERROR(J217/$J$18*100,"0.00")</f>
        <v>2.7501980633786956E-2</v>
      </c>
      <c r="M217" s="397"/>
      <c r="N217" s="396"/>
    </row>
    <row r="218" spans="1:14" ht="12.75" x14ac:dyDescent="0.2">
      <c r="A218" s="356">
        <v>2</v>
      </c>
      <c r="B218" s="350">
        <v>3</v>
      </c>
      <c r="C218" s="350">
        <v>6</v>
      </c>
      <c r="D218" s="350">
        <v>2</v>
      </c>
      <c r="E218" s="350" t="s">
        <v>204</v>
      </c>
      <c r="F218" s="351" t="s">
        <v>156</v>
      </c>
      <c r="G218" s="28"/>
      <c r="H218" s="391">
        <v>135000</v>
      </c>
      <c r="I218" s="28"/>
      <c r="J218" s="367">
        <f>SUBTOTAL(9,G218:I218)</f>
        <v>135000</v>
      </c>
      <c r="K218" s="370">
        <f>IFERROR(J218/$J$18*100,"0.00")</f>
        <v>5.7119498239403668E-2</v>
      </c>
      <c r="M218" s="397"/>
      <c r="N218" s="396"/>
    </row>
    <row r="219" spans="1:14" ht="12.75" x14ac:dyDescent="0.2">
      <c r="A219" s="346">
        <v>2</v>
      </c>
      <c r="B219" s="347">
        <v>3</v>
      </c>
      <c r="C219" s="347">
        <v>6</v>
      </c>
      <c r="D219" s="347">
        <v>3</v>
      </c>
      <c r="E219" s="347"/>
      <c r="F219" s="355" t="s">
        <v>157</v>
      </c>
      <c r="G219" s="29">
        <f>+G220+G221+G222</f>
        <v>247300</v>
      </c>
      <c r="H219" s="29">
        <f>+H220+H221+H222</f>
        <v>350052.8</v>
      </c>
      <c r="I219" s="29">
        <f>+I220+I221+I222</f>
        <v>0</v>
      </c>
      <c r="J219" s="29">
        <f>+J220+J221+J222</f>
        <v>597352.80000000005</v>
      </c>
      <c r="K219" s="50">
        <f>+K220+K221+K222</f>
        <v>0.25274438672520633</v>
      </c>
      <c r="M219" s="400"/>
      <c r="N219" s="396"/>
    </row>
    <row r="220" spans="1:14" ht="12.75" x14ac:dyDescent="0.2">
      <c r="A220" s="356">
        <v>2</v>
      </c>
      <c r="B220" s="350">
        <v>3</v>
      </c>
      <c r="C220" s="350">
        <v>6</v>
      </c>
      <c r="D220" s="350">
        <v>3</v>
      </c>
      <c r="E220" s="350" t="s">
        <v>205</v>
      </c>
      <c r="F220" s="361" t="s">
        <v>158</v>
      </c>
      <c r="G220" s="27">
        <v>247300</v>
      </c>
      <c r="H220" s="391">
        <v>170532.8</v>
      </c>
      <c r="I220" s="27"/>
      <c r="J220" s="367">
        <f>SUBTOTAL(9,G220:I220)</f>
        <v>417832.8</v>
      </c>
      <c r="K220" s="370">
        <f>IFERROR(J220/$J$18*100,"0.00")</f>
        <v>0.1767881472886304</v>
      </c>
      <c r="M220" s="397"/>
      <c r="N220" s="396"/>
    </row>
    <row r="221" spans="1:14" ht="12.75" x14ac:dyDescent="0.2">
      <c r="A221" s="356">
        <v>2</v>
      </c>
      <c r="B221" s="350">
        <v>3</v>
      </c>
      <c r="C221" s="350">
        <v>6</v>
      </c>
      <c r="D221" s="350">
        <v>3</v>
      </c>
      <c r="E221" s="350" t="s">
        <v>208</v>
      </c>
      <c r="F221" s="351" t="s">
        <v>159</v>
      </c>
      <c r="G221" s="27"/>
      <c r="H221" s="391">
        <v>45000</v>
      </c>
      <c r="I221" s="27"/>
      <c r="J221" s="367">
        <f>SUBTOTAL(9,G221:I221)</f>
        <v>45000</v>
      </c>
      <c r="K221" s="370">
        <f>IFERROR(J221/$J$18*100,"0.00")</f>
        <v>1.9039832746467894E-2</v>
      </c>
      <c r="M221" s="397"/>
      <c r="N221" s="396"/>
    </row>
    <row r="222" spans="1:14" ht="12.75" x14ac:dyDescent="0.2">
      <c r="A222" s="356">
        <v>2</v>
      </c>
      <c r="B222" s="350">
        <v>3</v>
      </c>
      <c r="C222" s="350">
        <v>6</v>
      </c>
      <c r="D222" s="350">
        <v>3</v>
      </c>
      <c r="E222" s="350" t="s">
        <v>234</v>
      </c>
      <c r="F222" s="351" t="s">
        <v>1055</v>
      </c>
      <c r="G222" s="28"/>
      <c r="H222" s="27">
        <v>134520</v>
      </c>
      <c r="I222" s="28"/>
      <c r="J222" s="367">
        <f>SUBTOTAL(9,G222:I222)</f>
        <v>134520</v>
      </c>
      <c r="K222" s="370">
        <f>IFERROR(J222/$J$18*100,"0.00")</f>
        <v>5.6916406690108022E-2</v>
      </c>
      <c r="M222" s="397"/>
      <c r="N222" s="396"/>
    </row>
    <row r="223" spans="1:14" ht="12.75" x14ac:dyDescent="0.2">
      <c r="A223" s="346">
        <v>2</v>
      </c>
      <c r="B223" s="347">
        <v>3</v>
      </c>
      <c r="C223" s="347">
        <v>6</v>
      </c>
      <c r="D223" s="347">
        <v>4</v>
      </c>
      <c r="E223" s="347"/>
      <c r="F223" s="355" t="s">
        <v>31</v>
      </c>
      <c r="G223" s="29">
        <f>+G224</f>
        <v>0</v>
      </c>
      <c r="H223" s="29">
        <f>+H224</f>
        <v>0</v>
      </c>
      <c r="I223" s="29">
        <f>+I224</f>
        <v>0</v>
      </c>
      <c r="J223" s="29">
        <f>+J224</f>
        <v>0</v>
      </c>
      <c r="K223" s="50">
        <f>+K224</f>
        <v>0</v>
      </c>
      <c r="M223" s="400"/>
      <c r="N223" s="396"/>
    </row>
    <row r="224" spans="1:14" ht="12.75" x14ac:dyDescent="0.2">
      <c r="A224" s="356">
        <v>2</v>
      </c>
      <c r="B224" s="350">
        <v>3</v>
      </c>
      <c r="C224" s="350">
        <v>6</v>
      </c>
      <c r="D224" s="350">
        <v>4</v>
      </c>
      <c r="E224" s="350" t="s">
        <v>205</v>
      </c>
      <c r="F224" s="351" t="s">
        <v>160</v>
      </c>
      <c r="G224" s="27"/>
      <c r="H224" s="27"/>
      <c r="I224" s="27"/>
      <c r="J224" s="367">
        <f>SUBTOTAL(9,G224:I224)</f>
        <v>0</v>
      </c>
      <c r="K224" s="370">
        <f>IFERROR(J224/$J$18*100,"0.00")</f>
        <v>0</v>
      </c>
      <c r="M224" s="397"/>
      <c r="N224" s="396"/>
    </row>
    <row r="225" spans="1:14" ht="12.75" x14ac:dyDescent="0.2">
      <c r="A225" s="343">
        <v>2</v>
      </c>
      <c r="B225" s="344">
        <v>3</v>
      </c>
      <c r="C225" s="344">
        <v>7</v>
      </c>
      <c r="D225" s="344"/>
      <c r="E225" s="344"/>
      <c r="F225" s="345" t="s">
        <v>253</v>
      </c>
      <c r="G225" s="32">
        <f>+G226+G233</f>
        <v>7449341.0699999994</v>
      </c>
      <c r="H225" s="32">
        <f>+H226+H233</f>
        <v>4691125</v>
      </c>
      <c r="I225" s="32">
        <f>+I226+I233</f>
        <v>0</v>
      </c>
      <c r="J225" s="32">
        <f>+J226+J233</f>
        <v>12140466.07</v>
      </c>
      <c r="K225" s="48">
        <f>+K226+K233</f>
        <v>5.1367209652659627</v>
      </c>
      <c r="M225" s="401"/>
      <c r="N225" s="396"/>
    </row>
    <row r="226" spans="1:14" ht="12.75" x14ac:dyDescent="0.2">
      <c r="A226" s="346">
        <v>2</v>
      </c>
      <c r="B226" s="347">
        <v>3</v>
      </c>
      <c r="C226" s="347">
        <v>7</v>
      </c>
      <c r="D226" s="347">
        <v>1</v>
      </c>
      <c r="E226" s="347"/>
      <c r="F226" s="355" t="s">
        <v>161</v>
      </c>
      <c r="G226" s="29">
        <f>+G227+G228+G229+G230+G231+G232</f>
        <v>2141217.87</v>
      </c>
      <c r="H226" s="29">
        <f>+H227+H228+H229+H230+H231+H232</f>
        <v>732300</v>
      </c>
      <c r="I226" s="29">
        <f>+I227+I228+I229+I230+I231+I232</f>
        <v>0</v>
      </c>
      <c r="J226" s="29">
        <f>+J227+J228+J229+J230+J231+J232</f>
        <v>2873517.87</v>
      </c>
      <c r="K226" s="50">
        <f>+K227+K228+K229+K230+K231+K232</f>
        <v>1.2158066586397036</v>
      </c>
      <c r="M226" s="400"/>
      <c r="N226" s="396"/>
    </row>
    <row r="227" spans="1:14" ht="12.75" x14ac:dyDescent="0.2">
      <c r="A227" s="356">
        <v>2</v>
      </c>
      <c r="B227" s="350">
        <v>3</v>
      </c>
      <c r="C227" s="350">
        <v>7</v>
      </c>
      <c r="D227" s="350">
        <v>1</v>
      </c>
      <c r="E227" s="350" t="s">
        <v>202</v>
      </c>
      <c r="F227" s="351" t="s">
        <v>162</v>
      </c>
      <c r="G227" s="27">
        <v>500370.38</v>
      </c>
      <c r="H227" s="27">
        <v>195000</v>
      </c>
      <c r="I227" s="27"/>
      <c r="J227" s="367">
        <f t="shared" ref="J227:J232" si="10">SUBTOTAL(9,G227:I227)</f>
        <v>695370.38</v>
      </c>
      <c r="K227" s="370">
        <f>IFERROR(J227/$J$18*100,"0.00")</f>
        <v>0.29421634960106269</v>
      </c>
      <c r="M227" s="397"/>
      <c r="N227" s="396"/>
    </row>
    <row r="228" spans="1:14" ht="12.75" x14ac:dyDescent="0.2">
      <c r="A228" s="356">
        <v>2</v>
      </c>
      <c r="B228" s="350">
        <v>3</v>
      </c>
      <c r="C228" s="350">
        <v>7</v>
      </c>
      <c r="D228" s="350">
        <v>1</v>
      </c>
      <c r="E228" s="350" t="s">
        <v>203</v>
      </c>
      <c r="F228" s="351" t="s">
        <v>163</v>
      </c>
      <c r="G228" s="27">
        <v>1295448.57</v>
      </c>
      <c r="H228" s="27">
        <v>355000</v>
      </c>
      <c r="I228" s="27"/>
      <c r="J228" s="367">
        <f t="shared" si="10"/>
        <v>1650448.57</v>
      </c>
      <c r="K228" s="370">
        <f t="shared" ref="K228:K234" si="11">IFERROR(J228/$J$18*100,"0.00")</f>
        <v>0.69831699398771341</v>
      </c>
      <c r="M228" s="397"/>
      <c r="N228" s="396"/>
    </row>
    <row r="229" spans="1:14" ht="12.75" x14ac:dyDescent="0.2">
      <c r="A229" s="356">
        <v>2</v>
      </c>
      <c r="B229" s="350">
        <v>3</v>
      </c>
      <c r="C229" s="350">
        <v>7</v>
      </c>
      <c r="D229" s="350">
        <v>1</v>
      </c>
      <c r="E229" s="350" t="s">
        <v>204</v>
      </c>
      <c r="F229" s="351" t="s">
        <v>164</v>
      </c>
      <c r="G229" s="27">
        <v>0</v>
      </c>
      <c r="H229" s="27">
        <v>0</v>
      </c>
      <c r="I229" s="27"/>
      <c r="J229" s="367">
        <f t="shared" si="10"/>
        <v>0</v>
      </c>
      <c r="K229" s="370">
        <f t="shared" si="11"/>
        <v>0</v>
      </c>
      <c r="M229" s="397"/>
      <c r="N229" s="396"/>
    </row>
    <row r="230" spans="1:14" ht="12.75" x14ac:dyDescent="0.2">
      <c r="A230" s="356">
        <v>2</v>
      </c>
      <c r="B230" s="350">
        <v>3</v>
      </c>
      <c r="C230" s="350">
        <v>7</v>
      </c>
      <c r="D230" s="350">
        <v>1</v>
      </c>
      <c r="E230" s="350" t="s">
        <v>205</v>
      </c>
      <c r="F230" s="351" t="s">
        <v>165</v>
      </c>
      <c r="G230" s="27">
        <v>290098.92</v>
      </c>
      <c r="H230" s="27">
        <v>172800</v>
      </c>
      <c r="I230" s="27"/>
      <c r="J230" s="367">
        <f t="shared" si="10"/>
        <v>462898.92</v>
      </c>
      <c r="K230" s="370">
        <f t="shared" si="11"/>
        <v>0.19585595589601382</v>
      </c>
      <c r="M230" s="397"/>
      <c r="N230" s="396"/>
    </row>
    <row r="231" spans="1:14" ht="12.75" x14ac:dyDescent="0.2">
      <c r="A231" s="356">
        <v>2</v>
      </c>
      <c r="B231" s="350">
        <v>3</v>
      </c>
      <c r="C231" s="350">
        <v>7</v>
      </c>
      <c r="D231" s="350">
        <v>1</v>
      </c>
      <c r="E231" s="350" t="s">
        <v>208</v>
      </c>
      <c r="F231" s="351" t="s">
        <v>166</v>
      </c>
      <c r="G231" s="27">
        <v>25500</v>
      </c>
      <c r="H231" s="27">
        <v>4500</v>
      </c>
      <c r="I231" s="27"/>
      <c r="J231" s="367">
        <f t="shared" si="10"/>
        <v>30000</v>
      </c>
      <c r="K231" s="370">
        <f t="shared" si="11"/>
        <v>1.2693221830978594E-2</v>
      </c>
      <c r="M231" s="397"/>
      <c r="N231" s="396"/>
    </row>
    <row r="232" spans="1:14" ht="12.75" x14ac:dyDescent="0.2">
      <c r="A232" s="356">
        <v>2</v>
      </c>
      <c r="B232" s="350">
        <v>3</v>
      </c>
      <c r="C232" s="350">
        <v>7</v>
      </c>
      <c r="D232" s="350">
        <v>1</v>
      </c>
      <c r="E232" s="350" t="s">
        <v>234</v>
      </c>
      <c r="F232" s="351" t="s">
        <v>167</v>
      </c>
      <c r="G232" s="27">
        <v>29800</v>
      </c>
      <c r="H232" s="27">
        <v>5000</v>
      </c>
      <c r="I232" s="27"/>
      <c r="J232" s="367">
        <f t="shared" si="10"/>
        <v>34800</v>
      </c>
      <c r="K232" s="370">
        <f t="shared" si="11"/>
        <v>1.4724137323935169E-2</v>
      </c>
      <c r="M232" s="397"/>
      <c r="N232" s="396"/>
    </row>
    <row r="233" spans="1:14" ht="12.75" x14ac:dyDescent="0.2">
      <c r="A233" s="346">
        <v>2</v>
      </c>
      <c r="B233" s="347">
        <v>3</v>
      </c>
      <c r="C233" s="347">
        <v>7</v>
      </c>
      <c r="D233" s="347">
        <v>2</v>
      </c>
      <c r="E233" s="347"/>
      <c r="F233" s="355" t="s">
        <v>168</v>
      </c>
      <c r="G233" s="29">
        <f>+G234+G235+G236+G237</f>
        <v>5308123.1999999993</v>
      </c>
      <c r="H233" s="29">
        <f>+H234+H235+H236+H237</f>
        <v>3958825</v>
      </c>
      <c r="I233" s="29">
        <f>+I234+I235+I236+I237</f>
        <v>0</v>
      </c>
      <c r="J233" s="29">
        <f>+J234+J235+J236+J237</f>
        <v>9266948.1999999993</v>
      </c>
      <c r="K233" s="50">
        <f>+K234+K235+K236+K237</f>
        <v>3.9209143066262593</v>
      </c>
      <c r="M233" s="400"/>
      <c r="N233" s="396"/>
    </row>
    <row r="234" spans="1:14" ht="12.75" x14ac:dyDescent="0.2">
      <c r="A234" s="349">
        <v>2</v>
      </c>
      <c r="B234" s="350">
        <v>3</v>
      </c>
      <c r="C234" s="350">
        <v>7</v>
      </c>
      <c r="D234" s="350">
        <v>2</v>
      </c>
      <c r="E234" s="350" t="s">
        <v>203</v>
      </c>
      <c r="F234" s="351" t="s">
        <v>169</v>
      </c>
      <c r="G234" s="27">
        <v>622162.56000000006</v>
      </c>
      <c r="H234" s="27">
        <v>312225</v>
      </c>
      <c r="I234" s="27"/>
      <c r="J234" s="367">
        <f>SUBTOTAL(9,G234:I234)</f>
        <v>934387.56</v>
      </c>
      <c r="K234" s="370">
        <f t="shared" si="11"/>
        <v>0.39534628583956077</v>
      </c>
      <c r="M234" s="397"/>
      <c r="N234" s="396"/>
    </row>
    <row r="235" spans="1:14" ht="12.75" x14ac:dyDescent="0.2">
      <c r="A235" s="349">
        <v>2</v>
      </c>
      <c r="B235" s="350">
        <v>3</v>
      </c>
      <c r="C235" s="350">
        <v>7</v>
      </c>
      <c r="D235" s="350">
        <v>2</v>
      </c>
      <c r="E235" s="350" t="s">
        <v>204</v>
      </c>
      <c r="F235" s="351" t="s">
        <v>170</v>
      </c>
      <c r="G235" s="27">
        <v>4335960.6399999997</v>
      </c>
      <c r="H235" s="27">
        <v>3452600</v>
      </c>
      <c r="I235" s="27"/>
      <c r="J235" s="367">
        <f>SUBTOTAL(9,G235:I235)</f>
        <v>7788560.6399999997</v>
      </c>
      <c r="K235" s="370">
        <f>IFERROR(J235/$J$18*100,"0.00")</f>
        <v>3.2953975982516202</v>
      </c>
      <c r="M235" s="397"/>
      <c r="N235" s="396"/>
    </row>
    <row r="236" spans="1:14" ht="12.75" x14ac:dyDescent="0.2">
      <c r="A236" s="349">
        <v>2</v>
      </c>
      <c r="B236" s="350">
        <v>3</v>
      </c>
      <c r="C236" s="350">
        <v>7</v>
      </c>
      <c r="D236" s="350">
        <v>2</v>
      </c>
      <c r="E236" s="350" t="s">
        <v>208</v>
      </c>
      <c r="F236" s="351" t="s">
        <v>171</v>
      </c>
      <c r="G236" s="27">
        <v>0</v>
      </c>
      <c r="H236" s="27">
        <v>119000</v>
      </c>
      <c r="I236" s="27"/>
      <c r="J236" s="367">
        <f>SUBTOTAL(9,G236:I236)</f>
        <v>119000</v>
      </c>
      <c r="K236" s="370">
        <f>IFERROR(J236/$J$18*100,"0.00")</f>
        <v>5.0349779929548429E-2</v>
      </c>
      <c r="M236" s="397"/>
      <c r="N236" s="396"/>
    </row>
    <row r="237" spans="1:14" ht="12.75" x14ac:dyDescent="0.2">
      <c r="A237" s="361">
        <v>2</v>
      </c>
      <c r="B237" s="362">
        <v>3</v>
      </c>
      <c r="C237" s="362">
        <v>7</v>
      </c>
      <c r="D237" s="362">
        <v>2</v>
      </c>
      <c r="E237" s="362" t="s">
        <v>234</v>
      </c>
      <c r="F237" s="352" t="s">
        <v>254</v>
      </c>
      <c r="G237" s="27">
        <v>350000</v>
      </c>
      <c r="H237" s="27">
        <v>75000</v>
      </c>
      <c r="I237" s="27"/>
      <c r="J237" s="367">
        <f>SUBTOTAL(9,G237:I237)</f>
        <v>425000</v>
      </c>
      <c r="K237" s="370">
        <f>IFERROR(J237/$J$18*100,"0.00")</f>
        <v>0.1798206426055301</v>
      </c>
      <c r="M237" s="397"/>
      <c r="N237" s="396"/>
    </row>
    <row r="238" spans="1:14" ht="12.75" x14ac:dyDescent="0.2">
      <c r="A238" s="343">
        <v>2</v>
      </c>
      <c r="B238" s="344">
        <v>3</v>
      </c>
      <c r="C238" s="344">
        <v>9</v>
      </c>
      <c r="D238" s="344"/>
      <c r="E238" s="344"/>
      <c r="F238" s="345" t="s">
        <v>32</v>
      </c>
      <c r="G238" s="32">
        <f>+G239+G242+G245+G247+G249+G251+G253</f>
        <v>10037266.290000001</v>
      </c>
      <c r="H238" s="32">
        <f>+H239+H242+H245+H247+H249+H251+H253</f>
        <v>4095268.24</v>
      </c>
      <c r="I238" s="32">
        <f>+I239+I242+I245+I247+I249+I251+I253</f>
        <v>0</v>
      </c>
      <c r="J238" s="32">
        <f>+J239+J242+J245+J247+J249+J251+J253</f>
        <v>14132534.530000001</v>
      </c>
      <c r="K238" s="32">
        <f>+K239+K242+K245+K247+K249+K251+K253</f>
        <v>5.9795798607751607</v>
      </c>
      <c r="M238" s="401"/>
      <c r="N238" s="396"/>
    </row>
    <row r="239" spans="1:14" ht="12.75" x14ac:dyDescent="0.2">
      <c r="A239" s="346">
        <v>2</v>
      </c>
      <c r="B239" s="347">
        <v>3</v>
      </c>
      <c r="C239" s="347">
        <v>9</v>
      </c>
      <c r="D239" s="347">
        <v>1</v>
      </c>
      <c r="E239" s="347"/>
      <c r="F239" s="355" t="s">
        <v>1056</v>
      </c>
      <c r="G239" s="29">
        <f>+G240+G241</f>
        <v>1182418.45</v>
      </c>
      <c r="H239" s="29">
        <f>+H240+H241</f>
        <v>260155</v>
      </c>
      <c r="I239" s="29">
        <f>+I240+I241</f>
        <v>0</v>
      </c>
      <c r="J239" s="29">
        <f>+J240+J241</f>
        <v>1442573.45</v>
      </c>
      <c r="K239" s="50">
        <f>+K240</f>
        <v>0.61036349361100362</v>
      </c>
      <c r="M239" s="400"/>
      <c r="N239" s="396"/>
    </row>
    <row r="240" spans="1:14" ht="12.75" x14ac:dyDescent="0.2">
      <c r="A240" s="356">
        <v>2</v>
      </c>
      <c r="B240" s="350">
        <v>3</v>
      </c>
      <c r="C240" s="350">
        <v>9</v>
      </c>
      <c r="D240" s="350">
        <v>1</v>
      </c>
      <c r="E240" s="350" t="s">
        <v>202</v>
      </c>
      <c r="F240" s="351" t="s">
        <v>172</v>
      </c>
      <c r="G240" s="367">
        <v>1182418.45</v>
      </c>
      <c r="H240" s="367">
        <v>260155</v>
      </c>
      <c r="I240" s="367"/>
      <c r="J240" s="367">
        <f>SUBTOTAL(9,G240:I240)</f>
        <v>1442573.45</v>
      </c>
      <c r="K240" s="370">
        <f>IFERROR(J240/$J$18*100,"0.00")</f>
        <v>0.61036349361100362</v>
      </c>
      <c r="M240" s="397"/>
      <c r="N240" s="396"/>
    </row>
    <row r="241" spans="1:14" ht="12.75" x14ac:dyDescent="0.2">
      <c r="A241" s="356">
        <v>2</v>
      </c>
      <c r="B241" s="350">
        <v>3</v>
      </c>
      <c r="C241" s="350">
        <v>9</v>
      </c>
      <c r="D241" s="350">
        <v>1</v>
      </c>
      <c r="E241" s="350" t="s">
        <v>203</v>
      </c>
      <c r="F241" s="351" t="s">
        <v>1057</v>
      </c>
      <c r="G241" s="389"/>
      <c r="H241" s="389"/>
      <c r="I241" s="367"/>
      <c r="J241" s="367">
        <f t="shared" ref="J241:J254" si="12">SUBTOTAL(9,G241:I241)</f>
        <v>0</v>
      </c>
      <c r="K241" s="370">
        <f>IFERROR(J241/$J$18*100,"0.00")</f>
        <v>0</v>
      </c>
      <c r="M241" s="397"/>
      <c r="N241" s="396"/>
    </row>
    <row r="242" spans="1:14" ht="12.75" x14ac:dyDescent="0.2">
      <c r="A242" s="346">
        <v>2</v>
      </c>
      <c r="B242" s="347">
        <v>3</v>
      </c>
      <c r="C242" s="347">
        <v>9</v>
      </c>
      <c r="D242" s="347">
        <v>2</v>
      </c>
      <c r="E242" s="347"/>
      <c r="F242" s="355" t="s">
        <v>1058</v>
      </c>
      <c r="G242" s="29">
        <f>+G243+G244</f>
        <v>1963265.92</v>
      </c>
      <c r="H242" s="29">
        <f>+H243+H244</f>
        <v>345200</v>
      </c>
      <c r="I242" s="29">
        <f>+I243+I244</f>
        <v>0</v>
      </c>
      <c r="J242" s="29">
        <f t="shared" si="12"/>
        <v>2308465.92</v>
      </c>
      <c r="K242" s="50">
        <f>+K243+K244</f>
        <v>0.97672900039380284</v>
      </c>
      <c r="M242" s="400"/>
      <c r="N242" s="396"/>
    </row>
    <row r="243" spans="1:14" ht="12.75" x14ac:dyDescent="0.2">
      <c r="A243" s="356">
        <v>2</v>
      </c>
      <c r="B243" s="350">
        <v>3</v>
      </c>
      <c r="C243" s="350">
        <v>9</v>
      </c>
      <c r="D243" s="350">
        <v>2</v>
      </c>
      <c r="E243" s="350" t="s">
        <v>202</v>
      </c>
      <c r="F243" s="351" t="s">
        <v>1059</v>
      </c>
      <c r="G243" s="27">
        <v>1963265.92</v>
      </c>
      <c r="H243" s="27">
        <v>345200</v>
      </c>
      <c r="I243" s="27"/>
      <c r="J243" s="367">
        <f t="shared" si="12"/>
        <v>2308465.92</v>
      </c>
      <c r="K243" s="370">
        <f>IFERROR(J243/$J$18*100,"0.00")</f>
        <v>0.97672900039380284</v>
      </c>
      <c r="M243" s="397"/>
      <c r="N243" s="396"/>
    </row>
    <row r="244" spans="1:14" ht="12.75" x14ac:dyDescent="0.2">
      <c r="A244" s="356">
        <v>2</v>
      </c>
      <c r="B244" s="350">
        <v>3</v>
      </c>
      <c r="C244" s="350">
        <v>9</v>
      </c>
      <c r="D244" s="350">
        <v>2</v>
      </c>
      <c r="E244" s="350" t="s">
        <v>203</v>
      </c>
      <c r="F244" s="351" t="s">
        <v>1060</v>
      </c>
      <c r="G244" s="27"/>
      <c r="H244" s="27"/>
      <c r="I244" s="27"/>
      <c r="J244" s="367">
        <f t="shared" si="12"/>
        <v>0</v>
      </c>
      <c r="K244" s="370">
        <f>IFERROR(J244/$J$18*100,"0.00")</f>
        <v>0</v>
      </c>
      <c r="M244" s="397"/>
      <c r="N244" s="396"/>
    </row>
    <row r="245" spans="1:14" ht="12.75" x14ac:dyDescent="0.2">
      <c r="A245" s="346">
        <v>2</v>
      </c>
      <c r="B245" s="347">
        <v>3</v>
      </c>
      <c r="C245" s="347">
        <v>9</v>
      </c>
      <c r="D245" s="347">
        <v>3</v>
      </c>
      <c r="E245" s="347"/>
      <c r="F245" s="355" t="s">
        <v>1061</v>
      </c>
      <c r="G245" s="29">
        <f>+G246</f>
        <v>6487860.3700000001</v>
      </c>
      <c r="H245" s="29">
        <f>+H246</f>
        <v>1529286.79</v>
      </c>
      <c r="I245" s="29">
        <f>+I246</f>
        <v>0</v>
      </c>
      <c r="J245" s="29">
        <f t="shared" si="12"/>
        <v>8017147.1600000001</v>
      </c>
      <c r="K245" s="50">
        <f>+K246</f>
        <v>3.3921142451160016</v>
      </c>
      <c r="M245" s="400"/>
      <c r="N245" s="396"/>
    </row>
    <row r="246" spans="1:14" ht="12.75" x14ac:dyDescent="0.2">
      <c r="A246" s="356">
        <v>2</v>
      </c>
      <c r="B246" s="350">
        <v>3</v>
      </c>
      <c r="C246" s="350">
        <v>9</v>
      </c>
      <c r="D246" s="350">
        <v>3</v>
      </c>
      <c r="E246" s="350" t="s">
        <v>202</v>
      </c>
      <c r="F246" s="351" t="s">
        <v>1061</v>
      </c>
      <c r="G246" s="27">
        <v>6487860.3700000001</v>
      </c>
      <c r="H246" s="27">
        <v>1529286.79</v>
      </c>
      <c r="I246" s="27"/>
      <c r="J246" s="367">
        <f t="shared" si="12"/>
        <v>8017147.1600000001</v>
      </c>
      <c r="K246" s="370">
        <f>IFERROR(J246/$J$18*100,"0.00")</f>
        <v>3.3921142451160016</v>
      </c>
      <c r="M246" s="397"/>
      <c r="N246" s="396"/>
    </row>
    <row r="247" spans="1:14" ht="12.75" x14ac:dyDescent="0.2">
      <c r="A247" s="346">
        <v>2</v>
      </c>
      <c r="B247" s="347">
        <v>3</v>
      </c>
      <c r="C247" s="347">
        <v>9</v>
      </c>
      <c r="D247" s="347">
        <v>5</v>
      </c>
      <c r="E247" s="347"/>
      <c r="F247" s="355" t="s">
        <v>173</v>
      </c>
      <c r="G247" s="29">
        <f>+G248</f>
        <v>0</v>
      </c>
      <c r="H247" s="29">
        <f>+H248</f>
        <v>326052.59999999998</v>
      </c>
      <c r="I247" s="29">
        <f>+I248</f>
        <v>0</v>
      </c>
      <c r="J247" s="29">
        <f t="shared" si="12"/>
        <v>326052.59999999998</v>
      </c>
      <c r="K247" s="50">
        <f>+K248</f>
        <v>0.13795526601224437</v>
      </c>
      <c r="M247" s="400"/>
      <c r="N247" s="396"/>
    </row>
    <row r="248" spans="1:14" ht="12.75" x14ac:dyDescent="0.2">
      <c r="A248" s="356">
        <v>2</v>
      </c>
      <c r="B248" s="350">
        <v>3</v>
      </c>
      <c r="C248" s="350">
        <v>9</v>
      </c>
      <c r="D248" s="350">
        <v>5</v>
      </c>
      <c r="E248" s="350" t="s">
        <v>202</v>
      </c>
      <c r="F248" s="351" t="s">
        <v>173</v>
      </c>
      <c r="G248" s="28"/>
      <c r="H248" s="27">
        <v>326052.59999999998</v>
      </c>
      <c r="I248" s="28"/>
      <c r="J248" s="367">
        <f t="shared" si="12"/>
        <v>326052.59999999998</v>
      </c>
      <c r="K248" s="370">
        <f>IFERROR(J248/$J$18*100,"0.00")</f>
        <v>0.13795526601224437</v>
      </c>
      <c r="M248" s="397"/>
      <c r="N248" s="396"/>
    </row>
    <row r="249" spans="1:14" ht="12.75" x14ac:dyDescent="0.2">
      <c r="A249" s="346">
        <v>2</v>
      </c>
      <c r="B249" s="347">
        <v>3</v>
      </c>
      <c r="C249" s="347">
        <v>9</v>
      </c>
      <c r="D249" s="347">
        <v>6</v>
      </c>
      <c r="E249" s="347"/>
      <c r="F249" s="355" t="s">
        <v>174</v>
      </c>
      <c r="G249" s="29">
        <f>+G250</f>
        <v>403721.55</v>
      </c>
      <c r="H249" s="29">
        <f>+H250</f>
        <v>934573.85</v>
      </c>
      <c r="I249" s="29">
        <f>+I250</f>
        <v>0</v>
      </c>
      <c r="J249" s="29">
        <f t="shared" si="12"/>
        <v>1338295.3999999999</v>
      </c>
      <c r="K249" s="50">
        <f>+K250</f>
        <v>0.56624267958594099</v>
      </c>
      <c r="M249" s="400"/>
      <c r="N249" s="396"/>
    </row>
    <row r="250" spans="1:14" ht="12.75" x14ac:dyDescent="0.2">
      <c r="A250" s="356">
        <v>2</v>
      </c>
      <c r="B250" s="350">
        <v>3</v>
      </c>
      <c r="C250" s="350">
        <v>9</v>
      </c>
      <c r="D250" s="350">
        <v>6</v>
      </c>
      <c r="E250" s="350" t="s">
        <v>202</v>
      </c>
      <c r="F250" s="351" t="s">
        <v>174</v>
      </c>
      <c r="G250" s="27">
        <v>403721.55</v>
      </c>
      <c r="H250" s="27">
        <v>934573.85</v>
      </c>
      <c r="I250" s="27"/>
      <c r="J250" s="367">
        <f t="shared" si="12"/>
        <v>1338295.3999999999</v>
      </c>
      <c r="K250" s="370">
        <f>IFERROR(J250/$J$18*100,"0.00")</f>
        <v>0.56624267958594099</v>
      </c>
      <c r="M250" s="397"/>
      <c r="N250" s="396"/>
    </row>
    <row r="251" spans="1:14" ht="12.75" x14ac:dyDescent="0.2">
      <c r="A251" s="346">
        <v>2</v>
      </c>
      <c r="B251" s="347">
        <v>3</v>
      </c>
      <c r="C251" s="347">
        <v>9</v>
      </c>
      <c r="D251" s="347">
        <v>8</v>
      </c>
      <c r="E251" s="347"/>
      <c r="F251" s="355" t="s">
        <v>1062</v>
      </c>
      <c r="G251" s="29">
        <f>+G252</f>
        <v>0</v>
      </c>
      <c r="H251" s="29">
        <f>+H252</f>
        <v>75000</v>
      </c>
      <c r="I251" s="29">
        <f>+I252</f>
        <v>0</v>
      </c>
      <c r="J251" s="29">
        <f t="shared" si="12"/>
        <v>75000</v>
      </c>
      <c r="K251" s="50">
        <f>+K252</f>
        <v>3.1733054577446483E-2</v>
      </c>
      <c r="M251" s="400"/>
      <c r="N251" s="396"/>
    </row>
    <row r="252" spans="1:14" ht="12.75" x14ac:dyDescent="0.2">
      <c r="A252" s="356">
        <v>2</v>
      </c>
      <c r="B252" s="350">
        <v>3</v>
      </c>
      <c r="C252" s="350">
        <v>9</v>
      </c>
      <c r="D252" s="350">
        <v>8</v>
      </c>
      <c r="E252" s="350" t="s">
        <v>202</v>
      </c>
      <c r="F252" s="351" t="s">
        <v>1062</v>
      </c>
      <c r="G252" s="28"/>
      <c r="H252" s="27">
        <v>75000</v>
      </c>
      <c r="I252" s="28"/>
      <c r="J252" s="367">
        <f t="shared" si="12"/>
        <v>75000</v>
      </c>
      <c r="K252" s="370">
        <f>IFERROR(J252/$J$18*100,"0.00")</f>
        <v>3.1733054577446483E-2</v>
      </c>
      <c r="M252" s="397"/>
      <c r="N252" s="396"/>
    </row>
    <row r="253" spans="1:14" ht="12.75" x14ac:dyDescent="0.2">
      <c r="A253" s="346">
        <v>2</v>
      </c>
      <c r="B253" s="347">
        <v>3</v>
      </c>
      <c r="C253" s="347">
        <v>9</v>
      </c>
      <c r="D253" s="347">
        <v>9</v>
      </c>
      <c r="E253" s="347"/>
      <c r="F253" s="355" t="s">
        <v>1063</v>
      </c>
      <c r="G253" s="29">
        <f>+G254</f>
        <v>0</v>
      </c>
      <c r="H253" s="29">
        <f>+H254</f>
        <v>625000</v>
      </c>
      <c r="I253" s="29">
        <f>+I254</f>
        <v>0</v>
      </c>
      <c r="J253" s="29">
        <f t="shared" si="12"/>
        <v>625000</v>
      </c>
      <c r="K253" s="50">
        <f>+K254</f>
        <v>0.2644421214787207</v>
      </c>
      <c r="M253" s="400"/>
      <c r="N253" s="396"/>
    </row>
    <row r="254" spans="1:14" ht="12.75" x14ac:dyDescent="0.2">
      <c r="A254" s="356">
        <v>2</v>
      </c>
      <c r="B254" s="350">
        <v>3</v>
      </c>
      <c r="C254" s="350">
        <v>9</v>
      </c>
      <c r="D254" s="350">
        <v>9</v>
      </c>
      <c r="E254" s="350" t="s">
        <v>202</v>
      </c>
      <c r="F254" s="351" t="s">
        <v>1063</v>
      </c>
      <c r="G254" s="27"/>
      <c r="H254" s="27">
        <v>625000</v>
      </c>
      <c r="I254" s="27"/>
      <c r="J254" s="367">
        <f t="shared" si="12"/>
        <v>625000</v>
      </c>
      <c r="K254" s="370">
        <f>IFERROR(J254/$J$18*100,"0.00")</f>
        <v>0.2644421214787207</v>
      </c>
      <c r="M254" s="397"/>
      <c r="N254" s="396"/>
    </row>
    <row r="255" spans="1:14" ht="12.75" x14ac:dyDescent="0.2">
      <c r="A255" s="339">
        <v>2</v>
      </c>
      <c r="B255" s="340">
        <v>4</v>
      </c>
      <c r="C255" s="341"/>
      <c r="D255" s="341"/>
      <c r="E255" s="341"/>
      <c r="F255" s="342" t="s">
        <v>255</v>
      </c>
      <c r="G255" s="33">
        <f>+G256+G264+G267</f>
        <v>0</v>
      </c>
      <c r="H255" s="33">
        <f>+H256+H264+H267</f>
        <v>0</v>
      </c>
      <c r="I255" s="33">
        <f>+I256+I264+I267</f>
        <v>0</v>
      </c>
      <c r="J255" s="33">
        <f>+J256+J264+J267</f>
        <v>0</v>
      </c>
      <c r="K255" s="33">
        <f>+K256+K264+K267</f>
        <v>0</v>
      </c>
      <c r="M255" s="401"/>
      <c r="N255" s="396"/>
    </row>
    <row r="256" spans="1:14" ht="12.75" x14ac:dyDescent="0.2">
      <c r="A256" s="343">
        <v>2</v>
      </c>
      <c r="B256" s="344">
        <v>4</v>
      </c>
      <c r="C256" s="344">
        <v>1</v>
      </c>
      <c r="D256" s="344"/>
      <c r="E256" s="344"/>
      <c r="F256" s="345" t="s">
        <v>256</v>
      </c>
      <c r="G256" s="32">
        <f>+G257+G260+G262</f>
        <v>0</v>
      </c>
      <c r="H256" s="32">
        <f>+H257+H260+H262</f>
        <v>0</v>
      </c>
      <c r="I256" s="32">
        <f>+I257+I260+I262</f>
        <v>0</v>
      </c>
      <c r="J256" s="32">
        <f>+J257+J260+J262</f>
        <v>0</v>
      </c>
      <c r="K256" s="32">
        <f>+K257+K260+K262</f>
        <v>0</v>
      </c>
      <c r="M256" s="401"/>
      <c r="N256" s="396"/>
    </row>
    <row r="257" spans="1:14" ht="12.75" x14ac:dyDescent="0.2">
      <c r="A257" s="346">
        <v>2</v>
      </c>
      <c r="B257" s="347">
        <v>4</v>
      </c>
      <c r="C257" s="347">
        <v>1</v>
      </c>
      <c r="D257" s="347">
        <v>2</v>
      </c>
      <c r="E257" s="347"/>
      <c r="F257" s="355" t="s">
        <v>257</v>
      </c>
      <c r="G257" s="29">
        <f>+G258+G259</f>
        <v>0</v>
      </c>
      <c r="H257" s="29">
        <f>+H258+H259</f>
        <v>0</v>
      </c>
      <c r="I257" s="29">
        <f>+I258+I259</f>
        <v>0</v>
      </c>
      <c r="J257" s="29">
        <f>+J258+J259</f>
        <v>0</v>
      </c>
      <c r="K257" s="50">
        <f>+K258+K259</f>
        <v>0</v>
      </c>
      <c r="M257" s="400"/>
      <c r="N257" s="396"/>
    </row>
    <row r="258" spans="1:14" ht="12.75" x14ac:dyDescent="0.2">
      <c r="A258" s="356">
        <v>2</v>
      </c>
      <c r="B258" s="350">
        <v>4</v>
      </c>
      <c r="C258" s="350">
        <v>1</v>
      </c>
      <c r="D258" s="350">
        <v>2</v>
      </c>
      <c r="E258" s="350" t="s">
        <v>202</v>
      </c>
      <c r="F258" s="354" t="s">
        <v>258</v>
      </c>
      <c r="G258" s="27"/>
      <c r="H258" s="27"/>
      <c r="I258" s="27"/>
      <c r="J258" s="367">
        <f>SUBTOTAL(9,G258:I258)</f>
        <v>0</v>
      </c>
      <c r="K258" s="50">
        <f>IFERROR(J258/$J$18*100,"0.00")</f>
        <v>0</v>
      </c>
      <c r="M258" s="397"/>
      <c r="N258" s="396"/>
    </row>
    <row r="259" spans="1:14" ht="12.75" x14ac:dyDescent="0.2">
      <c r="A259" s="356">
        <v>2</v>
      </c>
      <c r="B259" s="350">
        <v>4</v>
      </c>
      <c r="C259" s="350">
        <v>1</v>
      </c>
      <c r="D259" s="350">
        <v>2</v>
      </c>
      <c r="E259" s="350" t="s">
        <v>203</v>
      </c>
      <c r="F259" s="354" t="s">
        <v>259</v>
      </c>
      <c r="G259" s="27"/>
      <c r="H259" s="27"/>
      <c r="I259" s="27"/>
      <c r="J259" s="367">
        <f>SUBTOTAL(9,G259:I259)</f>
        <v>0</v>
      </c>
      <c r="K259" s="370">
        <f>IFERROR(J259/$J$18*100,"0.00")</f>
        <v>0</v>
      </c>
      <c r="M259" s="397"/>
      <c r="N259" s="396"/>
    </row>
    <row r="260" spans="1:14" ht="12.75" x14ac:dyDescent="0.2">
      <c r="A260" s="358">
        <v>2</v>
      </c>
      <c r="B260" s="347">
        <v>4</v>
      </c>
      <c r="C260" s="347">
        <v>1</v>
      </c>
      <c r="D260" s="347">
        <v>5</v>
      </c>
      <c r="E260" s="347"/>
      <c r="F260" s="363" t="s">
        <v>260</v>
      </c>
      <c r="G260" s="30">
        <f>+G261</f>
        <v>0</v>
      </c>
      <c r="H260" s="30">
        <f>+H261</f>
        <v>0</v>
      </c>
      <c r="I260" s="30">
        <f>+I261</f>
        <v>0</v>
      </c>
      <c r="J260" s="30">
        <f>+J261</f>
        <v>0</v>
      </c>
      <c r="K260" s="49">
        <f>+K261</f>
        <v>0</v>
      </c>
      <c r="M260" s="401"/>
      <c r="N260" s="396"/>
    </row>
    <row r="261" spans="1:14" ht="12.75" x14ac:dyDescent="0.2">
      <c r="A261" s="356">
        <v>2</v>
      </c>
      <c r="B261" s="350">
        <v>4</v>
      </c>
      <c r="C261" s="350">
        <v>1</v>
      </c>
      <c r="D261" s="350">
        <v>5</v>
      </c>
      <c r="E261" s="350" t="s">
        <v>202</v>
      </c>
      <c r="F261" s="354" t="s">
        <v>260</v>
      </c>
      <c r="G261" s="28"/>
      <c r="H261" s="28"/>
      <c r="I261" s="28"/>
      <c r="J261" s="367">
        <f>SUBTOTAL(9,G261:I261)</f>
        <v>0</v>
      </c>
      <c r="K261" s="370">
        <f>IFERROR(J261/$J$18*100,"0.00")</f>
        <v>0</v>
      </c>
      <c r="M261" s="399"/>
      <c r="N261" s="396"/>
    </row>
    <row r="262" spans="1:14" ht="12.75" x14ac:dyDescent="0.2">
      <c r="A262" s="346">
        <v>2</v>
      </c>
      <c r="B262" s="347">
        <v>4</v>
      </c>
      <c r="C262" s="347">
        <v>1</v>
      </c>
      <c r="D262" s="347">
        <v>6</v>
      </c>
      <c r="E262" s="350"/>
      <c r="F262" s="363" t="s">
        <v>261</v>
      </c>
      <c r="G262" s="29">
        <f>+G263</f>
        <v>0</v>
      </c>
      <c r="H262" s="29">
        <f>+H263</f>
        <v>0</v>
      </c>
      <c r="I262" s="29">
        <f>+I263</f>
        <v>0</v>
      </c>
      <c r="J262" s="29">
        <f>+J263</f>
        <v>0</v>
      </c>
      <c r="K262" s="50">
        <f>+K263</f>
        <v>0</v>
      </c>
      <c r="M262" s="400"/>
      <c r="N262" s="396"/>
    </row>
    <row r="263" spans="1:14" ht="12.75" x14ac:dyDescent="0.2">
      <c r="A263" s="356">
        <v>2</v>
      </c>
      <c r="B263" s="350">
        <v>4</v>
      </c>
      <c r="C263" s="350">
        <v>1</v>
      </c>
      <c r="D263" s="350">
        <v>6</v>
      </c>
      <c r="E263" s="350" t="s">
        <v>202</v>
      </c>
      <c r="F263" s="354" t="s">
        <v>262</v>
      </c>
      <c r="G263" s="28"/>
      <c r="H263" s="28"/>
      <c r="I263" s="28"/>
      <c r="J263" s="367">
        <f>SUBTOTAL(9,G263:I263)</f>
        <v>0</v>
      </c>
      <c r="K263" s="370">
        <f>IFERROR(J263/$J$18*100,"0.00")</f>
        <v>0</v>
      </c>
      <c r="M263" s="397"/>
      <c r="N263" s="396"/>
    </row>
    <row r="264" spans="1:14" ht="12.75" x14ac:dyDescent="0.2">
      <c r="A264" s="343">
        <v>2</v>
      </c>
      <c r="B264" s="344">
        <v>4</v>
      </c>
      <c r="C264" s="344">
        <v>4</v>
      </c>
      <c r="D264" s="344"/>
      <c r="E264" s="344"/>
      <c r="F264" s="345" t="s">
        <v>1064</v>
      </c>
      <c r="G264" s="32">
        <f t="shared" ref="G264:I265" si="13">+G265</f>
        <v>0</v>
      </c>
      <c r="H264" s="32">
        <f t="shared" si="13"/>
        <v>0</v>
      </c>
      <c r="I264" s="32">
        <f t="shared" si="13"/>
        <v>0</v>
      </c>
      <c r="J264" s="32">
        <f t="shared" ref="J264:K265" si="14">+J265</f>
        <v>0</v>
      </c>
      <c r="K264" s="48">
        <f t="shared" si="14"/>
        <v>0</v>
      </c>
      <c r="M264" s="401"/>
      <c r="N264" s="396"/>
    </row>
    <row r="265" spans="1:14" ht="12.75" x14ac:dyDescent="0.2">
      <c r="A265" s="355">
        <v>2</v>
      </c>
      <c r="B265" s="347">
        <v>4</v>
      </c>
      <c r="C265" s="347">
        <v>4</v>
      </c>
      <c r="D265" s="347">
        <v>1</v>
      </c>
      <c r="E265" s="347"/>
      <c r="F265" s="363" t="s">
        <v>1065</v>
      </c>
      <c r="G265" s="29">
        <f t="shared" si="13"/>
        <v>0</v>
      </c>
      <c r="H265" s="29">
        <f t="shared" si="13"/>
        <v>0</v>
      </c>
      <c r="I265" s="29">
        <f t="shared" si="13"/>
        <v>0</v>
      </c>
      <c r="J265" s="29">
        <f t="shared" si="14"/>
        <v>0</v>
      </c>
      <c r="K265" s="370">
        <f t="shared" si="14"/>
        <v>0</v>
      </c>
      <c r="M265" s="400"/>
      <c r="N265" s="396"/>
    </row>
    <row r="266" spans="1:14" ht="22.5" x14ac:dyDescent="0.2">
      <c r="A266" s="351">
        <v>2</v>
      </c>
      <c r="B266" s="350">
        <v>4</v>
      </c>
      <c r="C266" s="350">
        <v>4</v>
      </c>
      <c r="D266" s="350">
        <v>1</v>
      </c>
      <c r="E266" s="350" t="s">
        <v>204</v>
      </c>
      <c r="F266" s="354" t="s">
        <v>1066</v>
      </c>
      <c r="G266" s="27"/>
      <c r="H266" s="27"/>
      <c r="I266" s="27"/>
      <c r="J266" s="367">
        <f>SUBTOTAL(9,G266:I266)</f>
        <v>0</v>
      </c>
      <c r="K266" s="370">
        <f>IFERROR(J266/$J$18*100,"0.00")</f>
        <v>0</v>
      </c>
      <c r="M266" s="397"/>
      <c r="N266" s="396"/>
    </row>
    <row r="267" spans="1:14" ht="12.75" x14ac:dyDescent="0.2">
      <c r="A267" s="343">
        <v>2</v>
      </c>
      <c r="B267" s="344">
        <v>4</v>
      </c>
      <c r="C267" s="344">
        <v>9</v>
      </c>
      <c r="D267" s="344"/>
      <c r="E267" s="344"/>
      <c r="F267" s="345" t="s">
        <v>263</v>
      </c>
      <c r="G267" s="32">
        <f>+G268+G270</f>
        <v>0</v>
      </c>
      <c r="H267" s="32">
        <f>+H268+H270</f>
        <v>0</v>
      </c>
      <c r="I267" s="32">
        <f>+I268+I270</f>
        <v>0</v>
      </c>
      <c r="J267" s="32">
        <f>+J268+J270</f>
        <v>0</v>
      </c>
      <c r="K267" s="32">
        <f>+K268+K270</f>
        <v>0</v>
      </c>
      <c r="M267" s="401"/>
      <c r="N267" s="396"/>
    </row>
    <row r="268" spans="1:14" ht="12.75" x14ac:dyDescent="0.2">
      <c r="A268" s="358">
        <v>2</v>
      </c>
      <c r="B268" s="347">
        <v>4</v>
      </c>
      <c r="C268" s="347">
        <v>9</v>
      </c>
      <c r="D268" s="347">
        <v>1</v>
      </c>
      <c r="E268" s="347"/>
      <c r="F268" s="363" t="s">
        <v>263</v>
      </c>
      <c r="G268" s="29">
        <f>+G269</f>
        <v>0</v>
      </c>
      <c r="H268" s="29">
        <f>+H269</f>
        <v>0</v>
      </c>
      <c r="I268" s="29">
        <f>+I269</f>
        <v>0</v>
      </c>
      <c r="J268" s="29">
        <f>+J269</f>
        <v>0</v>
      </c>
      <c r="K268" s="50">
        <f>+K269</f>
        <v>0</v>
      </c>
      <c r="M268" s="400"/>
      <c r="N268" s="396"/>
    </row>
    <row r="269" spans="1:14" ht="12.75" x14ac:dyDescent="0.2">
      <c r="A269" s="356">
        <v>2</v>
      </c>
      <c r="B269" s="350">
        <v>4</v>
      </c>
      <c r="C269" s="350">
        <v>9</v>
      </c>
      <c r="D269" s="350">
        <v>1</v>
      </c>
      <c r="E269" s="350" t="s">
        <v>202</v>
      </c>
      <c r="F269" s="354" t="s">
        <v>263</v>
      </c>
      <c r="G269" s="28"/>
      <c r="H269" s="28"/>
      <c r="I269" s="28"/>
      <c r="J269" s="367">
        <f>SUBTOTAL(9,G269:I269)</f>
        <v>0</v>
      </c>
      <c r="K269" s="370">
        <f>IFERROR(J269/$J$18*100,"0.00")</f>
        <v>0</v>
      </c>
      <c r="M269" s="397"/>
      <c r="N269" s="396"/>
    </row>
    <row r="270" spans="1:14" ht="12.75" x14ac:dyDescent="0.2">
      <c r="A270" s="358">
        <v>2</v>
      </c>
      <c r="B270" s="347">
        <v>4</v>
      </c>
      <c r="C270" s="347">
        <v>9</v>
      </c>
      <c r="D270" s="347">
        <v>4</v>
      </c>
      <c r="E270" s="347"/>
      <c r="F270" s="363" t="s">
        <v>264</v>
      </c>
      <c r="G270" s="29">
        <f>+G271</f>
        <v>0</v>
      </c>
      <c r="H270" s="29">
        <f>+H271</f>
        <v>0</v>
      </c>
      <c r="I270" s="29">
        <f>+I271</f>
        <v>0</v>
      </c>
      <c r="J270" s="29">
        <f>+J271</f>
        <v>0</v>
      </c>
      <c r="K270" s="50">
        <f>+K271</f>
        <v>0</v>
      </c>
      <c r="M270" s="400"/>
      <c r="N270" s="396"/>
    </row>
    <row r="271" spans="1:14" ht="12.75" x14ac:dyDescent="0.2">
      <c r="A271" s="349">
        <v>2</v>
      </c>
      <c r="B271" s="350">
        <v>4</v>
      </c>
      <c r="C271" s="350">
        <v>9</v>
      </c>
      <c r="D271" s="350">
        <v>4</v>
      </c>
      <c r="E271" s="350" t="s">
        <v>202</v>
      </c>
      <c r="F271" s="354" t="s">
        <v>264</v>
      </c>
      <c r="G271" s="28"/>
      <c r="H271" s="28"/>
      <c r="I271" s="28"/>
      <c r="J271" s="367">
        <f>SUBTOTAL(9,G271:I271)</f>
        <v>0</v>
      </c>
      <c r="K271" s="370">
        <f>IFERROR(J271/$J$18*100,"0.00")</f>
        <v>0</v>
      </c>
      <c r="M271" s="397"/>
      <c r="N271" s="396"/>
    </row>
    <row r="272" spans="1:14" ht="12.75" x14ac:dyDescent="0.2">
      <c r="A272" s="339">
        <v>2</v>
      </c>
      <c r="B272" s="340">
        <v>6</v>
      </c>
      <c r="C272" s="341"/>
      <c r="D272" s="341"/>
      <c r="E272" s="341"/>
      <c r="F272" s="342" t="s">
        <v>176</v>
      </c>
      <c r="G272" s="33">
        <f>+G273+G284+G291+G296+G303+G312+G315</f>
        <v>0</v>
      </c>
      <c r="H272" s="33">
        <f>+H273+H284+H291+H296+H303+H312+H315</f>
        <v>6347430.7000000002</v>
      </c>
      <c r="I272" s="33">
        <f>+I273+I284+I291+I296+I303+I312+I315</f>
        <v>0</v>
      </c>
      <c r="J272" s="33">
        <f>+J273+J284+J291+J296+J303+J312+J315</f>
        <v>6597430.7000000002</v>
      </c>
      <c r="K272" s="33">
        <f>+K273+K284+K291+K296+K303+K312+K315</f>
        <v>2.6856448643954582</v>
      </c>
      <c r="M272" s="401"/>
      <c r="N272" s="396"/>
    </row>
    <row r="273" spans="1:14" ht="12.75" x14ac:dyDescent="0.2">
      <c r="A273" s="343">
        <v>2</v>
      </c>
      <c r="B273" s="344">
        <v>6</v>
      </c>
      <c r="C273" s="344">
        <v>1</v>
      </c>
      <c r="D273" s="344"/>
      <c r="E273" s="344"/>
      <c r="F273" s="345" t="s">
        <v>177</v>
      </c>
      <c r="G273" s="32">
        <f>+G274+G276+G278+G280+G282</f>
        <v>0</v>
      </c>
      <c r="H273" s="32">
        <f>+H274+H276+H278+H280+H282</f>
        <v>1757430.7</v>
      </c>
      <c r="I273" s="32">
        <f>+I274+I276+I278+I280+I282</f>
        <v>0</v>
      </c>
      <c r="J273" s="32">
        <f>+J274+J276+J278+J280+J282+J284</f>
        <v>2007430.7</v>
      </c>
      <c r="K273" s="48">
        <f>+K274+K276+K278+K280+K282</f>
        <v>0.74358192425573311</v>
      </c>
      <c r="M273" s="401"/>
      <c r="N273" s="396"/>
    </row>
    <row r="274" spans="1:14" ht="12.75" x14ac:dyDescent="0.2">
      <c r="A274" s="346">
        <v>2</v>
      </c>
      <c r="B274" s="347">
        <v>6</v>
      </c>
      <c r="C274" s="347">
        <v>1</v>
      </c>
      <c r="D274" s="347">
        <v>1</v>
      </c>
      <c r="E274" s="347"/>
      <c r="F274" s="355" t="s">
        <v>1067</v>
      </c>
      <c r="G274" s="29">
        <f>+G275</f>
        <v>0</v>
      </c>
      <c r="H274" s="29">
        <f>+H275</f>
        <v>797430.7</v>
      </c>
      <c r="I274" s="29">
        <f>+I275</f>
        <v>0</v>
      </c>
      <c r="J274" s="29">
        <f>+J275</f>
        <v>797430.7</v>
      </c>
      <c r="K274" s="50">
        <f>+K275</f>
        <v>0.33739882566441803</v>
      </c>
      <c r="M274" s="400"/>
      <c r="N274" s="396"/>
    </row>
    <row r="275" spans="1:14" ht="12.75" x14ac:dyDescent="0.2">
      <c r="A275" s="349">
        <v>2</v>
      </c>
      <c r="B275" s="350">
        <v>6</v>
      </c>
      <c r="C275" s="350">
        <v>1</v>
      </c>
      <c r="D275" s="350">
        <v>1</v>
      </c>
      <c r="E275" s="350" t="s">
        <v>202</v>
      </c>
      <c r="F275" s="351" t="s">
        <v>1067</v>
      </c>
      <c r="G275" s="28"/>
      <c r="H275" s="27">
        <v>797430.7</v>
      </c>
      <c r="I275" s="28"/>
      <c r="J275" s="367">
        <f>SUBTOTAL(9,G275:I275)</f>
        <v>797430.7</v>
      </c>
      <c r="K275" s="370">
        <f>IFERROR(J275/$J$18*100,"0.00")</f>
        <v>0.33739882566441803</v>
      </c>
      <c r="M275" s="397"/>
      <c r="N275" s="396"/>
    </row>
    <row r="276" spans="1:14" ht="12.75" x14ac:dyDescent="0.2">
      <c r="A276" s="346">
        <v>2</v>
      </c>
      <c r="B276" s="347">
        <v>6</v>
      </c>
      <c r="C276" s="347">
        <v>1</v>
      </c>
      <c r="D276" s="347">
        <v>2</v>
      </c>
      <c r="E276" s="347"/>
      <c r="F276" s="355" t="s">
        <v>559</v>
      </c>
      <c r="G276" s="29">
        <f>+G277</f>
        <v>0</v>
      </c>
      <c r="H276" s="29">
        <f>+H277</f>
        <v>255000</v>
      </c>
      <c r="I276" s="29">
        <f>+I277</f>
        <v>0</v>
      </c>
      <c r="J276" s="29">
        <f>+J277</f>
        <v>255000</v>
      </c>
      <c r="K276" s="50">
        <f>+K277</f>
        <v>0.10789238556331805</v>
      </c>
      <c r="M276" s="400"/>
      <c r="N276" s="396"/>
    </row>
    <row r="277" spans="1:14" ht="12.75" x14ac:dyDescent="0.2">
      <c r="A277" s="349">
        <v>2</v>
      </c>
      <c r="B277" s="350">
        <v>6</v>
      </c>
      <c r="C277" s="350">
        <v>1</v>
      </c>
      <c r="D277" s="350">
        <v>2</v>
      </c>
      <c r="E277" s="350" t="s">
        <v>202</v>
      </c>
      <c r="F277" s="354" t="s">
        <v>559</v>
      </c>
      <c r="G277" s="28"/>
      <c r="H277" s="27">
        <v>255000</v>
      </c>
      <c r="I277" s="28"/>
      <c r="J277" s="367">
        <f>SUBTOTAL(9,G277:I277)</f>
        <v>255000</v>
      </c>
      <c r="K277" s="370">
        <f>IFERROR(J277/$J$18*100,"0.00")</f>
        <v>0.10789238556331805</v>
      </c>
      <c r="M277" s="397"/>
      <c r="N277" s="396"/>
    </row>
    <row r="278" spans="1:14" ht="12.75" x14ac:dyDescent="0.2">
      <c r="A278" s="346">
        <v>2</v>
      </c>
      <c r="B278" s="347">
        <v>6</v>
      </c>
      <c r="C278" s="347">
        <v>1</v>
      </c>
      <c r="D278" s="347">
        <v>3</v>
      </c>
      <c r="E278" s="347"/>
      <c r="F278" s="363" t="s">
        <v>1068</v>
      </c>
      <c r="G278" s="29">
        <f>+G279</f>
        <v>0</v>
      </c>
      <c r="H278" s="29">
        <f>+H279</f>
        <v>0</v>
      </c>
      <c r="I278" s="29">
        <f>+I279</f>
        <v>0</v>
      </c>
      <c r="J278" s="29">
        <f>+J279</f>
        <v>0</v>
      </c>
      <c r="K278" s="50">
        <f>+K279</f>
        <v>0</v>
      </c>
      <c r="M278" s="400"/>
      <c r="N278" s="396"/>
    </row>
    <row r="279" spans="1:14" ht="12.75" x14ac:dyDescent="0.2">
      <c r="A279" s="349">
        <v>2</v>
      </c>
      <c r="B279" s="350">
        <v>6</v>
      </c>
      <c r="C279" s="350">
        <v>1</v>
      </c>
      <c r="D279" s="350">
        <v>3</v>
      </c>
      <c r="E279" s="350" t="s">
        <v>202</v>
      </c>
      <c r="F279" s="354" t="s">
        <v>1068</v>
      </c>
      <c r="G279" s="28"/>
      <c r="H279" s="28"/>
      <c r="I279" s="28"/>
      <c r="J279" s="367">
        <f>SUBTOTAL(9,G279:I279)</f>
        <v>0</v>
      </c>
      <c r="K279" s="370">
        <f>IFERROR(J279/$J$18*100,"0.00")</f>
        <v>0</v>
      </c>
      <c r="M279" s="397"/>
      <c r="N279" s="396"/>
    </row>
    <row r="280" spans="1:14" ht="12.75" x14ac:dyDescent="0.2">
      <c r="A280" s="346">
        <v>2</v>
      </c>
      <c r="B280" s="347">
        <v>6</v>
      </c>
      <c r="C280" s="347">
        <v>1</v>
      </c>
      <c r="D280" s="347">
        <v>4</v>
      </c>
      <c r="E280" s="347"/>
      <c r="F280" s="355" t="s">
        <v>265</v>
      </c>
      <c r="G280" s="29">
        <f>+G281</f>
        <v>0</v>
      </c>
      <c r="H280" s="29">
        <f>+H281</f>
        <v>480000</v>
      </c>
      <c r="I280" s="29">
        <f>+I281</f>
        <v>0</v>
      </c>
      <c r="J280" s="29">
        <f>+J281</f>
        <v>480000</v>
      </c>
      <c r="K280" s="50">
        <f>+K281</f>
        <v>0.20309154929565751</v>
      </c>
      <c r="M280" s="400"/>
      <c r="N280" s="396"/>
    </row>
    <row r="281" spans="1:14" ht="12.75" x14ac:dyDescent="0.2">
      <c r="A281" s="349">
        <v>2</v>
      </c>
      <c r="B281" s="350">
        <v>6</v>
      </c>
      <c r="C281" s="350">
        <v>1</v>
      </c>
      <c r="D281" s="350">
        <v>4</v>
      </c>
      <c r="E281" s="350" t="s">
        <v>202</v>
      </c>
      <c r="F281" s="354" t="s">
        <v>265</v>
      </c>
      <c r="G281" s="28"/>
      <c r="H281" s="27">
        <v>480000</v>
      </c>
      <c r="I281" s="28"/>
      <c r="J281" s="367">
        <f>SUBTOTAL(9,G281:I281)</f>
        <v>480000</v>
      </c>
      <c r="K281" s="370">
        <f>IFERROR(J281/$J$18*100,"0.00")</f>
        <v>0.20309154929565751</v>
      </c>
      <c r="M281" s="397"/>
      <c r="N281" s="396"/>
    </row>
    <row r="282" spans="1:14" ht="12.75" x14ac:dyDescent="0.2">
      <c r="A282" s="346">
        <v>2</v>
      </c>
      <c r="B282" s="347">
        <v>6</v>
      </c>
      <c r="C282" s="347">
        <v>1</v>
      </c>
      <c r="D282" s="347">
        <v>9</v>
      </c>
      <c r="E282" s="347"/>
      <c r="F282" s="355" t="s">
        <v>179</v>
      </c>
      <c r="G282" s="29">
        <f>+G283</f>
        <v>0</v>
      </c>
      <c r="H282" s="29">
        <f>+H283</f>
        <v>225000</v>
      </c>
      <c r="I282" s="29">
        <f>+I283</f>
        <v>0</v>
      </c>
      <c r="J282" s="29">
        <f>+J283</f>
        <v>225000</v>
      </c>
      <c r="K282" s="50">
        <f>+K283</f>
        <v>9.5199163732339456E-2</v>
      </c>
      <c r="M282" s="400"/>
      <c r="N282" s="396"/>
    </row>
    <row r="283" spans="1:14" ht="12.75" x14ac:dyDescent="0.2">
      <c r="A283" s="349">
        <v>2</v>
      </c>
      <c r="B283" s="350">
        <v>6</v>
      </c>
      <c r="C283" s="350">
        <v>1</v>
      </c>
      <c r="D283" s="350">
        <v>9</v>
      </c>
      <c r="E283" s="350" t="s">
        <v>202</v>
      </c>
      <c r="F283" s="354" t="s">
        <v>179</v>
      </c>
      <c r="G283" s="28"/>
      <c r="H283" s="27">
        <v>225000</v>
      </c>
      <c r="I283" s="28"/>
      <c r="J283" s="367">
        <f>SUBTOTAL(9,G283:I283)</f>
        <v>225000</v>
      </c>
      <c r="K283" s="370">
        <f>IFERROR(J283/$J$18*100,"0.00")</f>
        <v>9.5199163732339456E-2</v>
      </c>
      <c r="M283" s="397"/>
      <c r="N283" s="396"/>
    </row>
    <row r="284" spans="1:14" ht="12.75" x14ac:dyDescent="0.2">
      <c r="A284" s="343">
        <v>2</v>
      </c>
      <c r="B284" s="344">
        <v>6</v>
      </c>
      <c r="C284" s="344">
        <v>2</v>
      </c>
      <c r="D284" s="344"/>
      <c r="E284" s="344"/>
      <c r="F284" s="345" t="s">
        <v>1069</v>
      </c>
      <c r="G284" s="32">
        <f>+G285+G287+G289</f>
        <v>0</v>
      </c>
      <c r="H284" s="32">
        <f>+H285+H287+H289</f>
        <v>250000</v>
      </c>
      <c r="I284" s="32">
        <f>+I285+I287+I289</f>
        <v>0</v>
      </c>
      <c r="J284" s="32">
        <f>+J285+J287+J289</f>
        <v>250000</v>
      </c>
      <c r="K284" s="32">
        <f>+K285+K287+K289</f>
        <v>0.1057768485914883</v>
      </c>
      <c r="M284" s="401"/>
      <c r="N284" s="396"/>
    </row>
    <row r="285" spans="1:14" ht="12.75" x14ac:dyDescent="0.2">
      <c r="A285" s="346">
        <v>2</v>
      </c>
      <c r="B285" s="347">
        <v>6</v>
      </c>
      <c r="C285" s="347">
        <v>2</v>
      </c>
      <c r="D285" s="347">
        <v>1</v>
      </c>
      <c r="E285" s="347"/>
      <c r="F285" s="355" t="s">
        <v>266</v>
      </c>
      <c r="G285" s="29">
        <f>+G286</f>
        <v>0</v>
      </c>
      <c r="H285" s="29">
        <f>+H286</f>
        <v>250000</v>
      </c>
      <c r="I285" s="29">
        <f>+I286</f>
        <v>0</v>
      </c>
      <c r="J285" s="29">
        <f>+J286</f>
        <v>250000</v>
      </c>
      <c r="K285" s="50">
        <f>+K286</f>
        <v>0.1057768485914883</v>
      </c>
      <c r="M285" s="400"/>
      <c r="N285" s="396"/>
    </row>
    <row r="286" spans="1:14" ht="12.75" x14ac:dyDescent="0.2">
      <c r="A286" s="356">
        <v>2</v>
      </c>
      <c r="B286" s="350">
        <v>6</v>
      </c>
      <c r="C286" s="350">
        <v>2</v>
      </c>
      <c r="D286" s="350">
        <v>1</v>
      </c>
      <c r="E286" s="350" t="s">
        <v>202</v>
      </c>
      <c r="F286" s="354" t="s">
        <v>266</v>
      </c>
      <c r="G286" s="28"/>
      <c r="H286" s="27">
        <v>250000</v>
      </c>
      <c r="I286" s="28"/>
      <c r="J286" s="367">
        <f>SUBTOTAL(9,G286:I286)</f>
        <v>250000</v>
      </c>
      <c r="K286" s="370">
        <f>IFERROR(J286/$J$18*100,"0.00")</f>
        <v>0.1057768485914883</v>
      </c>
      <c r="M286" s="397"/>
      <c r="N286" s="396"/>
    </row>
    <row r="287" spans="1:14" ht="12.75" x14ac:dyDescent="0.2">
      <c r="A287" s="346">
        <v>2</v>
      </c>
      <c r="B287" s="347">
        <v>6</v>
      </c>
      <c r="C287" s="347">
        <v>2</v>
      </c>
      <c r="D287" s="347">
        <v>3</v>
      </c>
      <c r="E287" s="347"/>
      <c r="F287" s="355" t="s">
        <v>180</v>
      </c>
      <c r="G287" s="29">
        <f>+G288</f>
        <v>0</v>
      </c>
      <c r="H287" s="29">
        <f>+H288</f>
        <v>0</v>
      </c>
      <c r="I287" s="29">
        <f>+I288</f>
        <v>0</v>
      </c>
      <c r="J287" s="29">
        <f>+J288</f>
        <v>0</v>
      </c>
      <c r="K287" s="50">
        <f>+K288</f>
        <v>0</v>
      </c>
      <c r="M287" s="400"/>
      <c r="N287" s="396"/>
    </row>
    <row r="288" spans="1:14" ht="12.75" x14ac:dyDescent="0.2">
      <c r="A288" s="356">
        <v>2</v>
      </c>
      <c r="B288" s="350">
        <v>6</v>
      </c>
      <c r="C288" s="350">
        <v>2</v>
      </c>
      <c r="D288" s="350">
        <v>3</v>
      </c>
      <c r="E288" s="350" t="s">
        <v>202</v>
      </c>
      <c r="F288" s="354" t="s">
        <v>180</v>
      </c>
      <c r="G288" s="28"/>
      <c r="H288" s="28"/>
      <c r="I288" s="28"/>
      <c r="J288" s="367">
        <f>SUBTOTAL(9,G288:I288)</f>
        <v>0</v>
      </c>
      <c r="K288" s="370">
        <f>IFERROR(J288/$J$18*100,"0.00")</f>
        <v>0</v>
      </c>
      <c r="M288" s="397"/>
      <c r="N288" s="396"/>
    </row>
    <row r="289" spans="1:14" ht="12.75" x14ac:dyDescent="0.2">
      <c r="A289" s="346">
        <v>2</v>
      </c>
      <c r="B289" s="347">
        <v>6</v>
      </c>
      <c r="C289" s="347">
        <v>2</v>
      </c>
      <c r="D289" s="347">
        <v>4</v>
      </c>
      <c r="E289" s="347"/>
      <c r="F289" s="355" t="s">
        <v>1070</v>
      </c>
      <c r="G289" s="29">
        <f>+G290</f>
        <v>0</v>
      </c>
      <c r="H289" s="29">
        <f>+H290</f>
        <v>0</v>
      </c>
      <c r="I289" s="29">
        <f>+I290</f>
        <v>0</v>
      </c>
      <c r="J289" s="29">
        <f>+J290</f>
        <v>0</v>
      </c>
      <c r="K289" s="50">
        <f>+K290</f>
        <v>0</v>
      </c>
      <c r="M289" s="400"/>
      <c r="N289" s="396"/>
    </row>
    <row r="290" spans="1:14" ht="12.75" x14ac:dyDescent="0.2">
      <c r="A290" s="356">
        <v>2</v>
      </c>
      <c r="B290" s="350">
        <v>6</v>
      </c>
      <c r="C290" s="350">
        <v>2</v>
      </c>
      <c r="D290" s="350">
        <v>4</v>
      </c>
      <c r="E290" s="350" t="s">
        <v>202</v>
      </c>
      <c r="F290" s="351" t="s">
        <v>1070</v>
      </c>
      <c r="G290" s="28"/>
      <c r="H290" s="28"/>
      <c r="I290" s="28"/>
      <c r="J290" s="367">
        <f>SUBTOTAL(9,G290:I290)</f>
        <v>0</v>
      </c>
      <c r="K290" s="370">
        <f>IFERROR(J290/$J$18*100,"0.00")</f>
        <v>0</v>
      </c>
      <c r="M290" s="397"/>
      <c r="N290" s="396"/>
    </row>
    <row r="291" spans="1:14" ht="12.75" x14ac:dyDescent="0.2">
      <c r="A291" s="343">
        <v>2</v>
      </c>
      <c r="B291" s="344">
        <v>6</v>
      </c>
      <c r="C291" s="344">
        <v>3</v>
      </c>
      <c r="D291" s="344"/>
      <c r="E291" s="344"/>
      <c r="F291" s="345" t="s">
        <v>181</v>
      </c>
      <c r="G291" s="32">
        <f>+G292+G294</f>
        <v>0</v>
      </c>
      <c r="H291" s="32">
        <f>+H292+H294</f>
        <v>830000</v>
      </c>
      <c r="I291" s="32">
        <f>+I292+I294</f>
        <v>0</v>
      </c>
      <c r="J291" s="32">
        <f>+J292+J294</f>
        <v>830000</v>
      </c>
      <c r="K291" s="32">
        <f>+K292+K294</f>
        <v>0.35117913732374112</v>
      </c>
      <c r="M291" s="401"/>
      <c r="N291" s="396"/>
    </row>
    <row r="292" spans="1:14" ht="12.75" x14ac:dyDescent="0.2">
      <c r="A292" s="358">
        <v>2</v>
      </c>
      <c r="B292" s="347">
        <v>6</v>
      </c>
      <c r="C292" s="347">
        <v>3</v>
      </c>
      <c r="D292" s="347">
        <v>1</v>
      </c>
      <c r="E292" s="347"/>
      <c r="F292" s="363" t="s">
        <v>182</v>
      </c>
      <c r="G292" s="29">
        <f>+G293</f>
        <v>0</v>
      </c>
      <c r="H292" s="29">
        <f>+H293</f>
        <v>550000</v>
      </c>
      <c r="I292" s="29">
        <f>+I293</f>
        <v>0</v>
      </c>
      <c r="J292" s="29">
        <f>+J293</f>
        <v>550000</v>
      </c>
      <c r="K292" s="50">
        <f>+K293</f>
        <v>0.23270906690127424</v>
      </c>
      <c r="M292" s="400"/>
      <c r="N292" s="396"/>
    </row>
    <row r="293" spans="1:14" ht="12.75" x14ac:dyDescent="0.2">
      <c r="A293" s="349">
        <v>2</v>
      </c>
      <c r="B293" s="350">
        <v>6</v>
      </c>
      <c r="C293" s="350">
        <v>3</v>
      </c>
      <c r="D293" s="350">
        <v>1</v>
      </c>
      <c r="E293" s="350" t="s">
        <v>202</v>
      </c>
      <c r="F293" s="351" t="s">
        <v>182</v>
      </c>
      <c r="G293" s="28"/>
      <c r="H293" s="27">
        <v>550000</v>
      </c>
      <c r="I293" s="28"/>
      <c r="J293" s="367">
        <f>SUBTOTAL(9,G293:I293)</f>
        <v>550000</v>
      </c>
      <c r="K293" s="370">
        <f>IFERROR(J293/$J$18*100,"0.00")</f>
        <v>0.23270906690127424</v>
      </c>
      <c r="M293" s="397"/>
      <c r="N293" s="396"/>
    </row>
    <row r="294" spans="1:14" ht="12.75" x14ac:dyDescent="0.2">
      <c r="A294" s="346">
        <v>2</v>
      </c>
      <c r="B294" s="347">
        <v>6</v>
      </c>
      <c r="C294" s="347">
        <v>3</v>
      </c>
      <c r="D294" s="347">
        <v>2</v>
      </c>
      <c r="E294" s="347"/>
      <c r="F294" s="355" t="s">
        <v>183</v>
      </c>
      <c r="G294" s="29">
        <f>+G295</f>
        <v>0</v>
      </c>
      <c r="H294" s="29">
        <f>+H295</f>
        <v>280000</v>
      </c>
      <c r="I294" s="29">
        <f>+I295</f>
        <v>0</v>
      </c>
      <c r="J294" s="29">
        <f>+J295</f>
        <v>280000</v>
      </c>
      <c r="K294" s="50">
        <f>+K295</f>
        <v>0.11847007042246688</v>
      </c>
      <c r="M294" s="400"/>
      <c r="N294" s="396"/>
    </row>
    <row r="295" spans="1:14" ht="12.75" x14ac:dyDescent="0.2">
      <c r="A295" s="356">
        <v>2</v>
      </c>
      <c r="B295" s="350">
        <v>6</v>
      </c>
      <c r="C295" s="350">
        <v>3</v>
      </c>
      <c r="D295" s="350">
        <v>2</v>
      </c>
      <c r="E295" s="350" t="s">
        <v>202</v>
      </c>
      <c r="F295" s="354" t="s">
        <v>183</v>
      </c>
      <c r="G295" s="28"/>
      <c r="H295" s="27">
        <v>280000</v>
      </c>
      <c r="I295" s="28"/>
      <c r="J295" s="367">
        <f>SUBTOTAL(9,G295:I295)</f>
        <v>280000</v>
      </c>
      <c r="K295" s="370">
        <f>IFERROR(J295/$J$18*100,"0.00")</f>
        <v>0.11847007042246688</v>
      </c>
      <c r="M295" s="397"/>
      <c r="N295" s="396"/>
    </row>
    <row r="296" spans="1:14" ht="12.75" x14ac:dyDescent="0.2">
      <c r="A296" s="343">
        <v>2</v>
      </c>
      <c r="B296" s="344">
        <v>6</v>
      </c>
      <c r="C296" s="344">
        <v>4</v>
      </c>
      <c r="D296" s="344"/>
      <c r="E296" s="344"/>
      <c r="F296" s="345" t="s">
        <v>184</v>
      </c>
      <c r="G296" s="32">
        <f>+G297+G299+G301</f>
        <v>0</v>
      </c>
      <c r="H296" s="32">
        <f>+H297+H299+H301</f>
        <v>3200000</v>
      </c>
      <c r="I296" s="32">
        <f>+I297+I299+I301</f>
        <v>0</v>
      </c>
      <c r="J296" s="32">
        <f>+J297+J299+J301</f>
        <v>3200000</v>
      </c>
      <c r="K296" s="48">
        <f>+K297+K299+K301</f>
        <v>1.3539436619710501</v>
      </c>
      <c r="M296" s="401"/>
      <c r="N296" s="396"/>
    </row>
    <row r="297" spans="1:14" ht="12.75" x14ac:dyDescent="0.2">
      <c r="A297" s="346">
        <v>2</v>
      </c>
      <c r="B297" s="347">
        <v>6</v>
      </c>
      <c r="C297" s="347">
        <v>4</v>
      </c>
      <c r="D297" s="347">
        <v>1</v>
      </c>
      <c r="E297" s="347"/>
      <c r="F297" s="355" t="s">
        <v>185</v>
      </c>
      <c r="G297" s="29">
        <f>+G298</f>
        <v>0</v>
      </c>
      <c r="H297" s="29">
        <f>+H298</f>
        <v>3200000</v>
      </c>
      <c r="I297" s="29">
        <f>+I298</f>
        <v>0</v>
      </c>
      <c r="J297" s="29">
        <f>+J298</f>
        <v>3200000</v>
      </c>
      <c r="K297" s="50">
        <f>+K298</f>
        <v>1.3539436619710501</v>
      </c>
      <c r="M297" s="400"/>
      <c r="N297" s="396"/>
    </row>
    <row r="298" spans="1:14" ht="12.75" x14ac:dyDescent="0.2">
      <c r="A298" s="356">
        <v>2</v>
      </c>
      <c r="B298" s="350">
        <v>6</v>
      </c>
      <c r="C298" s="350">
        <v>4</v>
      </c>
      <c r="D298" s="350">
        <v>1</v>
      </c>
      <c r="E298" s="350" t="s">
        <v>202</v>
      </c>
      <c r="F298" s="354" t="s">
        <v>185</v>
      </c>
      <c r="G298" s="28"/>
      <c r="H298" s="27">
        <v>3200000</v>
      </c>
      <c r="I298" s="28"/>
      <c r="J298" s="367">
        <f>SUBTOTAL(9,G298:I298)</f>
        <v>3200000</v>
      </c>
      <c r="K298" s="370">
        <f>IFERROR(J298/$J$18*100,"0.00")</f>
        <v>1.3539436619710501</v>
      </c>
      <c r="M298" s="397"/>
      <c r="N298" s="396"/>
    </row>
    <row r="299" spans="1:14" ht="12.75" x14ac:dyDescent="0.2">
      <c r="A299" s="346">
        <v>2</v>
      </c>
      <c r="B299" s="347">
        <v>6</v>
      </c>
      <c r="C299" s="347">
        <v>4</v>
      </c>
      <c r="D299" s="347">
        <v>2</v>
      </c>
      <c r="E299" s="347"/>
      <c r="F299" s="355" t="s">
        <v>186</v>
      </c>
      <c r="G299" s="29">
        <f>+G300</f>
        <v>0</v>
      </c>
      <c r="H299" s="29">
        <f>+H300</f>
        <v>0</v>
      </c>
      <c r="I299" s="29">
        <f>+I300</f>
        <v>0</v>
      </c>
      <c r="J299" s="29">
        <f>+J300</f>
        <v>0</v>
      </c>
      <c r="K299" s="50">
        <f>+K300</f>
        <v>0</v>
      </c>
      <c r="M299" s="400"/>
      <c r="N299" s="396"/>
    </row>
    <row r="300" spans="1:14" ht="12.75" x14ac:dyDescent="0.2">
      <c r="A300" s="356">
        <v>2</v>
      </c>
      <c r="B300" s="350">
        <v>6</v>
      </c>
      <c r="C300" s="350">
        <v>4</v>
      </c>
      <c r="D300" s="350">
        <v>2</v>
      </c>
      <c r="E300" s="350" t="s">
        <v>202</v>
      </c>
      <c r="F300" s="354" t="s">
        <v>186</v>
      </c>
      <c r="G300" s="28"/>
      <c r="H300" s="28"/>
      <c r="I300" s="28"/>
      <c r="J300" s="367">
        <f>SUBTOTAL(9,G300:I300)</f>
        <v>0</v>
      </c>
      <c r="K300" s="370">
        <f>IFERROR(J300/$J$18*100,"0.00")</f>
        <v>0</v>
      </c>
      <c r="M300" s="397"/>
      <c r="N300" s="396"/>
    </row>
    <row r="301" spans="1:14" ht="12.75" x14ac:dyDescent="0.2">
      <c r="A301" s="346">
        <v>2</v>
      </c>
      <c r="B301" s="347">
        <v>6</v>
      </c>
      <c r="C301" s="347">
        <v>4</v>
      </c>
      <c r="D301" s="347">
        <v>8</v>
      </c>
      <c r="E301" s="347"/>
      <c r="F301" s="355" t="s">
        <v>187</v>
      </c>
      <c r="G301" s="29">
        <f>+G302</f>
        <v>0</v>
      </c>
      <c r="H301" s="29">
        <f>+H302</f>
        <v>0</v>
      </c>
      <c r="I301" s="29">
        <f>+I302</f>
        <v>0</v>
      </c>
      <c r="J301" s="29">
        <f>+J302</f>
        <v>0</v>
      </c>
      <c r="K301" s="50">
        <f>+K302</f>
        <v>0</v>
      </c>
      <c r="M301" s="400"/>
      <c r="N301" s="396"/>
    </row>
    <row r="302" spans="1:14" ht="12.75" x14ac:dyDescent="0.2">
      <c r="A302" s="356">
        <v>2</v>
      </c>
      <c r="B302" s="350">
        <v>6</v>
      </c>
      <c r="C302" s="350">
        <v>4</v>
      </c>
      <c r="D302" s="350">
        <v>8</v>
      </c>
      <c r="E302" s="350" t="s">
        <v>202</v>
      </c>
      <c r="F302" s="354" t="s">
        <v>187</v>
      </c>
      <c r="G302" s="28"/>
      <c r="H302" s="28"/>
      <c r="I302" s="28"/>
      <c r="J302" s="367">
        <f>SUBTOTAL(9,G302:I302)</f>
        <v>0</v>
      </c>
      <c r="K302" s="370">
        <f>IFERROR(J302/$J$18*100,"0.00")</f>
        <v>0</v>
      </c>
      <c r="M302" s="397"/>
      <c r="N302" s="396"/>
    </row>
    <row r="303" spans="1:14" ht="12.75" x14ac:dyDescent="0.2">
      <c r="A303" s="343">
        <v>2</v>
      </c>
      <c r="B303" s="344">
        <v>6</v>
      </c>
      <c r="C303" s="344">
        <v>5</v>
      </c>
      <c r="D303" s="344"/>
      <c r="E303" s="344"/>
      <c r="F303" s="345" t="s">
        <v>188</v>
      </c>
      <c r="G303" s="32">
        <f>+G304+G306+G308+G310</f>
        <v>0</v>
      </c>
      <c r="H303" s="32">
        <f>+H304+H306+H308+H310</f>
        <v>0</v>
      </c>
      <c r="I303" s="32">
        <f>+I304+I306+I308+I310</f>
        <v>0</v>
      </c>
      <c r="J303" s="32">
        <f>+J304+J306+J308+J310</f>
        <v>0</v>
      </c>
      <c r="K303" s="32">
        <f>+K304+K306+K308+K310</f>
        <v>0</v>
      </c>
      <c r="M303" s="401"/>
      <c r="N303" s="396"/>
    </row>
    <row r="304" spans="1:14" ht="12.75" x14ac:dyDescent="0.2">
      <c r="A304" s="346">
        <v>2</v>
      </c>
      <c r="B304" s="347">
        <v>6</v>
      </c>
      <c r="C304" s="347">
        <v>5</v>
      </c>
      <c r="D304" s="347">
        <v>2</v>
      </c>
      <c r="E304" s="347"/>
      <c r="F304" s="355" t="s">
        <v>189</v>
      </c>
      <c r="G304" s="29">
        <f>+G305</f>
        <v>0</v>
      </c>
      <c r="H304" s="29">
        <f>+H305</f>
        <v>0</v>
      </c>
      <c r="I304" s="29">
        <f>+I305</f>
        <v>0</v>
      </c>
      <c r="J304" s="29">
        <f>+J305</f>
        <v>0</v>
      </c>
      <c r="K304" s="50">
        <f>+K305</f>
        <v>0</v>
      </c>
      <c r="M304" s="400"/>
      <c r="N304" s="396"/>
    </row>
    <row r="305" spans="1:14" ht="12.75" x14ac:dyDescent="0.2">
      <c r="A305" s="349">
        <v>2</v>
      </c>
      <c r="B305" s="350">
        <v>6</v>
      </c>
      <c r="C305" s="350">
        <v>5</v>
      </c>
      <c r="D305" s="350">
        <v>2</v>
      </c>
      <c r="E305" s="350" t="s">
        <v>202</v>
      </c>
      <c r="F305" s="354" t="s">
        <v>189</v>
      </c>
      <c r="G305" s="28"/>
      <c r="H305" s="28"/>
      <c r="I305" s="28"/>
      <c r="J305" s="367">
        <f>SUBTOTAL(9,G305:I305)</f>
        <v>0</v>
      </c>
      <c r="K305" s="370">
        <f>IFERROR(J305/$J$18*100,"0.00")</f>
        <v>0</v>
      </c>
      <c r="M305" s="397"/>
      <c r="N305" s="396"/>
    </row>
    <row r="306" spans="1:14" ht="12.75" x14ac:dyDescent="0.2">
      <c r="A306" s="346">
        <v>2</v>
      </c>
      <c r="B306" s="347">
        <v>6</v>
      </c>
      <c r="C306" s="347">
        <v>5</v>
      </c>
      <c r="D306" s="347">
        <v>4</v>
      </c>
      <c r="E306" s="347"/>
      <c r="F306" s="355" t="s">
        <v>1071</v>
      </c>
      <c r="G306" s="29">
        <f>+G307</f>
        <v>0</v>
      </c>
      <c r="H306" s="29">
        <f>+H307</f>
        <v>0</v>
      </c>
      <c r="I306" s="29">
        <f>+I307</f>
        <v>0</v>
      </c>
      <c r="J306" s="29">
        <f>+J307</f>
        <v>0</v>
      </c>
      <c r="K306" s="50">
        <f>+K307</f>
        <v>0</v>
      </c>
      <c r="M306" s="400"/>
      <c r="N306" s="396"/>
    </row>
    <row r="307" spans="1:14" ht="12.75" x14ac:dyDescent="0.2">
      <c r="A307" s="349">
        <v>2</v>
      </c>
      <c r="B307" s="350">
        <v>6</v>
      </c>
      <c r="C307" s="350">
        <v>5</v>
      </c>
      <c r="D307" s="350">
        <v>4</v>
      </c>
      <c r="E307" s="350" t="s">
        <v>202</v>
      </c>
      <c r="F307" s="354" t="s">
        <v>1071</v>
      </c>
      <c r="G307" s="28"/>
      <c r="H307" s="28"/>
      <c r="I307" s="28"/>
      <c r="J307" s="367">
        <f>SUBTOTAL(9,G307:I307)</f>
        <v>0</v>
      </c>
      <c r="K307" s="370">
        <f>IFERROR(J307/$J$18*100,"0.00")</f>
        <v>0</v>
      </c>
      <c r="M307" s="397"/>
      <c r="N307" s="396"/>
    </row>
    <row r="308" spans="1:14" ht="12.75" x14ac:dyDescent="0.2">
      <c r="A308" s="346">
        <v>2</v>
      </c>
      <c r="B308" s="347">
        <v>6</v>
      </c>
      <c r="C308" s="347">
        <v>5</v>
      </c>
      <c r="D308" s="347">
        <v>5</v>
      </c>
      <c r="E308" s="347"/>
      <c r="F308" s="355" t="s">
        <v>190</v>
      </c>
      <c r="G308" s="29">
        <f>+G309</f>
        <v>0</v>
      </c>
      <c r="H308" s="29">
        <f>+H309</f>
        <v>0</v>
      </c>
      <c r="I308" s="29">
        <f>+I309</f>
        <v>0</v>
      </c>
      <c r="J308" s="29">
        <f>+J309</f>
        <v>0</v>
      </c>
      <c r="K308" s="50">
        <f>+K309</f>
        <v>0</v>
      </c>
      <c r="M308" s="400"/>
      <c r="N308" s="396"/>
    </row>
    <row r="309" spans="1:14" ht="12.75" x14ac:dyDescent="0.2">
      <c r="A309" s="349">
        <v>2</v>
      </c>
      <c r="B309" s="350">
        <v>6</v>
      </c>
      <c r="C309" s="350">
        <v>5</v>
      </c>
      <c r="D309" s="350">
        <v>5</v>
      </c>
      <c r="E309" s="350" t="s">
        <v>202</v>
      </c>
      <c r="F309" s="354" t="s">
        <v>190</v>
      </c>
      <c r="G309" s="28"/>
      <c r="H309" s="28"/>
      <c r="I309" s="28"/>
      <c r="J309" s="367">
        <f>SUBTOTAL(9,G309:I309)</f>
        <v>0</v>
      </c>
      <c r="K309" s="370">
        <f>IFERROR(J309/$J$18*100,"0.00")</f>
        <v>0</v>
      </c>
      <c r="M309" s="397"/>
      <c r="N309" s="396"/>
    </row>
    <row r="310" spans="1:14" ht="12.75" x14ac:dyDescent="0.2">
      <c r="A310" s="346">
        <v>2</v>
      </c>
      <c r="B310" s="347">
        <v>6</v>
      </c>
      <c r="C310" s="347">
        <v>5</v>
      </c>
      <c r="D310" s="347">
        <v>6</v>
      </c>
      <c r="E310" s="347"/>
      <c r="F310" s="355" t="s">
        <v>191</v>
      </c>
      <c r="G310" s="29">
        <f>+G311</f>
        <v>0</v>
      </c>
      <c r="H310" s="29">
        <f>+H311</f>
        <v>0</v>
      </c>
      <c r="I310" s="29">
        <f>+I311</f>
        <v>0</v>
      </c>
      <c r="J310" s="29">
        <f>+J311</f>
        <v>0</v>
      </c>
      <c r="K310" s="50">
        <f>+K311</f>
        <v>0</v>
      </c>
      <c r="M310" s="400"/>
      <c r="N310" s="396"/>
    </row>
    <row r="311" spans="1:14" ht="12.75" x14ac:dyDescent="0.2">
      <c r="A311" s="349">
        <v>2</v>
      </c>
      <c r="B311" s="350">
        <v>6</v>
      </c>
      <c r="C311" s="350">
        <v>5</v>
      </c>
      <c r="D311" s="350">
        <v>6</v>
      </c>
      <c r="E311" s="350" t="s">
        <v>202</v>
      </c>
      <c r="F311" s="354" t="s">
        <v>191</v>
      </c>
      <c r="G311" s="28"/>
      <c r="H311" s="28"/>
      <c r="I311" s="28"/>
      <c r="J311" s="367">
        <f>SUBTOTAL(9,G311:I311)</f>
        <v>0</v>
      </c>
      <c r="K311" s="370">
        <f>IFERROR(J311/$J$18*100,"0.00")</f>
        <v>0</v>
      </c>
      <c r="M311" s="397"/>
      <c r="N311" s="396"/>
    </row>
    <row r="312" spans="1:14" ht="12.75" x14ac:dyDescent="0.2">
      <c r="A312" s="343">
        <v>2</v>
      </c>
      <c r="B312" s="344">
        <v>6</v>
      </c>
      <c r="C312" s="344">
        <v>6</v>
      </c>
      <c r="D312" s="344"/>
      <c r="E312" s="344"/>
      <c r="F312" s="345" t="s">
        <v>267</v>
      </c>
      <c r="G312" s="32">
        <f t="shared" ref="G312:I313" si="15">+G313</f>
        <v>0</v>
      </c>
      <c r="H312" s="32">
        <f t="shared" si="15"/>
        <v>0</v>
      </c>
      <c r="I312" s="32">
        <f t="shared" si="15"/>
        <v>0</v>
      </c>
      <c r="J312" s="32">
        <f t="shared" ref="J312:K313" si="16">+J313</f>
        <v>0</v>
      </c>
      <c r="K312" s="48">
        <f t="shared" si="16"/>
        <v>0</v>
      </c>
      <c r="M312" s="401"/>
      <c r="N312" s="396"/>
    </row>
    <row r="313" spans="1:14" ht="12.75" x14ac:dyDescent="0.2">
      <c r="A313" s="346">
        <v>2</v>
      </c>
      <c r="B313" s="347">
        <v>6</v>
      </c>
      <c r="C313" s="347">
        <v>6</v>
      </c>
      <c r="D313" s="347">
        <v>1</v>
      </c>
      <c r="E313" s="347"/>
      <c r="F313" s="363" t="s">
        <v>268</v>
      </c>
      <c r="G313" s="30">
        <f t="shared" si="15"/>
        <v>0</v>
      </c>
      <c r="H313" s="30">
        <f t="shared" si="15"/>
        <v>0</v>
      </c>
      <c r="I313" s="30">
        <f t="shared" si="15"/>
        <v>0</v>
      </c>
      <c r="J313" s="30">
        <f t="shared" si="16"/>
        <v>0</v>
      </c>
      <c r="K313" s="49">
        <f t="shared" si="16"/>
        <v>0</v>
      </c>
      <c r="M313" s="401"/>
      <c r="N313" s="396"/>
    </row>
    <row r="314" spans="1:14" ht="12.75" x14ac:dyDescent="0.2">
      <c r="A314" s="349">
        <v>2</v>
      </c>
      <c r="B314" s="350">
        <v>6</v>
      </c>
      <c r="C314" s="350">
        <v>6</v>
      </c>
      <c r="D314" s="350">
        <v>1</v>
      </c>
      <c r="E314" s="350" t="s">
        <v>202</v>
      </c>
      <c r="F314" s="354" t="s">
        <v>268</v>
      </c>
      <c r="G314" s="28"/>
      <c r="H314" s="28"/>
      <c r="I314" s="28"/>
      <c r="J314" s="367">
        <f>SUBTOTAL(9,G314:I314)</f>
        <v>0</v>
      </c>
      <c r="K314" s="370">
        <f>IFERROR(J314/$J$18*100,"0.00")</f>
        <v>0</v>
      </c>
      <c r="M314" s="399"/>
      <c r="N314" s="396"/>
    </row>
    <row r="315" spans="1:14" ht="12.75" x14ac:dyDescent="0.2">
      <c r="A315" s="343">
        <v>2</v>
      </c>
      <c r="B315" s="344">
        <v>6</v>
      </c>
      <c r="C315" s="344">
        <v>8</v>
      </c>
      <c r="D315" s="344"/>
      <c r="E315" s="344"/>
      <c r="F315" s="345" t="s">
        <v>193</v>
      </c>
      <c r="G315" s="32">
        <f>+G316+G319+G321+G323</f>
        <v>0</v>
      </c>
      <c r="H315" s="32">
        <f>+H316+H319+H321+H323</f>
        <v>310000</v>
      </c>
      <c r="I315" s="32">
        <f>+I316+I319+I321+I323</f>
        <v>0</v>
      </c>
      <c r="J315" s="32">
        <f>+J316+J319+J321+J323</f>
        <v>310000</v>
      </c>
      <c r="K315" s="32">
        <f>+K316+K319+K321+K323</f>
        <v>0.13116329225344547</v>
      </c>
      <c r="M315" s="401"/>
      <c r="N315" s="396"/>
    </row>
    <row r="316" spans="1:14" ht="12.75" x14ac:dyDescent="0.2">
      <c r="A316" s="346">
        <v>2</v>
      </c>
      <c r="B316" s="347">
        <v>6</v>
      </c>
      <c r="C316" s="347">
        <v>8</v>
      </c>
      <c r="D316" s="347">
        <v>3</v>
      </c>
      <c r="E316" s="347"/>
      <c r="F316" s="355" t="s">
        <v>194</v>
      </c>
      <c r="G316" s="29">
        <f>+G317+G318</f>
        <v>0</v>
      </c>
      <c r="H316" s="29">
        <f>+H317+H318</f>
        <v>310000</v>
      </c>
      <c r="I316" s="29">
        <f>+I317+I318</f>
        <v>0</v>
      </c>
      <c r="J316" s="29">
        <f>+J317+J318</f>
        <v>310000</v>
      </c>
      <c r="K316" s="50">
        <f>+K317+K318</f>
        <v>0.13116329225344547</v>
      </c>
      <c r="M316" s="400"/>
      <c r="N316" s="396"/>
    </row>
    <row r="317" spans="1:14" ht="12.75" x14ac:dyDescent="0.2">
      <c r="A317" s="356">
        <v>2</v>
      </c>
      <c r="B317" s="350">
        <v>6</v>
      </c>
      <c r="C317" s="350">
        <v>8</v>
      </c>
      <c r="D317" s="350">
        <v>3</v>
      </c>
      <c r="E317" s="350" t="s">
        <v>202</v>
      </c>
      <c r="F317" s="354" t="s">
        <v>195</v>
      </c>
      <c r="G317" s="27"/>
      <c r="H317" s="27">
        <v>200000</v>
      </c>
      <c r="I317" s="27"/>
      <c r="J317" s="367">
        <f>SUBTOTAL(9,G317:I317)</f>
        <v>200000</v>
      </c>
      <c r="K317" s="370">
        <f>IFERROR(J317/$J$18*100,"0.00")</f>
        <v>8.4621478873190631E-2</v>
      </c>
      <c r="M317" s="397"/>
      <c r="N317" s="396"/>
    </row>
    <row r="318" spans="1:14" ht="12.75" x14ac:dyDescent="0.2">
      <c r="A318" s="356">
        <v>2</v>
      </c>
      <c r="B318" s="350">
        <v>6</v>
      </c>
      <c r="C318" s="350">
        <v>8</v>
      </c>
      <c r="D318" s="350">
        <v>3</v>
      </c>
      <c r="E318" s="350" t="s">
        <v>203</v>
      </c>
      <c r="F318" s="354" t="s">
        <v>196</v>
      </c>
      <c r="G318" s="28"/>
      <c r="H318" s="27">
        <v>110000</v>
      </c>
      <c r="I318" s="28"/>
      <c r="J318" s="367">
        <f>SUBTOTAL(9,G318:I318)</f>
        <v>110000</v>
      </c>
      <c r="K318" s="370">
        <f>IFERROR(J318/$J$18*100,"0.00")</f>
        <v>4.6541813380254843E-2</v>
      </c>
      <c r="M318" s="397"/>
      <c r="N318" s="396"/>
    </row>
    <row r="319" spans="1:14" ht="12.75" x14ac:dyDescent="0.2">
      <c r="A319" s="346">
        <v>2</v>
      </c>
      <c r="B319" s="347">
        <v>6</v>
      </c>
      <c r="C319" s="347">
        <v>8</v>
      </c>
      <c r="D319" s="347">
        <v>5</v>
      </c>
      <c r="E319" s="347"/>
      <c r="F319" s="355" t="s">
        <v>197</v>
      </c>
      <c r="G319" s="29">
        <f>+G320</f>
        <v>0</v>
      </c>
      <c r="H319" s="29">
        <f>+H320</f>
        <v>0</v>
      </c>
      <c r="I319" s="29">
        <f>+I320</f>
        <v>0</v>
      </c>
      <c r="J319" s="29">
        <f>+J320</f>
        <v>0</v>
      </c>
      <c r="K319" s="50">
        <f>+K320</f>
        <v>0</v>
      </c>
      <c r="M319" s="401"/>
      <c r="N319" s="396"/>
    </row>
    <row r="320" spans="1:14" ht="12.75" x14ac:dyDescent="0.2">
      <c r="A320" s="356">
        <v>2</v>
      </c>
      <c r="B320" s="350">
        <v>6</v>
      </c>
      <c r="C320" s="350">
        <v>8</v>
      </c>
      <c r="D320" s="350">
        <v>5</v>
      </c>
      <c r="E320" s="350" t="s">
        <v>202</v>
      </c>
      <c r="F320" s="354" t="s">
        <v>197</v>
      </c>
      <c r="G320" s="28"/>
      <c r="H320" s="28"/>
      <c r="I320" s="28"/>
      <c r="J320" s="367">
        <f>SUBTOTAL(9,G320:I320)</f>
        <v>0</v>
      </c>
      <c r="K320" s="370">
        <f>IFERROR(J320/$J$18*100,"0.00")</f>
        <v>0</v>
      </c>
      <c r="M320" s="399"/>
      <c r="N320" s="396"/>
    </row>
    <row r="321" spans="1:14" ht="12.75" x14ac:dyDescent="0.2">
      <c r="A321" s="346">
        <v>2</v>
      </c>
      <c r="B321" s="347">
        <v>6</v>
      </c>
      <c r="C321" s="347">
        <v>8</v>
      </c>
      <c r="D321" s="347">
        <v>8</v>
      </c>
      <c r="E321" s="347"/>
      <c r="F321" s="363" t="s">
        <v>198</v>
      </c>
      <c r="G321" s="29">
        <f>+G322</f>
        <v>0</v>
      </c>
      <c r="H321" s="29">
        <f>+H322</f>
        <v>0</v>
      </c>
      <c r="I321" s="29">
        <f>+I322</f>
        <v>0</v>
      </c>
      <c r="J321" s="29">
        <f>+J322</f>
        <v>0</v>
      </c>
      <c r="K321" s="50">
        <f>+K322</f>
        <v>0</v>
      </c>
      <c r="M321" s="401"/>
      <c r="N321" s="396"/>
    </row>
    <row r="322" spans="1:14" ht="12.75" x14ac:dyDescent="0.2">
      <c r="A322" s="356">
        <v>2</v>
      </c>
      <c r="B322" s="350">
        <v>6</v>
      </c>
      <c r="C322" s="350">
        <v>8</v>
      </c>
      <c r="D322" s="350">
        <v>8</v>
      </c>
      <c r="E322" s="350" t="s">
        <v>202</v>
      </c>
      <c r="F322" s="354" t="s">
        <v>1072</v>
      </c>
      <c r="G322" s="27"/>
      <c r="H322" s="27"/>
      <c r="I322" s="27"/>
      <c r="J322" s="367">
        <f>SUBTOTAL(9,G322:I322)</f>
        <v>0</v>
      </c>
      <c r="K322" s="370">
        <f>IFERROR(J322/$J$18*100,"0.00")</f>
        <v>0</v>
      </c>
      <c r="M322" s="397"/>
      <c r="N322" s="396"/>
    </row>
    <row r="323" spans="1:14" ht="12.75" x14ac:dyDescent="0.2">
      <c r="A323" s="346">
        <v>2</v>
      </c>
      <c r="B323" s="347">
        <v>6</v>
      </c>
      <c r="C323" s="347">
        <v>8</v>
      </c>
      <c r="D323" s="347">
        <v>9</v>
      </c>
      <c r="E323" s="347"/>
      <c r="F323" s="363" t="s">
        <v>199</v>
      </c>
      <c r="G323" s="29">
        <f>+G324</f>
        <v>0</v>
      </c>
      <c r="H323" s="29">
        <f>+H324</f>
        <v>0</v>
      </c>
      <c r="I323" s="29">
        <f>+I324</f>
        <v>0</v>
      </c>
      <c r="J323" s="29">
        <f>+J324</f>
        <v>0</v>
      </c>
      <c r="K323" s="50">
        <f>+K324</f>
        <v>0</v>
      </c>
      <c r="M323" s="400"/>
      <c r="N323" s="396"/>
    </row>
    <row r="324" spans="1:14" ht="12.75" x14ac:dyDescent="0.2">
      <c r="A324" s="356">
        <v>2</v>
      </c>
      <c r="B324" s="350">
        <v>6</v>
      </c>
      <c r="C324" s="350">
        <v>8</v>
      </c>
      <c r="D324" s="350">
        <v>9</v>
      </c>
      <c r="E324" s="350" t="s">
        <v>202</v>
      </c>
      <c r="F324" s="354" t="s">
        <v>199</v>
      </c>
      <c r="G324" s="28"/>
      <c r="H324" s="28"/>
      <c r="I324" s="28"/>
      <c r="J324" s="367">
        <f>SUBTOTAL(9,G324:I324)</f>
        <v>0</v>
      </c>
      <c r="K324" s="370">
        <f>IFERROR(J324/$J$18*100,"0.00")</f>
        <v>0</v>
      </c>
      <c r="M324" s="397"/>
      <c r="N324" s="396"/>
    </row>
    <row r="325" spans="1:14" ht="12.75" x14ac:dyDescent="0.2">
      <c r="A325" s="339">
        <v>2</v>
      </c>
      <c r="B325" s="340">
        <v>7</v>
      </c>
      <c r="C325" s="341"/>
      <c r="D325" s="341"/>
      <c r="E325" s="341"/>
      <c r="F325" s="342" t="s">
        <v>175</v>
      </c>
      <c r="G325" s="33">
        <f>+G326</f>
        <v>0</v>
      </c>
      <c r="H325" s="33">
        <f>+H326</f>
        <v>0</v>
      </c>
      <c r="I325" s="33">
        <f>+I326</f>
        <v>0</v>
      </c>
      <c r="J325" s="33">
        <f>+J326</f>
        <v>0</v>
      </c>
      <c r="K325" s="47">
        <f t="shared" ref="J325:K326" si="17">+K326</f>
        <v>0</v>
      </c>
      <c r="M325" s="401"/>
      <c r="N325" s="396"/>
    </row>
    <row r="326" spans="1:14" ht="12.75" x14ac:dyDescent="0.2">
      <c r="A326" s="343">
        <v>2</v>
      </c>
      <c r="B326" s="344">
        <v>7</v>
      </c>
      <c r="C326" s="344">
        <v>1</v>
      </c>
      <c r="D326" s="344"/>
      <c r="E326" s="344"/>
      <c r="F326" s="345" t="s">
        <v>200</v>
      </c>
      <c r="G326" s="32">
        <f t="shared" ref="G326:I326" si="18">+G327</f>
        <v>0</v>
      </c>
      <c r="H326" s="32">
        <f t="shared" si="18"/>
        <v>0</v>
      </c>
      <c r="I326" s="32">
        <f t="shared" si="18"/>
        <v>0</v>
      </c>
      <c r="J326" s="32">
        <f t="shared" si="17"/>
        <v>0</v>
      </c>
      <c r="K326" s="48">
        <f t="shared" si="17"/>
        <v>0</v>
      </c>
      <c r="M326" s="401"/>
      <c r="N326" s="396"/>
    </row>
    <row r="327" spans="1:14" s="59" customFormat="1" ht="12.75" x14ac:dyDescent="0.2">
      <c r="A327" s="346">
        <v>2</v>
      </c>
      <c r="B327" s="347">
        <v>7</v>
      </c>
      <c r="C327" s="347">
        <v>1</v>
      </c>
      <c r="D327" s="347">
        <v>2</v>
      </c>
      <c r="E327" s="347"/>
      <c r="F327" s="355" t="s">
        <v>201</v>
      </c>
      <c r="G327" s="29">
        <f>+G328</f>
        <v>0</v>
      </c>
      <c r="H327" s="29">
        <f>+H328</f>
        <v>0</v>
      </c>
      <c r="I327" s="29">
        <f>+I328</f>
        <v>0</v>
      </c>
      <c r="J327" s="29">
        <f>+J328</f>
        <v>0</v>
      </c>
      <c r="K327" s="50">
        <f>+K328</f>
        <v>0</v>
      </c>
      <c r="M327" s="400"/>
      <c r="N327" s="396"/>
    </row>
    <row r="328" spans="1:14" s="59" customFormat="1" ht="12.75" x14ac:dyDescent="0.2">
      <c r="A328" s="364">
        <v>2</v>
      </c>
      <c r="B328" s="365">
        <v>7</v>
      </c>
      <c r="C328" s="365">
        <v>1</v>
      </c>
      <c r="D328" s="365">
        <v>2</v>
      </c>
      <c r="E328" s="365" t="s">
        <v>202</v>
      </c>
      <c r="F328" s="366" t="s">
        <v>201</v>
      </c>
      <c r="G328" s="374"/>
      <c r="H328" s="374"/>
      <c r="I328" s="374"/>
      <c r="J328" s="375">
        <f>SUBTOTAL(9,G328:I328)</f>
        <v>0</v>
      </c>
      <c r="K328" s="376">
        <f>IFERROR(J328/$J$18*100,"0.00")</f>
        <v>0</v>
      </c>
      <c r="M328" s="403"/>
      <c r="N328" s="396"/>
    </row>
    <row r="329" spans="1:14" s="59" customFormat="1" x14ac:dyDescent="0.3">
      <c r="A329" s="60"/>
      <c r="B329" s="60"/>
      <c r="C329" s="60"/>
      <c r="D329" s="60"/>
      <c r="E329" s="60"/>
      <c r="F329" s="60"/>
      <c r="G329" s="60"/>
      <c r="H329" s="60"/>
      <c r="I329" s="60"/>
      <c r="J329" s="60"/>
      <c r="M329" s="404"/>
    </row>
    <row r="330" spans="1:14" s="59" customFormat="1" x14ac:dyDescent="0.3">
      <c r="A330" s="60"/>
      <c r="B330" s="60"/>
      <c r="C330" s="60"/>
      <c r="D330" s="60"/>
      <c r="E330" s="60"/>
      <c r="F330" s="60"/>
      <c r="G330" s="60"/>
      <c r="H330" s="60"/>
      <c r="I330" s="60"/>
      <c r="J330" s="60"/>
      <c r="M330" s="404"/>
    </row>
    <row r="331" spans="1:14" s="59" customFormat="1" x14ac:dyDescent="0.3">
      <c r="A331" s="60"/>
      <c r="B331" s="60"/>
      <c r="C331" s="60"/>
      <c r="D331" s="60"/>
      <c r="E331" s="60"/>
      <c r="F331" s="60"/>
      <c r="G331" s="60"/>
      <c r="H331" s="60"/>
      <c r="I331" s="60"/>
      <c r="J331" s="60"/>
      <c r="M331" s="404"/>
    </row>
    <row r="332" spans="1:14" s="59" customFormat="1" x14ac:dyDescent="0.3">
      <c r="A332" s="60"/>
      <c r="B332" s="60"/>
      <c r="C332" s="60"/>
      <c r="D332" s="60"/>
      <c r="E332" s="60"/>
      <c r="F332" s="60"/>
      <c r="G332" s="60"/>
      <c r="H332" s="60"/>
      <c r="I332" s="60"/>
      <c r="J332" s="60"/>
      <c r="M332" s="404"/>
    </row>
    <row r="333" spans="1:14" s="59" customFormat="1" x14ac:dyDescent="0.3">
      <c r="A333" s="60"/>
      <c r="B333" s="60"/>
      <c r="C333" s="60"/>
      <c r="D333" s="60"/>
      <c r="E333" s="60"/>
      <c r="F333" s="60"/>
      <c r="G333" s="60"/>
      <c r="H333" s="60"/>
      <c r="I333" s="60"/>
      <c r="J333" s="60"/>
      <c r="M333" s="404"/>
    </row>
    <row r="334" spans="1:14" s="59" customFormat="1" x14ac:dyDescent="0.3">
      <c r="A334" s="60"/>
      <c r="B334" s="60"/>
      <c r="C334" s="60"/>
      <c r="D334" s="60"/>
      <c r="E334" s="60"/>
      <c r="F334" s="60"/>
      <c r="G334" s="60"/>
      <c r="H334" s="60"/>
      <c r="I334" s="60"/>
      <c r="J334" s="60"/>
      <c r="M334" s="404"/>
    </row>
    <row r="335" spans="1:14" s="59" customFormat="1" x14ac:dyDescent="0.3">
      <c r="A335" s="60"/>
      <c r="B335" s="60"/>
      <c r="C335" s="60"/>
      <c r="D335" s="60"/>
      <c r="E335" s="60"/>
      <c r="F335" s="60"/>
      <c r="G335" s="60"/>
      <c r="H335" s="60"/>
      <c r="I335" s="60"/>
      <c r="J335" s="60"/>
      <c r="M335" s="404"/>
    </row>
    <row r="336" spans="1:14" s="59" customFormat="1" x14ac:dyDescent="0.3">
      <c r="A336" s="60"/>
      <c r="B336" s="60"/>
      <c r="C336" s="60"/>
      <c r="D336" s="60"/>
      <c r="E336" s="60"/>
      <c r="F336" s="60"/>
      <c r="G336" s="60"/>
      <c r="H336" s="60"/>
      <c r="I336" s="60"/>
      <c r="J336" s="60"/>
      <c r="M336" s="404"/>
    </row>
    <row r="337" spans="1:13" s="59" customFormat="1" x14ac:dyDescent="0.3">
      <c r="A337" s="60"/>
      <c r="B337" s="60"/>
      <c r="C337" s="60"/>
      <c r="D337" s="60"/>
      <c r="E337" s="60"/>
      <c r="F337" s="60"/>
      <c r="G337" s="60"/>
      <c r="H337" s="60"/>
      <c r="I337" s="60"/>
      <c r="J337" s="60"/>
      <c r="M337" s="404"/>
    </row>
    <row r="338" spans="1:13" s="59" customFormat="1" x14ac:dyDescent="0.3">
      <c r="A338" s="60"/>
      <c r="B338" s="60"/>
      <c r="C338" s="60"/>
      <c r="D338" s="60"/>
      <c r="E338" s="60"/>
      <c r="F338" s="60"/>
      <c r="G338" s="60"/>
      <c r="H338" s="60"/>
      <c r="I338" s="60"/>
      <c r="J338" s="60"/>
      <c r="M338" s="404"/>
    </row>
    <row r="339" spans="1:13" s="59" customFormat="1" x14ac:dyDescent="0.3">
      <c r="A339" s="60"/>
      <c r="B339" s="60"/>
      <c r="C339" s="60"/>
      <c r="D339" s="60"/>
      <c r="E339" s="60"/>
      <c r="F339" s="60"/>
      <c r="G339" s="60"/>
      <c r="H339" s="60"/>
      <c r="I339" s="60"/>
      <c r="J339" s="60"/>
      <c r="M339" s="404"/>
    </row>
    <row r="340" spans="1:13" s="59" customFormat="1" x14ac:dyDescent="0.3">
      <c r="A340" s="60"/>
      <c r="B340" s="60"/>
      <c r="C340" s="60"/>
      <c r="D340" s="60"/>
      <c r="E340" s="60"/>
      <c r="F340" s="60"/>
      <c r="G340" s="60"/>
      <c r="H340" s="60"/>
      <c r="I340" s="60"/>
      <c r="J340" s="60"/>
      <c r="M340" s="404"/>
    </row>
    <row r="341" spans="1:13" s="59" customFormat="1" x14ac:dyDescent="0.3">
      <c r="A341" s="60"/>
      <c r="B341" s="60"/>
      <c r="C341" s="60"/>
      <c r="D341" s="60"/>
      <c r="E341" s="60"/>
      <c r="F341" s="60"/>
      <c r="G341" s="60"/>
      <c r="H341" s="60"/>
      <c r="I341" s="60"/>
      <c r="J341" s="60"/>
      <c r="M341" s="404"/>
    </row>
    <row r="342" spans="1:13" s="59" customFormat="1" x14ac:dyDescent="0.3">
      <c r="A342" s="60"/>
      <c r="B342" s="60"/>
      <c r="C342" s="60"/>
      <c r="D342" s="60"/>
      <c r="E342" s="60"/>
      <c r="F342" s="60"/>
      <c r="G342" s="60"/>
      <c r="H342" s="60"/>
      <c r="I342" s="60"/>
      <c r="J342" s="60"/>
      <c r="M342" s="404"/>
    </row>
    <row r="343" spans="1:13" s="59" customFormat="1" x14ac:dyDescent="0.3">
      <c r="A343" s="60"/>
      <c r="B343" s="60"/>
      <c r="C343" s="60"/>
      <c r="D343" s="60"/>
      <c r="E343" s="60"/>
      <c r="F343" s="60"/>
      <c r="G343" s="60"/>
      <c r="H343" s="60"/>
      <c r="I343" s="60"/>
      <c r="J343" s="60"/>
      <c r="M343" s="404"/>
    </row>
    <row r="344" spans="1:13" s="59" customFormat="1" x14ac:dyDescent="0.3">
      <c r="A344" s="60"/>
      <c r="B344" s="60"/>
      <c r="C344" s="60"/>
      <c r="D344" s="60"/>
      <c r="E344" s="60"/>
      <c r="F344" s="60"/>
      <c r="G344" s="60"/>
      <c r="H344" s="60"/>
      <c r="I344" s="60"/>
      <c r="J344" s="60"/>
      <c r="M344" s="404"/>
    </row>
    <row r="345" spans="1:13" s="59" customFormat="1" x14ac:dyDescent="0.3">
      <c r="A345" s="60"/>
      <c r="B345" s="60"/>
      <c r="C345" s="60"/>
      <c r="D345" s="60"/>
      <c r="E345" s="60"/>
      <c r="F345" s="60"/>
      <c r="G345" s="60"/>
      <c r="H345" s="60"/>
      <c r="I345" s="60"/>
      <c r="J345" s="60"/>
      <c r="M345" s="404"/>
    </row>
    <row r="346" spans="1:13" s="59" customFormat="1" x14ac:dyDescent="0.3">
      <c r="A346" s="60"/>
      <c r="B346" s="60"/>
      <c r="C346" s="60"/>
      <c r="D346" s="60"/>
      <c r="E346" s="60"/>
      <c r="F346" s="60"/>
      <c r="G346" s="60"/>
      <c r="H346" s="60"/>
      <c r="I346" s="60"/>
      <c r="J346" s="60"/>
      <c r="M346" s="404"/>
    </row>
    <row r="347" spans="1:13" s="59" customFormat="1" x14ac:dyDescent="0.3">
      <c r="A347" s="60"/>
      <c r="B347" s="60"/>
      <c r="C347" s="60"/>
      <c r="D347" s="60"/>
      <c r="E347" s="60"/>
      <c r="F347" s="60"/>
      <c r="G347" s="60"/>
      <c r="H347" s="60"/>
      <c r="I347" s="60"/>
      <c r="J347" s="60"/>
      <c r="M347" s="404"/>
    </row>
    <row r="348" spans="1:13" s="59" customFormat="1" x14ac:dyDescent="0.3">
      <c r="A348" s="60"/>
      <c r="B348" s="60"/>
      <c r="C348" s="60"/>
      <c r="D348" s="60"/>
      <c r="E348" s="60"/>
      <c r="F348" s="60"/>
      <c r="G348" s="60"/>
      <c r="H348" s="60"/>
      <c r="I348" s="60"/>
      <c r="J348" s="60"/>
      <c r="M348" s="404"/>
    </row>
    <row r="349" spans="1:13" s="59" customFormat="1" x14ac:dyDescent="0.3">
      <c r="A349" s="60"/>
      <c r="B349" s="60"/>
      <c r="C349" s="60"/>
      <c r="D349" s="60"/>
      <c r="E349" s="60"/>
      <c r="F349" s="60"/>
      <c r="G349" s="60"/>
      <c r="H349" s="60"/>
      <c r="I349" s="60"/>
      <c r="J349" s="60"/>
      <c r="M349" s="404"/>
    </row>
    <row r="350" spans="1:13" s="59" customFormat="1" x14ac:dyDescent="0.3">
      <c r="A350" s="60"/>
      <c r="B350" s="60"/>
      <c r="C350" s="60"/>
      <c r="D350" s="60"/>
      <c r="E350" s="60"/>
      <c r="F350" s="60"/>
      <c r="G350" s="60"/>
      <c r="H350" s="60"/>
      <c r="I350" s="60"/>
      <c r="J350" s="60"/>
      <c r="M350" s="404"/>
    </row>
    <row r="351" spans="1:13" s="59" customFormat="1" x14ac:dyDescent="0.3">
      <c r="A351" s="60"/>
      <c r="B351" s="60"/>
      <c r="C351" s="60"/>
      <c r="D351" s="60"/>
      <c r="E351" s="60"/>
      <c r="F351" s="60"/>
      <c r="G351" s="60"/>
      <c r="H351" s="60"/>
      <c r="I351" s="60"/>
      <c r="J351" s="60"/>
      <c r="M351" s="404"/>
    </row>
    <row r="352" spans="1:13" s="59" customFormat="1" x14ac:dyDescent="0.3">
      <c r="A352" s="60"/>
      <c r="B352" s="60"/>
      <c r="C352" s="60"/>
      <c r="D352" s="60"/>
      <c r="E352" s="60"/>
      <c r="F352" s="60"/>
      <c r="G352" s="60"/>
      <c r="H352" s="60"/>
      <c r="I352" s="60"/>
      <c r="J352" s="60"/>
      <c r="M352" s="404"/>
    </row>
    <row r="353" spans="1:13" s="59" customFormat="1" x14ac:dyDescent="0.3">
      <c r="A353" s="60"/>
      <c r="B353" s="60"/>
      <c r="C353" s="60"/>
      <c r="D353" s="60"/>
      <c r="E353" s="60"/>
      <c r="F353" s="60"/>
      <c r="G353" s="60"/>
      <c r="H353" s="60"/>
      <c r="I353" s="60"/>
      <c r="J353" s="60"/>
      <c r="M353" s="404"/>
    </row>
    <row r="354" spans="1:13" s="59" customFormat="1" x14ac:dyDescent="0.3">
      <c r="A354" s="60"/>
      <c r="B354" s="60"/>
      <c r="C354" s="60"/>
      <c r="D354" s="60"/>
      <c r="E354" s="60"/>
      <c r="F354" s="60"/>
      <c r="G354" s="60"/>
      <c r="H354" s="60"/>
      <c r="I354" s="60"/>
      <c r="J354" s="60"/>
      <c r="M354" s="404"/>
    </row>
    <row r="355" spans="1:13" s="59" customFormat="1" x14ac:dyDescent="0.3">
      <c r="A355" s="60"/>
      <c r="B355" s="60"/>
      <c r="C355" s="60"/>
      <c r="D355" s="60"/>
      <c r="E355" s="60"/>
      <c r="F355" s="60"/>
      <c r="G355" s="60"/>
      <c r="H355" s="60"/>
      <c r="I355" s="60"/>
      <c r="J355" s="60"/>
      <c r="M355" s="404"/>
    </row>
    <row r="356" spans="1:13" s="59" customFormat="1" x14ac:dyDescent="0.3">
      <c r="A356" s="60"/>
      <c r="B356" s="60"/>
      <c r="C356" s="60"/>
      <c r="D356" s="60"/>
      <c r="E356" s="60"/>
      <c r="F356" s="60"/>
      <c r="G356" s="60"/>
      <c r="H356" s="60"/>
      <c r="I356" s="60"/>
      <c r="J356" s="60"/>
      <c r="M356" s="404"/>
    </row>
    <row r="357" spans="1:13" s="59" customFormat="1" x14ac:dyDescent="0.3">
      <c r="A357" s="60"/>
      <c r="B357" s="60"/>
      <c r="C357" s="60"/>
      <c r="D357" s="60"/>
      <c r="E357" s="60"/>
      <c r="F357" s="60"/>
      <c r="G357" s="60"/>
      <c r="H357" s="60"/>
      <c r="I357" s="60"/>
      <c r="J357" s="60"/>
      <c r="M357" s="404"/>
    </row>
    <row r="358" spans="1:13" s="59" customFormat="1" x14ac:dyDescent="0.3">
      <c r="A358" s="60"/>
      <c r="B358" s="60"/>
      <c r="C358" s="60"/>
      <c r="D358" s="60"/>
      <c r="E358" s="60"/>
      <c r="F358" s="60"/>
      <c r="G358" s="60"/>
      <c r="H358" s="60"/>
      <c r="I358" s="60"/>
      <c r="J358" s="60"/>
      <c r="M358" s="404"/>
    </row>
    <row r="359" spans="1:13" s="59" customFormat="1" x14ac:dyDescent="0.3">
      <c r="A359" s="60"/>
      <c r="B359" s="60"/>
      <c r="C359" s="60"/>
      <c r="D359" s="60"/>
      <c r="E359" s="60"/>
      <c r="F359" s="60"/>
      <c r="G359" s="60"/>
      <c r="H359" s="60"/>
      <c r="I359" s="60"/>
      <c r="J359" s="60"/>
      <c r="M359" s="404"/>
    </row>
    <row r="360" spans="1:13" s="59" customFormat="1" x14ac:dyDescent="0.3">
      <c r="A360" s="60"/>
      <c r="B360" s="60"/>
      <c r="C360" s="60"/>
      <c r="D360" s="60"/>
      <c r="E360" s="60"/>
      <c r="F360" s="60"/>
      <c r="G360" s="60"/>
      <c r="H360" s="60"/>
      <c r="I360" s="60"/>
      <c r="J360" s="60"/>
      <c r="M360" s="404"/>
    </row>
    <row r="361" spans="1:13" s="59" customFormat="1" x14ac:dyDescent="0.3">
      <c r="A361" s="60"/>
      <c r="B361" s="60"/>
      <c r="C361" s="60"/>
      <c r="D361" s="60"/>
      <c r="E361" s="60"/>
      <c r="F361" s="60"/>
      <c r="G361" s="60"/>
      <c r="H361" s="60"/>
      <c r="I361" s="60"/>
      <c r="J361" s="60"/>
      <c r="M361" s="404"/>
    </row>
    <row r="362" spans="1:13" s="59" customFormat="1" x14ac:dyDescent="0.3">
      <c r="A362" s="60"/>
      <c r="B362" s="60"/>
      <c r="C362" s="60"/>
      <c r="D362" s="60"/>
      <c r="E362" s="60"/>
      <c r="F362" s="60"/>
      <c r="G362" s="60"/>
      <c r="H362" s="60"/>
      <c r="I362" s="60"/>
      <c r="J362" s="60"/>
      <c r="M362" s="404"/>
    </row>
    <row r="363" spans="1:13" s="59" customFormat="1" x14ac:dyDescent="0.3">
      <c r="A363" s="60"/>
      <c r="B363" s="60"/>
      <c r="C363" s="60"/>
      <c r="D363" s="60"/>
      <c r="E363" s="60"/>
      <c r="F363" s="60"/>
      <c r="G363" s="60"/>
      <c r="H363" s="60"/>
      <c r="I363" s="60"/>
      <c r="J363" s="60"/>
      <c r="M363" s="404"/>
    </row>
    <row r="364" spans="1:13" s="59" customFormat="1" x14ac:dyDescent="0.3">
      <c r="A364" s="60"/>
      <c r="B364" s="60"/>
      <c r="C364" s="60"/>
      <c r="D364" s="60"/>
      <c r="E364" s="60"/>
      <c r="F364" s="60"/>
      <c r="G364" s="60"/>
      <c r="H364" s="60"/>
      <c r="I364" s="60"/>
      <c r="J364" s="60"/>
      <c r="M364" s="404"/>
    </row>
    <row r="365" spans="1:13" s="59" customFormat="1" x14ac:dyDescent="0.3">
      <c r="A365" s="60"/>
      <c r="B365" s="60"/>
      <c r="C365" s="60"/>
      <c r="D365" s="60"/>
      <c r="E365" s="60"/>
      <c r="F365" s="60"/>
      <c r="G365" s="60"/>
      <c r="H365" s="60"/>
      <c r="I365" s="60"/>
      <c r="J365" s="60"/>
      <c r="M365" s="404"/>
    </row>
    <row r="366" spans="1:13" s="59" customFormat="1" x14ac:dyDescent="0.3">
      <c r="A366" s="60"/>
      <c r="B366" s="60"/>
      <c r="C366" s="60"/>
      <c r="D366" s="60"/>
      <c r="E366" s="60"/>
      <c r="F366" s="60"/>
      <c r="G366" s="60"/>
      <c r="H366" s="60"/>
      <c r="I366" s="60"/>
      <c r="J366" s="60"/>
      <c r="M366" s="404"/>
    </row>
    <row r="367" spans="1:13" s="59" customFormat="1" x14ac:dyDescent="0.3">
      <c r="A367" s="60"/>
      <c r="B367" s="60"/>
      <c r="C367" s="60"/>
      <c r="D367" s="60"/>
      <c r="E367" s="60"/>
      <c r="F367" s="60"/>
      <c r="G367" s="60"/>
      <c r="H367" s="60"/>
      <c r="I367" s="60"/>
      <c r="J367" s="60"/>
      <c r="M367" s="404"/>
    </row>
    <row r="368" spans="1:13" s="59" customFormat="1" x14ac:dyDescent="0.3">
      <c r="A368" s="60"/>
      <c r="B368" s="60"/>
      <c r="C368" s="60"/>
      <c r="D368" s="60"/>
      <c r="E368" s="60"/>
      <c r="F368" s="60"/>
      <c r="G368" s="60"/>
      <c r="H368" s="60"/>
      <c r="I368" s="60"/>
      <c r="J368" s="60"/>
      <c r="M368" s="404"/>
    </row>
    <row r="369" spans="1:13" s="59" customFormat="1" x14ac:dyDescent="0.3">
      <c r="A369" s="60"/>
      <c r="B369" s="60"/>
      <c r="C369" s="60"/>
      <c r="D369" s="60"/>
      <c r="E369" s="60"/>
      <c r="F369" s="60"/>
      <c r="G369" s="60"/>
      <c r="H369" s="60"/>
      <c r="I369" s="60"/>
      <c r="J369" s="60"/>
      <c r="M369" s="404"/>
    </row>
    <row r="370" spans="1:13" s="59" customFormat="1" x14ac:dyDescent="0.3">
      <c r="A370" s="60"/>
      <c r="B370" s="60"/>
      <c r="C370" s="60"/>
      <c r="D370" s="60"/>
      <c r="E370" s="60"/>
      <c r="F370" s="60"/>
      <c r="G370" s="60"/>
      <c r="H370" s="60"/>
      <c r="I370" s="60"/>
      <c r="J370" s="60"/>
      <c r="M370" s="404"/>
    </row>
    <row r="371" spans="1:13" s="59" customFormat="1" x14ac:dyDescent="0.3">
      <c r="A371" s="60"/>
      <c r="B371" s="60"/>
      <c r="C371" s="60"/>
      <c r="D371" s="60"/>
      <c r="E371" s="60"/>
      <c r="F371" s="60"/>
      <c r="G371" s="60"/>
      <c r="H371" s="60"/>
      <c r="I371" s="60"/>
      <c r="J371" s="60"/>
      <c r="M371" s="404"/>
    </row>
    <row r="372" spans="1:13" s="59" customFormat="1" x14ac:dyDescent="0.3">
      <c r="A372" s="60"/>
      <c r="B372" s="60"/>
      <c r="C372" s="60"/>
      <c r="D372" s="60"/>
      <c r="E372" s="60"/>
      <c r="F372" s="60"/>
      <c r="G372" s="60"/>
      <c r="H372" s="60"/>
      <c r="I372" s="60"/>
      <c r="J372" s="60"/>
      <c r="M372" s="404"/>
    </row>
    <row r="373" spans="1:13" s="59" customFormat="1" x14ac:dyDescent="0.3">
      <c r="A373" s="60"/>
      <c r="B373" s="60"/>
      <c r="C373" s="60"/>
      <c r="D373" s="60"/>
      <c r="E373" s="60"/>
      <c r="F373" s="60"/>
      <c r="G373" s="60"/>
      <c r="H373" s="60"/>
      <c r="I373" s="60"/>
      <c r="J373" s="60"/>
      <c r="M373" s="404"/>
    </row>
    <row r="374" spans="1:13" s="59" customFormat="1" x14ac:dyDescent="0.3">
      <c r="A374" s="60"/>
      <c r="B374" s="60"/>
      <c r="C374" s="60"/>
      <c r="D374" s="60"/>
      <c r="E374" s="60"/>
      <c r="F374" s="60"/>
      <c r="G374" s="60"/>
      <c r="H374" s="60"/>
      <c r="I374" s="60"/>
      <c r="J374" s="60"/>
      <c r="M374" s="404"/>
    </row>
    <row r="375" spans="1:13" s="59" customFormat="1" x14ac:dyDescent="0.3">
      <c r="A375" s="60"/>
      <c r="B375" s="60"/>
      <c r="C375" s="60"/>
      <c r="D375" s="60"/>
      <c r="E375" s="60"/>
      <c r="F375" s="60"/>
      <c r="G375" s="60"/>
      <c r="H375" s="60"/>
      <c r="I375" s="60"/>
      <c r="J375" s="60"/>
      <c r="M375" s="404"/>
    </row>
    <row r="376" spans="1:13" s="59" customFormat="1" x14ac:dyDescent="0.3">
      <c r="A376" s="60"/>
      <c r="B376" s="60"/>
      <c r="C376" s="60"/>
      <c r="D376" s="60"/>
      <c r="E376" s="60"/>
      <c r="F376" s="60"/>
      <c r="G376" s="60"/>
      <c r="H376" s="60"/>
      <c r="I376" s="60"/>
      <c r="J376" s="60"/>
      <c r="M376" s="404"/>
    </row>
    <row r="377" spans="1:13" s="59" customFormat="1" x14ac:dyDescent="0.3">
      <c r="A377" s="60"/>
      <c r="B377" s="60"/>
      <c r="C377" s="60"/>
      <c r="D377" s="60"/>
      <c r="E377" s="60"/>
      <c r="F377" s="60"/>
      <c r="G377" s="60"/>
      <c r="H377" s="60"/>
      <c r="I377" s="60"/>
      <c r="J377" s="60"/>
      <c r="M377" s="404"/>
    </row>
    <row r="378" spans="1:13" s="59" customFormat="1" x14ac:dyDescent="0.3">
      <c r="A378" s="60"/>
      <c r="B378" s="60"/>
      <c r="C378" s="60"/>
      <c r="D378" s="60"/>
      <c r="E378" s="60"/>
      <c r="F378" s="60"/>
      <c r="G378" s="60"/>
      <c r="H378" s="60"/>
      <c r="I378" s="60"/>
      <c r="J378" s="60"/>
      <c r="M378" s="404"/>
    </row>
    <row r="379" spans="1:13" s="59" customFormat="1" x14ac:dyDescent="0.3">
      <c r="A379" s="60"/>
      <c r="B379" s="60"/>
      <c r="C379" s="60"/>
      <c r="D379" s="60"/>
      <c r="E379" s="60"/>
      <c r="F379" s="60"/>
      <c r="G379" s="60"/>
      <c r="H379" s="60"/>
      <c r="I379" s="60"/>
      <c r="J379" s="60"/>
      <c r="M379" s="404"/>
    </row>
    <row r="380" spans="1:13" s="59" customFormat="1" x14ac:dyDescent="0.3">
      <c r="A380" s="60"/>
      <c r="B380" s="60"/>
      <c r="C380" s="60"/>
      <c r="D380" s="60"/>
      <c r="E380" s="60"/>
      <c r="F380" s="60"/>
      <c r="G380" s="60"/>
      <c r="H380" s="60"/>
      <c r="I380" s="60"/>
      <c r="J380" s="60"/>
      <c r="M380" s="404"/>
    </row>
    <row r="381" spans="1:13" s="59" customFormat="1" x14ac:dyDescent="0.3">
      <c r="A381" s="60"/>
      <c r="B381" s="60"/>
      <c r="C381" s="60"/>
      <c r="D381" s="60"/>
      <c r="E381" s="60"/>
      <c r="F381" s="60"/>
      <c r="G381" s="60"/>
      <c r="H381" s="60"/>
      <c r="I381" s="60"/>
      <c r="J381" s="60"/>
      <c r="M381" s="404"/>
    </row>
    <row r="382" spans="1:13" s="59" customFormat="1" x14ac:dyDescent="0.3">
      <c r="A382" s="60"/>
      <c r="B382" s="60"/>
      <c r="C382" s="60"/>
      <c r="D382" s="60"/>
      <c r="E382" s="60"/>
      <c r="F382" s="60"/>
      <c r="G382" s="60"/>
      <c r="H382" s="60"/>
      <c r="I382" s="60"/>
      <c r="J382" s="60"/>
      <c r="M382" s="404"/>
    </row>
    <row r="383" spans="1:13" s="59" customFormat="1" x14ac:dyDescent="0.3">
      <c r="A383" s="60"/>
      <c r="B383" s="60"/>
      <c r="C383" s="60"/>
      <c r="D383" s="60"/>
      <c r="E383" s="60"/>
      <c r="F383" s="60"/>
      <c r="G383" s="60"/>
      <c r="H383" s="60"/>
      <c r="I383" s="60"/>
      <c r="J383" s="60"/>
      <c r="M383" s="404"/>
    </row>
    <row r="384" spans="1:13" s="59" customFormat="1" x14ac:dyDescent="0.3">
      <c r="A384" s="60"/>
      <c r="B384" s="60"/>
      <c r="C384" s="60"/>
      <c r="D384" s="60"/>
      <c r="E384" s="60"/>
      <c r="F384" s="60"/>
      <c r="G384" s="60"/>
      <c r="H384" s="60"/>
      <c r="I384" s="60"/>
      <c r="J384" s="60"/>
      <c r="M384" s="404"/>
    </row>
    <row r="385" spans="1:13" s="59" customFormat="1" x14ac:dyDescent="0.3">
      <c r="A385" s="60"/>
      <c r="B385" s="60"/>
      <c r="C385" s="60"/>
      <c r="D385" s="60"/>
      <c r="E385" s="60"/>
      <c r="F385" s="60"/>
      <c r="G385" s="60"/>
      <c r="H385" s="60"/>
      <c r="I385" s="60"/>
      <c r="J385" s="60"/>
      <c r="M385" s="404"/>
    </row>
    <row r="386" spans="1:13" s="59" customFormat="1" x14ac:dyDescent="0.3">
      <c r="A386" s="60"/>
      <c r="B386" s="60"/>
      <c r="C386" s="60"/>
      <c r="D386" s="60"/>
      <c r="E386" s="60"/>
      <c r="F386" s="60"/>
      <c r="G386" s="60"/>
      <c r="H386" s="60"/>
      <c r="I386" s="60"/>
      <c r="J386" s="60"/>
      <c r="M386" s="404"/>
    </row>
    <row r="387" spans="1:13" s="59" customFormat="1" x14ac:dyDescent="0.3">
      <c r="A387" s="60"/>
      <c r="B387" s="60"/>
      <c r="C387" s="60"/>
      <c r="D387" s="60"/>
      <c r="E387" s="60"/>
      <c r="F387" s="60"/>
      <c r="G387" s="60"/>
      <c r="H387" s="60"/>
      <c r="I387" s="60"/>
      <c r="J387" s="60"/>
      <c r="M387" s="404"/>
    </row>
    <row r="388" spans="1:13" s="59" customFormat="1" x14ac:dyDescent="0.3">
      <c r="A388" s="60"/>
      <c r="B388" s="60"/>
      <c r="C388" s="60"/>
      <c r="D388" s="60"/>
      <c r="E388" s="60"/>
      <c r="F388" s="60"/>
      <c r="G388" s="60"/>
      <c r="H388" s="60"/>
      <c r="I388" s="60"/>
      <c r="J388" s="60"/>
      <c r="M388" s="404"/>
    </row>
    <row r="389" spans="1:13" s="59" customFormat="1" x14ac:dyDescent="0.3">
      <c r="A389" s="60"/>
      <c r="B389" s="60"/>
      <c r="C389" s="60"/>
      <c r="D389" s="60"/>
      <c r="E389" s="60"/>
      <c r="F389" s="60"/>
      <c r="G389" s="60"/>
      <c r="H389" s="60"/>
      <c r="I389" s="60"/>
      <c r="J389" s="60"/>
      <c r="M389" s="404"/>
    </row>
    <row r="390" spans="1:13" s="59" customFormat="1" x14ac:dyDescent="0.3">
      <c r="A390" s="60"/>
      <c r="B390" s="60"/>
      <c r="C390" s="60"/>
      <c r="D390" s="60"/>
      <c r="E390" s="60"/>
      <c r="F390" s="60"/>
      <c r="G390" s="60"/>
      <c r="H390" s="60"/>
      <c r="I390" s="60"/>
      <c r="J390" s="60"/>
      <c r="M390" s="404"/>
    </row>
    <row r="391" spans="1:13" s="59" customFormat="1" x14ac:dyDescent="0.3">
      <c r="A391" s="60"/>
      <c r="B391" s="60"/>
      <c r="C391" s="60"/>
      <c r="D391" s="60"/>
      <c r="E391" s="60"/>
      <c r="F391" s="60"/>
      <c r="G391" s="60"/>
      <c r="H391" s="60"/>
      <c r="I391" s="60"/>
      <c r="J391" s="60"/>
      <c r="M391" s="404"/>
    </row>
    <row r="392" spans="1:13" s="59" customFormat="1" x14ac:dyDescent="0.3">
      <c r="A392" s="60"/>
      <c r="B392" s="60"/>
      <c r="C392" s="60"/>
      <c r="D392" s="60"/>
      <c r="E392" s="60"/>
      <c r="F392" s="60"/>
      <c r="G392" s="60"/>
      <c r="H392" s="60"/>
      <c r="I392" s="60"/>
      <c r="J392" s="60"/>
      <c r="M392" s="404"/>
    </row>
    <row r="393" spans="1:13" s="59" customFormat="1" x14ac:dyDescent="0.3">
      <c r="A393" s="60"/>
      <c r="B393" s="60"/>
      <c r="C393" s="60"/>
      <c r="D393" s="60"/>
      <c r="E393" s="60"/>
      <c r="F393" s="60"/>
      <c r="G393" s="60"/>
      <c r="H393" s="60"/>
      <c r="I393" s="60"/>
      <c r="J393" s="60"/>
      <c r="M393" s="404"/>
    </row>
    <row r="394" spans="1:13" s="59" customFormat="1" x14ac:dyDescent="0.3">
      <c r="A394" s="60"/>
      <c r="B394" s="60"/>
      <c r="C394" s="60"/>
      <c r="D394" s="60"/>
      <c r="E394" s="60"/>
      <c r="F394" s="60"/>
      <c r="G394" s="60"/>
      <c r="H394" s="60"/>
      <c r="I394" s="60"/>
      <c r="J394" s="60"/>
      <c r="M394" s="404"/>
    </row>
    <row r="395" spans="1:13" s="59" customFormat="1" x14ac:dyDescent="0.3">
      <c r="A395" s="60"/>
      <c r="B395" s="60"/>
      <c r="C395" s="60"/>
      <c r="D395" s="60"/>
      <c r="E395" s="60"/>
      <c r="F395" s="60"/>
      <c r="G395" s="60"/>
      <c r="H395" s="60"/>
      <c r="I395" s="60"/>
      <c r="J395" s="60"/>
      <c r="M395" s="404"/>
    </row>
    <row r="396" spans="1:13" s="59" customFormat="1" x14ac:dyDescent="0.3">
      <c r="A396" s="60"/>
      <c r="B396" s="60"/>
      <c r="C396" s="60"/>
      <c r="D396" s="60"/>
      <c r="E396" s="60"/>
      <c r="F396" s="60"/>
      <c r="G396" s="60"/>
      <c r="H396" s="60"/>
      <c r="I396" s="60"/>
      <c r="J396" s="60"/>
      <c r="M396" s="404"/>
    </row>
    <row r="397" spans="1:13" s="59" customFormat="1" x14ac:dyDescent="0.3">
      <c r="A397" s="60"/>
      <c r="B397" s="60"/>
      <c r="C397" s="60"/>
      <c r="D397" s="60"/>
      <c r="E397" s="60"/>
      <c r="F397" s="60"/>
      <c r="G397" s="60"/>
      <c r="H397" s="60"/>
      <c r="I397" s="60"/>
      <c r="J397" s="60"/>
      <c r="M397" s="404"/>
    </row>
    <row r="398" spans="1:13" s="59" customFormat="1" x14ac:dyDescent="0.3">
      <c r="A398" s="60"/>
      <c r="B398" s="60"/>
      <c r="C398" s="60"/>
      <c r="D398" s="60"/>
      <c r="E398" s="60"/>
      <c r="F398" s="60"/>
      <c r="G398" s="60"/>
      <c r="H398" s="60"/>
      <c r="I398" s="60"/>
      <c r="J398" s="60"/>
      <c r="M398" s="404"/>
    </row>
    <row r="399" spans="1:13" s="59" customFormat="1" x14ac:dyDescent="0.3">
      <c r="A399" s="60"/>
      <c r="B399" s="60"/>
      <c r="C399" s="60"/>
      <c r="D399" s="60"/>
      <c r="E399" s="60"/>
      <c r="F399" s="60"/>
      <c r="G399" s="60"/>
      <c r="H399" s="60"/>
      <c r="I399" s="60"/>
      <c r="J399" s="60"/>
      <c r="M399" s="404"/>
    </row>
    <row r="400" spans="1:13" s="59" customFormat="1" x14ac:dyDescent="0.3">
      <c r="A400" s="60"/>
      <c r="B400" s="60"/>
      <c r="C400" s="60"/>
      <c r="D400" s="60"/>
      <c r="E400" s="60"/>
      <c r="F400" s="60"/>
      <c r="G400" s="60"/>
      <c r="H400" s="60"/>
      <c r="I400" s="60"/>
      <c r="J400" s="60"/>
      <c r="M400" s="404"/>
    </row>
    <row r="401" spans="1:13" s="59" customFormat="1" x14ac:dyDescent="0.3">
      <c r="A401" s="60"/>
      <c r="B401" s="60"/>
      <c r="C401" s="60"/>
      <c r="D401" s="60"/>
      <c r="E401" s="60"/>
      <c r="F401" s="60"/>
      <c r="G401" s="60"/>
      <c r="H401" s="60"/>
      <c r="I401" s="60"/>
      <c r="J401" s="60"/>
      <c r="M401" s="404"/>
    </row>
    <row r="402" spans="1:13" s="59" customFormat="1" x14ac:dyDescent="0.3">
      <c r="A402" s="60"/>
      <c r="B402" s="60"/>
      <c r="C402" s="60"/>
      <c r="D402" s="60"/>
      <c r="E402" s="60"/>
      <c r="F402" s="60"/>
      <c r="G402" s="60"/>
      <c r="H402" s="60"/>
      <c r="I402" s="60"/>
      <c r="J402" s="60"/>
      <c r="M402" s="404"/>
    </row>
    <row r="403" spans="1:13" s="59" customFormat="1" x14ac:dyDescent="0.3">
      <c r="A403" s="60"/>
      <c r="B403" s="60"/>
      <c r="C403" s="60"/>
      <c r="D403" s="60"/>
      <c r="E403" s="60"/>
      <c r="F403" s="60"/>
      <c r="G403" s="60"/>
      <c r="H403" s="60"/>
      <c r="I403" s="60"/>
      <c r="J403" s="60"/>
      <c r="M403" s="404"/>
    </row>
    <row r="404" spans="1:13" s="59" customFormat="1" x14ac:dyDescent="0.3">
      <c r="A404" s="60"/>
      <c r="B404" s="60"/>
      <c r="C404" s="60"/>
      <c r="D404" s="60"/>
      <c r="E404" s="60"/>
      <c r="F404" s="60"/>
      <c r="G404" s="60"/>
      <c r="H404" s="60"/>
      <c r="I404" s="60"/>
      <c r="J404" s="60"/>
      <c r="M404" s="404"/>
    </row>
    <row r="405" spans="1:13" s="59" customFormat="1" x14ac:dyDescent="0.3">
      <c r="A405" s="60"/>
      <c r="B405" s="60"/>
      <c r="C405" s="60"/>
      <c r="D405" s="60"/>
      <c r="E405" s="60"/>
      <c r="F405" s="60"/>
      <c r="G405" s="60"/>
      <c r="H405" s="60"/>
      <c r="I405" s="60"/>
      <c r="J405" s="60"/>
      <c r="M405" s="404"/>
    </row>
    <row r="406" spans="1:13" s="59" customFormat="1" x14ac:dyDescent="0.3">
      <c r="A406" s="60"/>
      <c r="B406" s="60"/>
      <c r="C406" s="60"/>
      <c r="D406" s="60"/>
      <c r="E406" s="60"/>
      <c r="F406" s="60"/>
      <c r="G406" s="60"/>
      <c r="H406" s="60"/>
      <c r="I406" s="60"/>
      <c r="J406" s="60"/>
      <c r="M406" s="404"/>
    </row>
    <row r="407" spans="1:13" s="59" customFormat="1" x14ac:dyDescent="0.3">
      <c r="A407" s="60"/>
      <c r="B407" s="60"/>
      <c r="C407" s="60"/>
      <c r="D407" s="60"/>
      <c r="E407" s="60"/>
      <c r="F407" s="60"/>
      <c r="G407" s="60"/>
      <c r="H407" s="60"/>
      <c r="I407" s="60"/>
      <c r="J407" s="60"/>
      <c r="M407" s="404"/>
    </row>
    <row r="408" spans="1:13" s="59" customFormat="1" x14ac:dyDescent="0.3">
      <c r="A408" s="60"/>
      <c r="B408" s="60"/>
      <c r="C408" s="60"/>
      <c r="D408" s="60"/>
      <c r="E408" s="60"/>
      <c r="F408" s="60"/>
      <c r="G408" s="60"/>
      <c r="H408" s="60"/>
      <c r="I408" s="60"/>
      <c r="J408" s="60"/>
      <c r="M408" s="404"/>
    </row>
    <row r="409" spans="1:13" s="59" customFormat="1" x14ac:dyDescent="0.3">
      <c r="A409" s="60"/>
      <c r="B409" s="60"/>
      <c r="C409" s="60"/>
      <c r="D409" s="60"/>
      <c r="E409" s="60"/>
      <c r="F409" s="60"/>
      <c r="G409" s="60"/>
      <c r="H409" s="60"/>
      <c r="I409" s="60"/>
      <c r="J409" s="60"/>
      <c r="M409" s="404"/>
    </row>
    <row r="410" spans="1:13" s="59" customFormat="1" x14ac:dyDescent="0.3">
      <c r="A410" s="60"/>
      <c r="B410" s="60"/>
      <c r="C410" s="60"/>
      <c r="D410" s="60"/>
      <c r="E410" s="60"/>
      <c r="F410" s="60"/>
      <c r="G410" s="60"/>
      <c r="H410" s="60"/>
      <c r="I410" s="60"/>
      <c r="J410" s="60"/>
      <c r="M410" s="404"/>
    </row>
    <row r="411" spans="1:13" s="59" customFormat="1" x14ac:dyDescent="0.3">
      <c r="A411" s="60"/>
      <c r="B411" s="60"/>
      <c r="C411" s="60"/>
      <c r="D411" s="60"/>
      <c r="E411" s="60"/>
      <c r="F411" s="60"/>
      <c r="G411" s="60"/>
      <c r="H411" s="60"/>
      <c r="I411" s="60"/>
      <c r="J411" s="60"/>
      <c r="M411" s="404"/>
    </row>
    <row r="412" spans="1:13" s="59" customFormat="1" x14ac:dyDescent="0.3">
      <c r="A412" s="60"/>
      <c r="B412" s="60"/>
      <c r="C412" s="60"/>
      <c r="D412" s="60"/>
      <c r="E412" s="60"/>
      <c r="F412" s="60"/>
      <c r="G412" s="60"/>
      <c r="H412" s="60"/>
      <c r="I412" s="60"/>
      <c r="J412" s="60"/>
      <c r="M412" s="404"/>
    </row>
    <row r="413" spans="1:13" s="59" customFormat="1" x14ac:dyDescent="0.3">
      <c r="A413" s="60"/>
      <c r="B413" s="60"/>
      <c r="C413" s="60"/>
      <c r="D413" s="60"/>
      <c r="E413" s="60"/>
      <c r="F413" s="60"/>
      <c r="G413" s="60"/>
      <c r="H413" s="60"/>
      <c r="I413" s="60"/>
      <c r="J413" s="60"/>
      <c r="M413" s="404"/>
    </row>
    <row r="414" spans="1:13" s="59" customFormat="1" x14ac:dyDescent="0.3">
      <c r="A414" s="60"/>
      <c r="B414" s="60"/>
      <c r="C414" s="60"/>
      <c r="D414" s="60"/>
      <c r="E414" s="60"/>
      <c r="F414" s="60"/>
      <c r="G414" s="60"/>
      <c r="H414" s="60"/>
      <c r="I414" s="60"/>
      <c r="J414" s="60"/>
      <c r="M414" s="404"/>
    </row>
    <row r="415" spans="1:13" s="59" customFormat="1" x14ac:dyDescent="0.3">
      <c r="A415" s="60"/>
      <c r="B415" s="60"/>
      <c r="C415" s="60"/>
      <c r="D415" s="60"/>
      <c r="E415" s="60"/>
      <c r="F415" s="60"/>
      <c r="G415" s="60"/>
      <c r="H415" s="60"/>
      <c r="I415" s="60"/>
      <c r="J415" s="60"/>
      <c r="M415" s="404"/>
    </row>
    <row r="416" spans="1:13" s="59" customFormat="1" x14ac:dyDescent="0.3">
      <c r="A416" s="60"/>
      <c r="B416" s="60"/>
      <c r="C416" s="60"/>
      <c r="D416" s="60"/>
      <c r="E416" s="60"/>
      <c r="F416" s="60"/>
      <c r="G416" s="60"/>
      <c r="H416" s="60"/>
      <c r="I416" s="60"/>
      <c r="J416" s="60"/>
      <c r="M416" s="404"/>
    </row>
    <row r="417" spans="1:13" s="59" customFormat="1" x14ac:dyDescent="0.3">
      <c r="A417" s="60"/>
      <c r="B417" s="60"/>
      <c r="C417" s="60"/>
      <c r="D417" s="60"/>
      <c r="E417" s="60"/>
      <c r="F417" s="60"/>
      <c r="G417" s="60"/>
      <c r="H417" s="60"/>
      <c r="I417" s="60"/>
      <c r="J417" s="60"/>
      <c r="M417" s="404"/>
    </row>
    <row r="418" spans="1:13" s="59" customFormat="1" x14ac:dyDescent="0.3">
      <c r="A418" s="60"/>
      <c r="B418" s="60"/>
      <c r="C418" s="60"/>
      <c r="D418" s="60"/>
      <c r="E418" s="60"/>
      <c r="F418" s="60"/>
      <c r="G418" s="60"/>
      <c r="H418" s="60"/>
      <c r="I418" s="60"/>
      <c r="J418" s="60"/>
      <c r="M418" s="404"/>
    </row>
    <row r="419" spans="1:13" s="59" customFormat="1" x14ac:dyDescent="0.3">
      <c r="A419" s="60"/>
      <c r="B419" s="60"/>
      <c r="C419" s="60"/>
      <c r="D419" s="60"/>
      <c r="E419" s="60"/>
      <c r="F419" s="60"/>
      <c r="G419" s="60"/>
      <c r="H419" s="60"/>
      <c r="I419" s="60"/>
      <c r="J419" s="60"/>
      <c r="M419" s="404"/>
    </row>
    <row r="420" spans="1:13" s="59" customFormat="1" x14ac:dyDescent="0.3">
      <c r="A420" s="60"/>
      <c r="B420" s="60"/>
      <c r="C420" s="60"/>
      <c r="D420" s="60"/>
      <c r="E420" s="60"/>
      <c r="F420" s="60"/>
      <c r="G420" s="60"/>
      <c r="H420" s="60"/>
      <c r="I420" s="60"/>
      <c r="J420" s="60"/>
      <c r="M420" s="404"/>
    </row>
    <row r="421" spans="1:13" s="59" customFormat="1" x14ac:dyDescent="0.3">
      <c r="A421" s="60"/>
      <c r="B421" s="60"/>
      <c r="C421" s="60"/>
      <c r="D421" s="60"/>
      <c r="E421" s="60"/>
      <c r="F421" s="60"/>
      <c r="G421" s="60"/>
      <c r="H421" s="60"/>
      <c r="I421" s="60"/>
      <c r="J421" s="60"/>
      <c r="M421" s="404"/>
    </row>
    <row r="422" spans="1:13" s="59" customFormat="1" x14ac:dyDescent="0.3">
      <c r="A422" s="60"/>
      <c r="B422" s="60"/>
      <c r="C422" s="60"/>
      <c r="D422" s="60"/>
      <c r="E422" s="60"/>
      <c r="F422" s="60"/>
      <c r="G422" s="60"/>
      <c r="H422" s="60"/>
      <c r="I422" s="60"/>
      <c r="J422" s="60"/>
      <c r="M422" s="404"/>
    </row>
    <row r="423" spans="1:13" s="59" customFormat="1" x14ac:dyDescent="0.3">
      <c r="A423" s="60"/>
      <c r="B423" s="60"/>
      <c r="C423" s="60"/>
      <c r="D423" s="60"/>
      <c r="E423" s="60"/>
      <c r="F423" s="60"/>
      <c r="G423" s="60"/>
      <c r="H423" s="60"/>
      <c r="I423" s="60"/>
      <c r="J423" s="60"/>
      <c r="M423" s="404"/>
    </row>
    <row r="424" spans="1:13" s="59" customFormat="1" x14ac:dyDescent="0.3">
      <c r="A424" s="60"/>
      <c r="B424" s="60"/>
      <c r="C424" s="60"/>
      <c r="D424" s="60"/>
      <c r="E424" s="60"/>
      <c r="F424" s="60"/>
      <c r="G424" s="60"/>
      <c r="H424" s="60"/>
      <c r="I424" s="60"/>
      <c r="J424" s="60"/>
      <c r="M424" s="404"/>
    </row>
    <row r="425" spans="1:13" s="59" customFormat="1" x14ac:dyDescent="0.3">
      <c r="A425" s="60"/>
      <c r="B425" s="60"/>
      <c r="C425" s="60"/>
      <c r="D425" s="60"/>
      <c r="E425" s="60"/>
      <c r="F425" s="60"/>
      <c r="G425" s="60"/>
      <c r="H425" s="60"/>
      <c r="I425" s="60"/>
      <c r="J425" s="60"/>
      <c r="M425" s="404"/>
    </row>
    <row r="426" spans="1:13" s="59" customFormat="1" x14ac:dyDescent="0.3">
      <c r="A426" s="60"/>
      <c r="B426" s="60"/>
      <c r="C426" s="60"/>
      <c r="D426" s="60"/>
      <c r="E426" s="60"/>
      <c r="F426" s="60"/>
      <c r="G426" s="60"/>
      <c r="H426" s="60"/>
      <c r="I426" s="60"/>
      <c r="J426" s="60"/>
      <c r="M426" s="404"/>
    </row>
    <row r="427" spans="1:13" s="59" customFormat="1" x14ac:dyDescent="0.3">
      <c r="A427" s="60"/>
      <c r="B427" s="60"/>
      <c r="C427" s="60"/>
      <c r="D427" s="60"/>
      <c r="E427" s="60"/>
      <c r="F427" s="60"/>
      <c r="G427" s="60"/>
      <c r="H427" s="60"/>
      <c r="I427" s="60"/>
      <c r="J427" s="60"/>
      <c r="M427" s="404"/>
    </row>
    <row r="428" spans="1:13" s="59" customFormat="1" x14ac:dyDescent="0.3">
      <c r="A428" s="60"/>
      <c r="B428" s="60"/>
      <c r="C428" s="60"/>
      <c r="D428" s="60"/>
      <c r="E428" s="60"/>
      <c r="F428" s="60"/>
      <c r="G428" s="60"/>
      <c r="H428" s="60"/>
      <c r="I428" s="60"/>
      <c r="J428" s="60"/>
      <c r="M428" s="404"/>
    </row>
    <row r="429" spans="1:13" s="59" customFormat="1" x14ac:dyDescent="0.3">
      <c r="A429" s="60"/>
      <c r="B429" s="60"/>
      <c r="C429" s="60"/>
      <c r="D429" s="60"/>
      <c r="E429" s="60"/>
      <c r="F429" s="60"/>
      <c r="G429" s="60"/>
      <c r="H429" s="60"/>
      <c r="I429" s="60"/>
      <c r="J429" s="60"/>
      <c r="M429" s="404"/>
    </row>
    <row r="430" spans="1:13" s="59" customFormat="1" x14ac:dyDescent="0.3">
      <c r="A430" s="60"/>
      <c r="B430" s="60"/>
      <c r="C430" s="60"/>
      <c r="D430" s="60"/>
      <c r="E430" s="60"/>
      <c r="F430" s="60"/>
      <c r="G430" s="60"/>
      <c r="H430" s="60"/>
      <c r="I430" s="60"/>
      <c r="J430" s="60"/>
      <c r="M430" s="404"/>
    </row>
    <row r="431" spans="1:13" s="59" customFormat="1" x14ac:dyDescent="0.3">
      <c r="A431" s="60"/>
      <c r="B431" s="60"/>
      <c r="C431" s="60"/>
      <c r="D431" s="60"/>
      <c r="E431" s="60"/>
      <c r="F431" s="60"/>
      <c r="G431" s="60"/>
      <c r="H431" s="60"/>
      <c r="I431" s="60"/>
      <c r="J431" s="60"/>
      <c r="M431" s="404"/>
    </row>
    <row r="432" spans="1:13" s="59" customFormat="1" x14ac:dyDescent="0.3">
      <c r="A432" s="60"/>
      <c r="B432" s="60"/>
      <c r="C432" s="60"/>
      <c r="D432" s="60"/>
      <c r="E432" s="60"/>
      <c r="F432" s="60"/>
      <c r="G432" s="60"/>
      <c r="H432" s="60"/>
      <c r="I432" s="60"/>
      <c r="J432" s="60"/>
      <c r="M432" s="404"/>
    </row>
    <row r="433" spans="1:13" s="59" customFormat="1" x14ac:dyDescent="0.3">
      <c r="A433" s="60"/>
      <c r="B433" s="60"/>
      <c r="C433" s="60"/>
      <c r="D433" s="60"/>
      <c r="E433" s="60"/>
      <c r="F433" s="60"/>
      <c r="G433" s="60"/>
      <c r="H433" s="60"/>
      <c r="I433" s="60"/>
      <c r="J433" s="60"/>
      <c r="M433" s="404"/>
    </row>
    <row r="434" spans="1:13" s="59" customFormat="1" x14ac:dyDescent="0.3">
      <c r="A434" s="60"/>
      <c r="B434" s="60"/>
      <c r="C434" s="60"/>
      <c r="D434" s="60"/>
      <c r="E434" s="60"/>
      <c r="F434" s="60"/>
      <c r="G434" s="60"/>
      <c r="H434" s="60"/>
      <c r="I434" s="60"/>
      <c r="J434" s="60"/>
      <c r="M434" s="404"/>
    </row>
    <row r="435" spans="1:13" s="59" customFormat="1" x14ac:dyDescent="0.3">
      <c r="A435" s="60"/>
      <c r="B435" s="60"/>
      <c r="C435" s="60"/>
      <c r="D435" s="60"/>
      <c r="E435" s="60"/>
      <c r="F435" s="60"/>
      <c r="G435" s="60"/>
      <c r="H435" s="60"/>
      <c r="I435" s="60"/>
      <c r="J435" s="60"/>
      <c r="M435" s="404"/>
    </row>
    <row r="436" spans="1:13" s="59" customFormat="1" x14ac:dyDescent="0.3">
      <c r="A436" s="60"/>
      <c r="B436" s="60"/>
      <c r="C436" s="60"/>
      <c r="D436" s="60"/>
      <c r="E436" s="60"/>
      <c r="F436" s="60"/>
      <c r="G436" s="60"/>
      <c r="H436" s="60"/>
      <c r="I436" s="60"/>
      <c r="J436" s="60"/>
      <c r="M436" s="404"/>
    </row>
    <row r="437" spans="1:13" s="59" customFormat="1" x14ac:dyDescent="0.3">
      <c r="A437" s="60"/>
      <c r="B437" s="60"/>
      <c r="C437" s="60"/>
      <c r="D437" s="60"/>
      <c r="E437" s="60"/>
      <c r="F437" s="60"/>
      <c r="G437" s="60"/>
      <c r="H437" s="60"/>
      <c r="I437" s="60"/>
      <c r="J437" s="60"/>
      <c r="M437" s="404"/>
    </row>
    <row r="438" spans="1:13" s="59" customFormat="1" x14ac:dyDescent="0.3">
      <c r="A438" s="60"/>
      <c r="B438" s="60"/>
      <c r="C438" s="60"/>
      <c r="D438" s="60"/>
      <c r="E438" s="60"/>
      <c r="F438" s="60"/>
      <c r="G438" s="60"/>
      <c r="H438" s="60"/>
      <c r="I438" s="60"/>
      <c r="J438" s="60"/>
      <c r="M438" s="404"/>
    </row>
    <row r="439" spans="1:13" s="59" customFormat="1" x14ac:dyDescent="0.3">
      <c r="A439" s="60"/>
      <c r="B439" s="60"/>
      <c r="C439" s="60"/>
      <c r="D439" s="60"/>
      <c r="E439" s="60"/>
      <c r="F439" s="60"/>
      <c r="G439" s="60"/>
      <c r="H439" s="60"/>
      <c r="I439" s="60"/>
      <c r="J439" s="60"/>
      <c r="M439" s="404"/>
    </row>
    <row r="440" spans="1:13" s="59" customFormat="1" x14ac:dyDescent="0.3">
      <c r="A440" s="60"/>
      <c r="B440" s="60"/>
      <c r="C440" s="60"/>
      <c r="D440" s="60"/>
      <c r="E440" s="60"/>
      <c r="F440" s="60"/>
      <c r="G440" s="60"/>
      <c r="H440" s="60"/>
      <c r="I440" s="60"/>
      <c r="J440" s="60"/>
      <c r="M440" s="404"/>
    </row>
    <row r="441" spans="1:13" s="59" customFormat="1" x14ac:dyDescent="0.3">
      <c r="A441" s="60"/>
      <c r="B441" s="60"/>
      <c r="C441" s="60"/>
      <c r="D441" s="60"/>
      <c r="E441" s="60"/>
      <c r="F441" s="60"/>
      <c r="G441" s="60"/>
      <c r="H441" s="60"/>
      <c r="I441" s="60"/>
      <c r="J441" s="60"/>
      <c r="M441" s="404"/>
    </row>
    <row r="442" spans="1:13" s="59" customFormat="1" x14ac:dyDescent="0.3">
      <c r="A442" s="60"/>
      <c r="B442" s="60"/>
      <c r="C442" s="60"/>
      <c r="D442" s="60"/>
      <c r="E442" s="60"/>
      <c r="F442" s="60"/>
      <c r="G442" s="60"/>
      <c r="H442" s="60"/>
      <c r="I442" s="60"/>
      <c r="J442" s="60"/>
      <c r="M442" s="404"/>
    </row>
    <row r="443" spans="1:13" s="59" customFormat="1" x14ac:dyDescent="0.3">
      <c r="A443" s="60"/>
      <c r="B443" s="60"/>
      <c r="C443" s="60"/>
      <c r="D443" s="60"/>
      <c r="E443" s="60"/>
      <c r="F443" s="60"/>
      <c r="G443" s="60"/>
      <c r="H443" s="60"/>
      <c r="I443" s="60"/>
      <c r="J443" s="60"/>
      <c r="M443" s="404"/>
    </row>
    <row r="444" spans="1:13" s="59" customFormat="1" x14ac:dyDescent="0.3">
      <c r="A444" s="60"/>
      <c r="B444" s="60"/>
      <c r="C444" s="60"/>
      <c r="D444" s="60"/>
      <c r="E444" s="60"/>
      <c r="F444" s="60"/>
      <c r="G444" s="60"/>
      <c r="H444" s="60"/>
      <c r="I444" s="60"/>
      <c r="J444" s="60"/>
      <c r="M444" s="404"/>
    </row>
    <row r="445" spans="1:13" s="59" customFormat="1" x14ac:dyDescent="0.3">
      <c r="A445" s="60"/>
      <c r="B445" s="60"/>
      <c r="C445" s="60"/>
      <c r="D445" s="60"/>
      <c r="E445" s="60"/>
      <c r="F445" s="60"/>
      <c r="G445" s="60"/>
      <c r="H445" s="60"/>
      <c r="I445" s="60"/>
      <c r="J445" s="60"/>
      <c r="M445" s="404"/>
    </row>
    <row r="446" spans="1:13" s="59" customFormat="1" x14ac:dyDescent="0.3">
      <c r="A446" s="60"/>
      <c r="B446" s="60"/>
      <c r="C446" s="60"/>
      <c r="D446" s="60"/>
      <c r="E446" s="60"/>
      <c r="F446" s="60"/>
      <c r="G446" s="60"/>
      <c r="H446" s="60"/>
      <c r="I446" s="60"/>
      <c r="J446" s="60"/>
      <c r="M446" s="404"/>
    </row>
    <row r="447" spans="1:13" s="59" customFormat="1" x14ac:dyDescent="0.3">
      <c r="A447" s="60"/>
      <c r="B447" s="60"/>
      <c r="C447" s="60"/>
      <c r="D447" s="60"/>
      <c r="E447" s="60"/>
      <c r="F447" s="60"/>
      <c r="G447" s="60"/>
      <c r="H447" s="60"/>
      <c r="I447" s="60"/>
      <c r="J447" s="60"/>
      <c r="M447" s="404"/>
    </row>
    <row r="448" spans="1:13" s="59" customFormat="1" x14ac:dyDescent="0.3">
      <c r="A448" s="60"/>
      <c r="B448" s="60"/>
      <c r="C448" s="60"/>
      <c r="D448" s="60"/>
      <c r="E448" s="60"/>
      <c r="F448" s="60"/>
      <c r="G448" s="60"/>
      <c r="H448" s="60"/>
      <c r="I448" s="60"/>
      <c r="J448" s="60"/>
      <c r="M448" s="404"/>
    </row>
    <row r="449" spans="1:13" s="59" customFormat="1" x14ac:dyDescent="0.3">
      <c r="A449" s="60"/>
      <c r="B449" s="60"/>
      <c r="C449" s="60"/>
      <c r="D449" s="60"/>
      <c r="E449" s="60"/>
      <c r="F449" s="60"/>
      <c r="G449" s="60"/>
      <c r="H449" s="60"/>
      <c r="I449" s="60"/>
      <c r="J449" s="60"/>
      <c r="M449" s="404"/>
    </row>
    <row r="450" spans="1:13" s="59" customFormat="1" x14ac:dyDescent="0.3">
      <c r="A450" s="60"/>
      <c r="B450" s="60"/>
      <c r="C450" s="60"/>
      <c r="D450" s="60"/>
      <c r="E450" s="60"/>
      <c r="F450" s="60"/>
      <c r="G450" s="60"/>
      <c r="H450" s="60"/>
      <c r="I450" s="60"/>
      <c r="J450" s="60"/>
      <c r="M450" s="404"/>
    </row>
    <row r="451" spans="1:13" s="59" customFormat="1" x14ac:dyDescent="0.3">
      <c r="A451" s="60"/>
      <c r="B451" s="60"/>
      <c r="C451" s="60"/>
      <c r="D451" s="60"/>
      <c r="E451" s="60"/>
      <c r="F451" s="60"/>
      <c r="G451" s="60"/>
      <c r="H451" s="60"/>
      <c r="I451" s="60"/>
      <c r="J451" s="60"/>
      <c r="M451" s="404"/>
    </row>
    <row r="452" spans="1:13" s="59" customFormat="1" x14ac:dyDescent="0.3">
      <c r="A452" s="60"/>
      <c r="B452" s="60"/>
      <c r="C452" s="60"/>
      <c r="D452" s="60"/>
      <c r="E452" s="60"/>
      <c r="F452" s="60"/>
      <c r="G452" s="60"/>
      <c r="H452" s="60"/>
      <c r="I452" s="60"/>
      <c r="J452" s="60"/>
      <c r="M452" s="404"/>
    </row>
    <row r="453" spans="1:13" s="59" customFormat="1" x14ac:dyDescent="0.3">
      <c r="A453" s="60"/>
      <c r="B453" s="60"/>
      <c r="C453" s="60"/>
      <c r="D453" s="60"/>
      <c r="E453" s="60"/>
      <c r="F453" s="60"/>
      <c r="G453" s="60"/>
      <c r="H453" s="60"/>
      <c r="I453" s="60"/>
      <c r="J453" s="60"/>
      <c r="M453" s="404"/>
    </row>
    <row r="454" spans="1:13" s="59" customFormat="1" x14ac:dyDescent="0.3">
      <c r="A454" s="60"/>
      <c r="B454" s="60"/>
      <c r="C454" s="60"/>
      <c r="D454" s="60"/>
      <c r="E454" s="60"/>
      <c r="F454" s="60"/>
      <c r="G454" s="60"/>
      <c r="H454" s="60"/>
      <c r="I454" s="60"/>
      <c r="J454" s="60"/>
      <c r="M454" s="404"/>
    </row>
    <row r="455" spans="1:13" s="59" customFormat="1" x14ac:dyDescent="0.3">
      <c r="A455" s="60"/>
      <c r="B455" s="60"/>
      <c r="C455" s="60"/>
      <c r="D455" s="60"/>
      <c r="E455" s="60"/>
      <c r="F455" s="60"/>
      <c r="G455" s="60"/>
      <c r="H455" s="60"/>
      <c r="I455" s="60"/>
      <c r="J455" s="60"/>
      <c r="M455" s="404"/>
    </row>
    <row r="456" spans="1:13" s="59" customFormat="1" x14ac:dyDescent="0.3">
      <c r="A456" s="60"/>
      <c r="B456" s="60"/>
      <c r="C456" s="60"/>
      <c r="D456" s="60"/>
      <c r="E456" s="60"/>
      <c r="F456" s="60"/>
      <c r="G456" s="60"/>
      <c r="H456" s="60"/>
      <c r="I456" s="60"/>
      <c r="J456" s="60"/>
      <c r="M456" s="404"/>
    </row>
    <row r="457" spans="1:13" s="59" customFormat="1" x14ac:dyDescent="0.3">
      <c r="A457" s="60"/>
      <c r="B457" s="60"/>
      <c r="C457" s="60"/>
      <c r="D457" s="60"/>
      <c r="E457" s="60"/>
      <c r="F457" s="60"/>
      <c r="G457" s="60"/>
      <c r="H457" s="60"/>
      <c r="I457" s="60"/>
      <c r="J457" s="60"/>
      <c r="M457" s="404"/>
    </row>
    <row r="458" spans="1:13" s="59" customFormat="1" x14ac:dyDescent="0.3">
      <c r="A458" s="60"/>
      <c r="B458" s="60"/>
      <c r="C458" s="60"/>
      <c r="D458" s="60"/>
      <c r="E458" s="60"/>
      <c r="F458" s="60"/>
      <c r="G458" s="60"/>
      <c r="H458" s="60"/>
      <c r="I458" s="60"/>
      <c r="J458" s="60"/>
      <c r="M458" s="404"/>
    </row>
    <row r="459" spans="1:13" s="59" customFormat="1" x14ac:dyDescent="0.3">
      <c r="A459" s="60"/>
      <c r="B459" s="60"/>
      <c r="C459" s="60"/>
      <c r="D459" s="60"/>
      <c r="E459" s="60"/>
      <c r="F459" s="60"/>
      <c r="G459" s="60"/>
      <c r="H459" s="60"/>
      <c r="I459" s="60"/>
      <c r="J459" s="60"/>
      <c r="M459" s="404"/>
    </row>
    <row r="460" spans="1:13" s="59" customFormat="1" x14ac:dyDescent="0.3">
      <c r="A460" s="60"/>
      <c r="B460" s="60"/>
      <c r="C460" s="60"/>
      <c r="D460" s="60"/>
      <c r="E460" s="60"/>
      <c r="F460" s="60"/>
      <c r="G460" s="60"/>
      <c r="H460" s="60"/>
      <c r="I460" s="60"/>
      <c r="J460" s="60"/>
      <c r="M460" s="404"/>
    </row>
    <row r="461" spans="1:13" s="59" customFormat="1" x14ac:dyDescent="0.3">
      <c r="A461" s="60"/>
      <c r="B461" s="60"/>
      <c r="C461" s="60"/>
      <c r="D461" s="60"/>
      <c r="E461" s="60"/>
      <c r="F461" s="60"/>
      <c r="G461" s="60"/>
      <c r="H461" s="60"/>
      <c r="I461" s="60"/>
      <c r="J461" s="60"/>
      <c r="M461" s="404"/>
    </row>
    <row r="462" spans="1:13" s="59" customFormat="1" x14ac:dyDescent="0.3">
      <c r="A462" s="60"/>
      <c r="B462" s="60"/>
      <c r="C462" s="60"/>
      <c r="D462" s="60"/>
      <c r="E462" s="60"/>
      <c r="F462" s="60"/>
      <c r="G462" s="60"/>
      <c r="H462" s="60"/>
      <c r="I462" s="60"/>
      <c r="J462" s="60"/>
      <c r="M462" s="404"/>
    </row>
    <row r="463" spans="1:13" s="59" customFormat="1" x14ac:dyDescent="0.3">
      <c r="A463" s="60"/>
      <c r="B463" s="60"/>
      <c r="C463" s="60"/>
      <c r="D463" s="60"/>
      <c r="E463" s="60"/>
      <c r="F463" s="60"/>
      <c r="G463" s="60"/>
      <c r="H463" s="60"/>
      <c r="I463" s="60"/>
      <c r="J463" s="60"/>
      <c r="M463" s="404"/>
    </row>
    <row r="464" spans="1:13" s="59" customFormat="1" x14ac:dyDescent="0.3">
      <c r="A464" s="60"/>
      <c r="B464" s="60"/>
      <c r="C464" s="60"/>
      <c r="D464" s="60"/>
      <c r="E464" s="60"/>
      <c r="F464" s="60"/>
      <c r="G464" s="60"/>
      <c r="H464" s="60"/>
      <c r="I464" s="60"/>
      <c r="J464" s="60"/>
      <c r="M464" s="404"/>
    </row>
    <row r="465" spans="1:13" s="59" customFormat="1" x14ac:dyDescent="0.3">
      <c r="A465" s="60"/>
      <c r="B465" s="60"/>
      <c r="C465" s="60"/>
      <c r="D465" s="60"/>
      <c r="E465" s="60"/>
      <c r="F465" s="60"/>
      <c r="G465" s="60"/>
      <c r="H465" s="60"/>
      <c r="I465" s="60"/>
      <c r="J465" s="60"/>
      <c r="M465" s="404"/>
    </row>
    <row r="466" spans="1:13" s="59" customFormat="1" x14ac:dyDescent="0.3">
      <c r="A466" s="60"/>
      <c r="B466" s="60"/>
      <c r="C466" s="60"/>
      <c r="D466" s="60"/>
      <c r="E466" s="60"/>
      <c r="F466" s="60"/>
      <c r="G466" s="60"/>
      <c r="H466" s="60"/>
      <c r="I466" s="60"/>
      <c r="J466" s="60"/>
      <c r="M466" s="404"/>
    </row>
    <row r="467" spans="1:13" s="59" customFormat="1" x14ac:dyDescent="0.3">
      <c r="A467" s="60"/>
      <c r="B467" s="60"/>
      <c r="C467" s="60"/>
      <c r="D467" s="60"/>
      <c r="E467" s="60"/>
      <c r="F467" s="60"/>
      <c r="G467" s="60"/>
      <c r="H467" s="60"/>
      <c r="I467" s="60"/>
      <c r="J467" s="60"/>
      <c r="M467" s="404"/>
    </row>
    <row r="468" spans="1:13" s="59" customFormat="1" x14ac:dyDescent="0.3">
      <c r="A468" s="60"/>
      <c r="B468" s="60"/>
      <c r="C468" s="60"/>
      <c r="D468" s="60"/>
      <c r="E468" s="60"/>
      <c r="F468" s="60"/>
      <c r="G468" s="60"/>
      <c r="H468" s="60"/>
      <c r="I468" s="60"/>
      <c r="J468" s="60"/>
      <c r="M468" s="404"/>
    </row>
    <row r="469" spans="1:13" s="59" customFormat="1" x14ac:dyDescent="0.3">
      <c r="A469" s="60"/>
      <c r="B469" s="60"/>
      <c r="C469" s="60"/>
      <c r="D469" s="60"/>
      <c r="E469" s="60"/>
      <c r="F469" s="60"/>
      <c r="G469" s="60"/>
      <c r="H469" s="60"/>
      <c r="I469" s="60"/>
      <c r="J469" s="60"/>
      <c r="M469" s="404"/>
    </row>
    <row r="470" spans="1:13" s="59" customFormat="1" x14ac:dyDescent="0.3">
      <c r="A470" s="60"/>
      <c r="B470" s="60"/>
      <c r="C470" s="60"/>
      <c r="D470" s="60"/>
      <c r="E470" s="60"/>
      <c r="F470" s="60"/>
      <c r="G470" s="60"/>
      <c r="H470" s="60"/>
      <c r="I470" s="60"/>
      <c r="J470" s="60"/>
      <c r="M470" s="404"/>
    </row>
    <row r="471" spans="1:13" s="59" customFormat="1" x14ac:dyDescent="0.3">
      <c r="A471" s="60"/>
      <c r="B471" s="60"/>
      <c r="C471" s="60"/>
      <c r="D471" s="60"/>
      <c r="E471" s="60"/>
      <c r="F471" s="60"/>
      <c r="G471" s="60"/>
      <c r="H471" s="60"/>
      <c r="I471" s="60"/>
      <c r="J471" s="60"/>
      <c r="M471" s="404"/>
    </row>
    <row r="472" spans="1:13" s="59" customFormat="1" x14ac:dyDescent="0.3">
      <c r="A472" s="60"/>
      <c r="B472" s="60"/>
      <c r="C472" s="60"/>
      <c r="D472" s="60"/>
      <c r="E472" s="60"/>
      <c r="F472" s="60"/>
      <c r="G472" s="60"/>
      <c r="H472" s="60"/>
      <c r="I472" s="60"/>
      <c r="J472" s="60"/>
      <c r="M472" s="404"/>
    </row>
    <row r="473" spans="1:13" s="59" customFormat="1" x14ac:dyDescent="0.3">
      <c r="A473" s="60"/>
      <c r="B473" s="60"/>
      <c r="C473" s="60"/>
      <c r="D473" s="60"/>
      <c r="E473" s="60"/>
      <c r="F473" s="60"/>
      <c r="G473" s="60"/>
      <c r="H473" s="60"/>
      <c r="I473" s="60"/>
      <c r="J473" s="60"/>
      <c r="M473" s="404"/>
    </row>
    <row r="474" spans="1:13" s="59" customFormat="1" x14ac:dyDescent="0.3">
      <c r="A474" s="60"/>
      <c r="B474" s="60"/>
      <c r="C474" s="60"/>
      <c r="D474" s="60"/>
      <c r="E474" s="60"/>
      <c r="F474" s="60"/>
      <c r="G474" s="60"/>
      <c r="H474" s="60"/>
      <c r="I474" s="60"/>
      <c r="J474" s="60"/>
      <c r="M474" s="404"/>
    </row>
    <row r="475" spans="1:13" s="59" customFormat="1" x14ac:dyDescent="0.3">
      <c r="A475" s="60"/>
      <c r="B475" s="60"/>
      <c r="C475" s="60"/>
      <c r="D475" s="60"/>
      <c r="E475" s="60"/>
      <c r="F475" s="60"/>
      <c r="G475" s="60"/>
      <c r="H475" s="60"/>
      <c r="I475" s="60"/>
      <c r="J475" s="60"/>
      <c r="M475" s="404"/>
    </row>
    <row r="476" spans="1:13" s="59" customFormat="1" x14ac:dyDescent="0.3">
      <c r="A476" s="60"/>
      <c r="B476" s="60"/>
      <c r="C476" s="60"/>
      <c r="D476" s="60"/>
      <c r="E476" s="60"/>
      <c r="F476" s="60"/>
      <c r="G476" s="60"/>
      <c r="H476" s="60"/>
      <c r="I476" s="60"/>
      <c r="J476" s="60"/>
      <c r="M476" s="404"/>
    </row>
    <row r="477" spans="1:13" s="59" customFormat="1" x14ac:dyDescent="0.3">
      <c r="A477" s="60"/>
      <c r="B477" s="60"/>
      <c r="C477" s="60"/>
      <c r="D477" s="60"/>
      <c r="E477" s="60"/>
      <c r="F477" s="60"/>
      <c r="G477" s="60"/>
      <c r="H477" s="60"/>
      <c r="I477" s="60"/>
      <c r="J477" s="60"/>
      <c r="M477" s="404"/>
    </row>
    <row r="478" spans="1:13" s="59" customFormat="1" x14ac:dyDescent="0.3">
      <c r="A478" s="60"/>
      <c r="B478" s="60"/>
      <c r="C478" s="60"/>
      <c r="D478" s="60"/>
      <c r="E478" s="60"/>
      <c r="F478" s="60"/>
      <c r="G478" s="60"/>
      <c r="H478" s="60"/>
      <c r="I478" s="60"/>
      <c r="J478" s="60"/>
    </row>
    <row r="479" spans="1:13" s="59" customFormat="1" x14ac:dyDescent="0.3">
      <c r="A479" s="60"/>
      <c r="B479" s="60"/>
      <c r="C479" s="60"/>
      <c r="D479" s="60"/>
      <c r="E479" s="60"/>
      <c r="F479" s="60"/>
      <c r="G479" s="60"/>
      <c r="H479" s="60"/>
      <c r="I479" s="60"/>
      <c r="J479" s="60"/>
    </row>
    <row r="480" spans="1:13" s="59" customFormat="1" x14ac:dyDescent="0.3">
      <c r="A480" s="60"/>
      <c r="B480" s="60"/>
      <c r="C480" s="60"/>
      <c r="D480" s="60"/>
      <c r="E480" s="60"/>
      <c r="F480" s="60"/>
      <c r="G480" s="60"/>
      <c r="H480" s="60"/>
      <c r="I480" s="60"/>
      <c r="J480" s="60"/>
    </row>
    <row r="481" spans="1:10" s="59" customFormat="1" x14ac:dyDescent="0.3">
      <c r="A481" s="60"/>
      <c r="B481" s="60"/>
      <c r="C481" s="60"/>
      <c r="D481" s="60"/>
      <c r="E481" s="60"/>
      <c r="F481" s="60"/>
      <c r="G481" s="60"/>
      <c r="H481" s="60"/>
      <c r="I481" s="60"/>
      <c r="J481" s="60"/>
    </row>
    <row r="482" spans="1:10" s="59" customFormat="1" x14ac:dyDescent="0.3">
      <c r="A482" s="60"/>
      <c r="B482" s="60"/>
      <c r="C482" s="60"/>
      <c r="D482" s="60"/>
      <c r="E482" s="60"/>
      <c r="F482" s="60"/>
      <c r="G482" s="60"/>
      <c r="H482" s="60"/>
      <c r="I482" s="60"/>
      <c r="J482" s="60"/>
    </row>
    <row r="483" spans="1:10" s="59" customFormat="1" x14ac:dyDescent="0.3">
      <c r="A483" s="60"/>
      <c r="B483" s="60"/>
      <c r="C483" s="60"/>
      <c r="D483" s="60"/>
      <c r="E483" s="60"/>
      <c r="F483" s="60"/>
      <c r="G483" s="60"/>
      <c r="H483" s="60"/>
      <c r="I483" s="60"/>
      <c r="J483" s="60"/>
    </row>
    <row r="484" spans="1:10" s="59" customFormat="1" x14ac:dyDescent="0.3">
      <c r="A484" s="60"/>
      <c r="B484" s="60"/>
      <c r="C484" s="60"/>
      <c r="D484" s="60"/>
      <c r="E484" s="60"/>
      <c r="F484" s="60"/>
      <c r="G484" s="60"/>
      <c r="H484" s="60"/>
      <c r="I484" s="60"/>
      <c r="J484" s="60"/>
    </row>
    <row r="485" spans="1:10" s="59" customFormat="1" x14ac:dyDescent="0.3">
      <c r="A485" s="60"/>
      <c r="B485" s="60"/>
      <c r="C485" s="60"/>
      <c r="D485" s="60"/>
      <c r="E485" s="60"/>
      <c r="F485" s="60"/>
      <c r="G485" s="60"/>
      <c r="H485" s="60"/>
      <c r="I485" s="60"/>
      <c r="J485" s="60"/>
    </row>
    <row r="486" spans="1:10" s="59" customFormat="1" x14ac:dyDescent="0.3">
      <c r="A486" s="60"/>
      <c r="B486" s="60"/>
      <c r="C486" s="60"/>
      <c r="D486" s="60"/>
      <c r="E486" s="60"/>
      <c r="F486" s="60"/>
      <c r="G486" s="60"/>
      <c r="H486" s="60"/>
      <c r="I486" s="60"/>
      <c r="J486" s="60"/>
    </row>
    <row r="487" spans="1:10" s="59" customFormat="1" x14ac:dyDescent="0.3">
      <c r="A487" s="60"/>
      <c r="B487" s="60"/>
      <c r="C487" s="60"/>
      <c r="D487" s="60"/>
      <c r="E487" s="60"/>
      <c r="F487" s="60"/>
      <c r="G487" s="60"/>
      <c r="H487" s="60"/>
      <c r="I487" s="60"/>
      <c r="J487" s="60"/>
    </row>
    <row r="488" spans="1:10" s="59" customFormat="1" x14ac:dyDescent="0.3">
      <c r="A488" s="60"/>
      <c r="B488" s="60"/>
      <c r="C488" s="60"/>
      <c r="D488" s="60"/>
      <c r="E488" s="60"/>
      <c r="F488" s="60"/>
      <c r="G488" s="60"/>
      <c r="H488" s="60"/>
      <c r="I488" s="60"/>
      <c r="J488" s="60"/>
    </row>
    <row r="489" spans="1:10" s="59" customFormat="1" x14ac:dyDescent="0.3">
      <c r="A489" s="60"/>
      <c r="B489" s="60"/>
      <c r="C489" s="60"/>
      <c r="D489" s="60"/>
      <c r="E489" s="60"/>
      <c r="F489" s="60"/>
      <c r="G489" s="60"/>
      <c r="H489" s="60"/>
      <c r="I489" s="60"/>
      <c r="J489" s="60"/>
    </row>
    <row r="490" spans="1:10" s="59" customFormat="1" x14ac:dyDescent="0.3">
      <c r="A490" s="60"/>
      <c r="B490" s="60"/>
      <c r="C490" s="60"/>
      <c r="D490" s="60"/>
      <c r="E490" s="60"/>
      <c r="F490" s="60"/>
      <c r="G490" s="60"/>
      <c r="H490" s="60"/>
      <c r="I490" s="60"/>
      <c r="J490" s="60"/>
    </row>
    <row r="491" spans="1:10" s="59" customFormat="1" x14ac:dyDescent="0.3">
      <c r="A491" s="60"/>
      <c r="B491" s="60"/>
      <c r="C491" s="60"/>
      <c r="D491" s="60"/>
      <c r="E491" s="60"/>
      <c r="F491" s="60"/>
      <c r="G491" s="60"/>
      <c r="H491" s="60"/>
      <c r="I491" s="60"/>
      <c r="J491" s="60"/>
    </row>
    <row r="492" spans="1:10" s="59" customFormat="1" x14ac:dyDescent="0.3">
      <c r="A492" s="60"/>
      <c r="B492" s="60"/>
      <c r="C492" s="60"/>
      <c r="D492" s="60"/>
      <c r="E492" s="60"/>
      <c r="F492" s="60"/>
      <c r="G492" s="60"/>
      <c r="H492" s="60"/>
      <c r="I492" s="60"/>
      <c r="J492" s="60"/>
    </row>
    <row r="493" spans="1:10" s="59" customFormat="1" x14ac:dyDescent="0.3">
      <c r="A493" s="60"/>
      <c r="B493" s="60"/>
      <c r="C493" s="60"/>
      <c r="D493" s="60"/>
      <c r="E493" s="60"/>
      <c r="F493" s="60"/>
      <c r="G493" s="60"/>
      <c r="H493" s="60"/>
      <c r="I493" s="60"/>
      <c r="J493" s="60"/>
    </row>
    <row r="494" spans="1:10" s="59" customFormat="1" x14ac:dyDescent="0.3">
      <c r="A494" s="60"/>
      <c r="B494" s="60"/>
      <c r="C494" s="60"/>
      <c r="D494" s="60"/>
      <c r="E494" s="60"/>
      <c r="F494" s="60"/>
      <c r="G494" s="60"/>
      <c r="H494" s="60"/>
      <c r="I494" s="60"/>
      <c r="J494" s="60"/>
    </row>
    <row r="495" spans="1:10" s="59" customFormat="1" x14ac:dyDescent="0.3">
      <c r="A495" s="60"/>
      <c r="B495" s="60"/>
      <c r="C495" s="60"/>
      <c r="D495" s="60"/>
      <c r="E495" s="60"/>
      <c r="F495" s="60"/>
      <c r="G495" s="60"/>
      <c r="H495" s="60"/>
      <c r="I495" s="60"/>
      <c r="J495" s="60"/>
    </row>
    <row r="496" spans="1:10" s="59" customFormat="1" x14ac:dyDescent="0.3">
      <c r="A496" s="60"/>
      <c r="B496" s="60"/>
      <c r="C496" s="60"/>
      <c r="D496" s="60"/>
      <c r="E496" s="60"/>
      <c r="F496" s="60"/>
      <c r="G496" s="60"/>
      <c r="H496" s="60"/>
      <c r="I496" s="60"/>
      <c r="J496" s="60"/>
    </row>
    <row r="497" spans="1:10" s="59" customFormat="1" x14ac:dyDescent="0.3">
      <c r="A497" s="60"/>
      <c r="B497" s="60"/>
      <c r="C497" s="60"/>
      <c r="D497" s="60"/>
      <c r="E497" s="60"/>
      <c r="F497" s="60"/>
      <c r="G497" s="60"/>
      <c r="H497" s="60"/>
      <c r="I497" s="60"/>
      <c r="J497" s="60"/>
    </row>
    <row r="498" spans="1:10" s="59" customFormat="1" x14ac:dyDescent="0.3">
      <c r="A498" s="60"/>
      <c r="B498" s="60"/>
      <c r="C498" s="60"/>
      <c r="D498" s="60"/>
      <c r="E498" s="60"/>
      <c r="F498" s="60"/>
      <c r="G498" s="60"/>
      <c r="H498" s="60"/>
      <c r="I498" s="60"/>
      <c r="J498" s="60"/>
    </row>
    <row r="499" spans="1:10" s="59" customFormat="1" x14ac:dyDescent="0.3">
      <c r="A499" s="60"/>
      <c r="B499" s="60"/>
      <c r="C499" s="60"/>
      <c r="D499" s="60"/>
      <c r="E499" s="60"/>
      <c r="F499" s="60"/>
      <c r="G499" s="60"/>
      <c r="H499" s="60"/>
      <c r="I499" s="60"/>
      <c r="J499" s="60"/>
    </row>
    <row r="500" spans="1:10" s="59" customFormat="1" x14ac:dyDescent="0.3">
      <c r="A500" s="60"/>
      <c r="B500" s="60"/>
      <c r="C500" s="60"/>
      <c r="D500" s="60"/>
      <c r="E500" s="60"/>
      <c r="F500" s="60"/>
      <c r="G500" s="60"/>
      <c r="H500" s="60"/>
      <c r="I500" s="60"/>
      <c r="J500" s="60"/>
    </row>
    <row r="501" spans="1:10" s="59" customFormat="1" x14ac:dyDescent="0.3">
      <c r="A501" s="60"/>
      <c r="B501" s="60"/>
      <c r="C501" s="60"/>
      <c r="D501" s="60"/>
      <c r="E501" s="60"/>
      <c r="F501" s="60"/>
      <c r="G501" s="60"/>
      <c r="H501" s="60"/>
      <c r="I501" s="60"/>
      <c r="J501" s="60"/>
    </row>
    <row r="502" spans="1:10" s="59" customFormat="1" x14ac:dyDescent="0.3">
      <c r="A502" s="60"/>
      <c r="B502" s="60"/>
      <c r="C502" s="60"/>
      <c r="D502" s="60"/>
      <c r="E502" s="60"/>
      <c r="F502" s="60"/>
      <c r="G502" s="60"/>
      <c r="H502" s="60"/>
      <c r="I502" s="60"/>
      <c r="J502" s="60"/>
    </row>
    <row r="503" spans="1:10" s="59" customFormat="1" x14ac:dyDescent="0.3">
      <c r="A503" s="60"/>
      <c r="B503" s="60"/>
      <c r="C503" s="60"/>
      <c r="D503" s="60"/>
      <c r="E503" s="60"/>
      <c r="F503" s="60"/>
      <c r="G503" s="60"/>
      <c r="H503" s="60"/>
      <c r="I503" s="60"/>
      <c r="J503" s="60"/>
    </row>
    <row r="504" spans="1:10" s="59" customFormat="1" x14ac:dyDescent="0.3">
      <c r="A504" s="60"/>
      <c r="B504" s="60"/>
      <c r="C504" s="60"/>
      <c r="D504" s="60"/>
      <c r="E504" s="60"/>
      <c r="F504" s="60"/>
      <c r="G504" s="60"/>
      <c r="H504" s="60"/>
      <c r="I504" s="60"/>
      <c r="J504" s="60"/>
    </row>
    <row r="505" spans="1:10" s="59" customFormat="1" x14ac:dyDescent="0.3">
      <c r="A505" s="60"/>
      <c r="B505" s="60"/>
      <c r="C505" s="60"/>
      <c r="D505" s="60"/>
      <c r="E505" s="60"/>
      <c r="F505" s="60"/>
      <c r="G505" s="60"/>
      <c r="H505" s="60"/>
      <c r="I505" s="60"/>
      <c r="J505" s="60"/>
    </row>
    <row r="506" spans="1:10" s="59" customFormat="1" x14ac:dyDescent="0.3">
      <c r="A506" s="60"/>
      <c r="B506" s="60"/>
      <c r="C506" s="60"/>
      <c r="D506" s="60"/>
      <c r="E506" s="60"/>
      <c r="F506" s="60"/>
      <c r="G506" s="60"/>
      <c r="H506" s="60"/>
      <c r="I506" s="60"/>
      <c r="J506" s="60"/>
    </row>
    <row r="507" spans="1:10" s="59" customFormat="1" x14ac:dyDescent="0.3">
      <c r="A507" s="60"/>
      <c r="B507" s="60"/>
      <c r="C507" s="60"/>
      <c r="D507" s="60"/>
      <c r="E507" s="60"/>
      <c r="F507" s="60"/>
      <c r="G507" s="60"/>
      <c r="H507" s="60"/>
      <c r="I507" s="60"/>
      <c r="J507" s="60"/>
    </row>
    <row r="508" spans="1:10" s="59" customFormat="1" x14ac:dyDescent="0.3">
      <c r="A508" s="60"/>
      <c r="B508" s="60"/>
      <c r="C508" s="60"/>
      <c r="D508" s="60"/>
      <c r="E508" s="60"/>
      <c r="F508" s="60"/>
      <c r="G508" s="60"/>
      <c r="H508" s="60"/>
      <c r="I508" s="60"/>
      <c r="J508" s="60"/>
    </row>
    <row r="509" spans="1:10" s="59" customFormat="1" x14ac:dyDescent="0.3">
      <c r="A509" s="60"/>
      <c r="B509" s="60"/>
      <c r="C509" s="60"/>
      <c r="D509" s="60"/>
      <c r="E509" s="60"/>
      <c r="F509" s="60"/>
      <c r="G509" s="60"/>
      <c r="H509" s="60"/>
      <c r="I509" s="60"/>
      <c r="J509" s="60"/>
    </row>
    <row r="510" spans="1:10" s="59" customFormat="1" x14ac:dyDescent="0.3">
      <c r="A510" s="60"/>
      <c r="B510" s="60"/>
      <c r="C510" s="60"/>
      <c r="D510" s="60"/>
      <c r="E510" s="60"/>
      <c r="F510" s="60"/>
      <c r="G510" s="60"/>
      <c r="H510" s="60"/>
      <c r="I510" s="60"/>
      <c r="J510" s="60"/>
    </row>
    <row r="511" spans="1:10" s="59" customFormat="1" x14ac:dyDescent="0.3">
      <c r="A511" s="60"/>
      <c r="B511" s="60"/>
      <c r="C511" s="60"/>
      <c r="D511" s="60"/>
      <c r="E511" s="60"/>
      <c r="F511" s="60"/>
      <c r="G511" s="60"/>
      <c r="H511" s="60"/>
      <c r="I511" s="60"/>
      <c r="J511" s="60"/>
    </row>
    <row r="512" spans="1:10" s="59" customFormat="1" x14ac:dyDescent="0.3">
      <c r="A512" s="60"/>
      <c r="B512" s="60"/>
      <c r="C512" s="60"/>
      <c r="D512" s="60"/>
      <c r="E512" s="60"/>
      <c r="F512" s="60"/>
      <c r="G512" s="60"/>
      <c r="H512" s="60"/>
      <c r="I512" s="60"/>
      <c r="J512" s="60"/>
    </row>
    <row r="513" spans="1:10" s="59" customFormat="1" x14ac:dyDescent="0.3">
      <c r="A513" s="60"/>
      <c r="B513" s="60"/>
      <c r="C513" s="60"/>
      <c r="D513" s="60"/>
      <c r="E513" s="60"/>
      <c r="F513" s="60"/>
      <c r="G513" s="60"/>
      <c r="H513" s="60"/>
      <c r="I513" s="60"/>
      <c r="J513" s="60"/>
    </row>
    <row r="514" spans="1:10" s="59" customFormat="1" x14ac:dyDescent="0.3">
      <c r="A514" s="60"/>
      <c r="B514" s="60"/>
      <c r="C514" s="60"/>
      <c r="D514" s="60"/>
      <c r="E514" s="60"/>
      <c r="F514" s="60"/>
      <c r="G514" s="60"/>
      <c r="H514" s="60"/>
      <c r="I514" s="60"/>
      <c r="J514" s="60"/>
    </row>
    <row r="515" spans="1:10" s="59" customFormat="1" x14ac:dyDescent="0.3">
      <c r="A515" s="60"/>
      <c r="B515" s="60"/>
      <c r="C515" s="60"/>
      <c r="D515" s="60"/>
      <c r="E515" s="60"/>
      <c r="F515" s="60"/>
      <c r="G515" s="60"/>
      <c r="H515" s="60"/>
      <c r="I515" s="60"/>
      <c r="J515" s="60"/>
    </row>
    <row r="516" spans="1:10" s="59" customFormat="1" x14ac:dyDescent="0.3">
      <c r="A516" s="60"/>
      <c r="B516" s="60"/>
      <c r="C516" s="60"/>
      <c r="D516" s="60"/>
      <c r="E516" s="60"/>
      <c r="F516" s="60"/>
      <c r="G516" s="60"/>
      <c r="H516" s="60"/>
      <c r="I516" s="60"/>
      <c r="J516" s="60"/>
    </row>
    <row r="517" spans="1:10" s="59" customFormat="1" x14ac:dyDescent="0.3">
      <c r="A517" s="60"/>
      <c r="B517" s="60"/>
      <c r="C517" s="60"/>
      <c r="D517" s="60"/>
      <c r="E517" s="60"/>
      <c r="F517" s="60"/>
      <c r="G517" s="60"/>
      <c r="H517" s="60"/>
      <c r="I517" s="60"/>
      <c r="J517" s="60"/>
    </row>
    <row r="518" spans="1:10" s="59" customFormat="1" x14ac:dyDescent="0.3">
      <c r="A518" s="60"/>
      <c r="B518" s="60"/>
      <c r="C518" s="60"/>
      <c r="D518" s="60"/>
      <c r="E518" s="60"/>
      <c r="F518" s="60"/>
      <c r="G518" s="60"/>
      <c r="H518" s="60"/>
      <c r="I518" s="60"/>
      <c r="J518" s="60"/>
    </row>
    <row r="519" spans="1:10" s="59" customFormat="1" x14ac:dyDescent="0.3">
      <c r="A519" s="60"/>
      <c r="B519" s="60"/>
      <c r="C519" s="60"/>
      <c r="D519" s="60"/>
      <c r="E519" s="60"/>
      <c r="F519" s="60"/>
      <c r="G519" s="60"/>
      <c r="H519" s="60"/>
      <c r="I519" s="60"/>
      <c r="J519" s="60"/>
    </row>
    <row r="520" spans="1:10" s="59" customFormat="1" x14ac:dyDescent="0.3">
      <c r="A520" s="60"/>
      <c r="B520" s="60"/>
      <c r="C520" s="60"/>
      <c r="D520" s="60"/>
      <c r="E520" s="60"/>
      <c r="F520" s="60"/>
      <c r="G520" s="60"/>
      <c r="H520" s="60"/>
      <c r="I520" s="60"/>
      <c r="J520" s="60"/>
    </row>
    <row r="521" spans="1:10" s="59" customFormat="1" x14ac:dyDescent="0.3">
      <c r="A521" s="60"/>
      <c r="B521" s="60"/>
      <c r="C521" s="60"/>
      <c r="D521" s="60"/>
      <c r="E521" s="60"/>
      <c r="F521" s="60"/>
      <c r="G521" s="60"/>
      <c r="H521" s="60"/>
      <c r="I521" s="60"/>
      <c r="J521" s="60"/>
    </row>
    <row r="522" spans="1:10" s="59" customFormat="1" x14ac:dyDescent="0.3">
      <c r="A522" s="60"/>
      <c r="B522" s="60"/>
      <c r="C522" s="60"/>
      <c r="D522" s="60"/>
      <c r="E522" s="60"/>
      <c r="F522" s="60"/>
      <c r="G522" s="60"/>
      <c r="H522" s="60"/>
      <c r="I522" s="60"/>
      <c r="J522" s="60"/>
    </row>
    <row r="523" spans="1:10" s="59" customFormat="1" x14ac:dyDescent="0.3">
      <c r="A523" s="60"/>
      <c r="B523" s="60"/>
      <c r="C523" s="60"/>
      <c r="D523" s="60"/>
      <c r="E523" s="60"/>
      <c r="F523" s="60"/>
      <c r="G523" s="60"/>
      <c r="H523" s="60"/>
      <c r="I523" s="60"/>
      <c r="J523" s="60"/>
    </row>
    <row r="524" spans="1:10" s="59" customFormat="1" x14ac:dyDescent="0.3">
      <c r="A524" s="60"/>
      <c r="B524" s="60"/>
      <c r="C524" s="60"/>
      <c r="D524" s="60"/>
      <c r="E524" s="60"/>
      <c r="F524" s="60"/>
      <c r="G524" s="60"/>
      <c r="H524" s="60"/>
      <c r="I524" s="60"/>
      <c r="J524" s="60"/>
    </row>
    <row r="525" spans="1:10" s="59" customFormat="1" x14ac:dyDescent="0.3">
      <c r="A525" s="60"/>
      <c r="B525" s="60"/>
      <c r="C525" s="60"/>
      <c r="D525" s="60"/>
      <c r="E525" s="60"/>
      <c r="F525" s="60"/>
      <c r="G525" s="60"/>
      <c r="H525" s="60"/>
      <c r="I525" s="60"/>
      <c r="J525" s="60"/>
    </row>
    <row r="526" spans="1:10" s="59" customFormat="1" x14ac:dyDescent="0.3">
      <c r="A526" s="60"/>
      <c r="B526" s="60"/>
      <c r="C526" s="60"/>
      <c r="D526" s="60"/>
      <c r="E526" s="60"/>
      <c r="F526" s="60"/>
      <c r="G526" s="60"/>
      <c r="H526" s="60"/>
      <c r="I526" s="60"/>
      <c r="J526" s="60"/>
    </row>
    <row r="527" spans="1:10" s="59" customFormat="1" x14ac:dyDescent="0.3">
      <c r="A527" s="60"/>
      <c r="B527" s="60"/>
      <c r="C527" s="60"/>
      <c r="D527" s="60"/>
      <c r="E527" s="60"/>
      <c r="F527" s="60"/>
      <c r="G527" s="60"/>
      <c r="H527" s="60"/>
      <c r="I527" s="60"/>
      <c r="J527" s="60"/>
    </row>
    <row r="528" spans="1:10" s="59" customFormat="1" x14ac:dyDescent="0.3">
      <c r="A528" s="60"/>
      <c r="B528" s="60"/>
      <c r="C528" s="60"/>
      <c r="D528" s="60"/>
      <c r="E528" s="60"/>
      <c r="F528" s="60"/>
      <c r="G528" s="60"/>
      <c r="H528" s="60"/>
      <c r="I528" s="60"/>
      <c r="J528" s="60"/>
    </row>
    <row r="529" spans="1:10" s="59" customFormat="1" x14ac:dyDescent="0.3">
      <c r="A529" s="60"/>
      <c r="B529" s="60"/>
      <c r="C529" s="60"/>
      <c r="D529" s="60"/>
      <c r="E529" s="60"/>
      <c r="F529" s="60"/>
      <c r="G529" s="60"/>
      <c r="H529" s="60"/>
      <c r="I529" s="60"/>
      <c r="J529" s="60"/>
    </row>
    <row r="530" spans="1:10" s="59" customFormat="1" x14ac:dyDescent="0.3">
      <c r="A530" s="60"/>
      <c r="B530" s="60"/>
      <c r="C530" s="60"/>
      <c r="D530" s="60"/>
      <c r="E530" s="60"/>
      <c r="F530" s="60"/>
      <c r="G530" s="60"/>
      <c r="H530" s="60"/>
      <c r="I530" s="60"/>
      <c r="J530" s="60"/>
    </row>
    <row r="531" spans="1:10" s="59" customFormat="1" x14ac:dyDescent="0.3">
      <c r="A531" s="60"/>
      <c r="B531" s="60"/>
      <c r="C531" s="60"/>
      <c r="D531" s="60"/>
      <c r="E531" s="60"/>
      <c r="F531" s="60"/>
      <c r="G531" s="60"/>
      <c r="H531" s="60"/>
      <c r="I531" s="60"/>
      <c r="J531" s="60"/>
    </row>
    <row r="532" spans="1:10" s="59" customFormat="1" x14ac:dyDescent="0.3">
      <c r="A532" s="60"/>
      <c r="B532" s="60"/>
      <c r="C532" s="60"/>
      <c r="D532" s="60"/>
      <c r="E532" s="60"/>
      <c r="F532" s="60"/>
      <c r="G532" s="60"/>
      <c r="H532" s="60"/>
      <c r="I532" s="60"/>
      <c r="J532" s="60"/>
    </row>
    <row r="533" spans="1:10" s="59" customFormat="1" x14ac:dyDescent="0.3">
      <c r="A533" s="60"/>
      <c r="B533" s="60"/>
      <c r="C533" s="60"/>
      <c r="D533" s="60"/>
      <c r="E533" s="60"/>
      <c r="F533" s="60"/>
      <c r="G533" s="60"/>
      <c r="H533" s="60"/>
      <c r="I533" s="60"/>
      <c r="J533" s="60"/>
    </row>
    <row r="534" spans="1:10" s="59" customFormat="1" x14ac:dyDescent="0.3">
      <c r="A534" s="60"/>
      <c r="B534" s="60"/>
      <c r="C534" s="60"/>
      <c r="D534" s="60"/>
      <c r="E534" s="60"/>
      <c r="F534" s="60"/>
      <c r="G534" s="60"/>
      <c r="H534" s="60"/>
      <c r="I534" s="60"/>
      <c r="J534" s="60"/>
    </row>
    <row r="535" spans="1:10" s="59" customFormat="1" x14ac:dyDescent="0.3">
      <c r="A535" s="60"/>
      <c r="B535" s="60"/>
      <c r="C535" s="60"/>
      <c r="D535" s="60"/>
      <c r="E535" s="60"/>
      <c r="F535" s="60"/>
      <c r="G535" s="60"/>
      <c r="H535" s="60"/>
      <c r="I535" s="60"/>
      <c r="J535" s="60"/>
    </row>
    <row r="536" spans="1:10" s="59" customFormat="1" x14ac:dyDescent="0.3">
      <c r="A536" s="60"/>
      <c r="B536" s="60"/>
      <c r="C536" s="60"/>
      <c r="D536" s="60"/>
      <c r="E536" s="60"/>
      <c r="F536" s="60"/>
      <c r="G536" s="60"/>
      <c r="H536" s="60"/>
      <c r="I536" s="60"/>
      <c r="J536" s="60"/>
    </row>
    <row r="537" spans="1:10" s="59" customFormat="1" x14ac:dyDescent="0.3">
      <c r="A537" s="60"/>
      <c r="B537" s="60"/>
      <c r="C537" s="60"/>
      <c r="D537" s="60"/>
      <c r="E537" s="60"/>
      <c r="F537" s="60"/>
      <c r="G537" s="60"/>
      <c r="H537" s="60"/>
      <c r="I537" s="60"/>
      <c r="J537" s="60"/>
    </row>
    <row r="538" spans="1:10" s="59" customFormat="1" x14ac:dyDescent="0.3">
      <c r="A538" s="60"/>
      <c r="B538" s="60"/>
      <c r="C538" s="60"/>
      <c r="D538" s="60"/>
      <c r="E538" s="60"/>
      <c r="F538" s="60"/>
      <c r="G538" s="60"/>
      <c r="H538" s="60"/>
      <c r="I538" s="60"/>
      <c r="J538" s="60"/>
    </row>
    <row r="539" spans="1:10" s="59" customFormat="1" x14ac:dyDescent="0.3">
      <c r="A539" s="60"/>
      <c r="B539" s="60"/>
      <c r="C539" s="60"/>
      <c r="D539" s="60"/>
      <c r="E539" s="60"/>
      <c r="F539" s="60"/>
      <c r="G539" s="60"/>
      <c r="H539" s="60"/>
      <c r="I539" s="60"/>
      <c r="J539" s="60"/>
    </row>
    <row r="540" spans="1:10" s="59" customFormat="1" x14ac:dyDescent="0.3">
      <c r="A540" s="60"/>
      <c r="B540" s="60"/>
      <c r="C540" s="60"/>
      <c r="D540" s="60"/>
      <c r="E540" s="60"/>
      <c r="F540" s="60"/>
      <c r="G540" s="60"/>
      <c r="H540" s="60"/>
      <c r="I540" s="60"/>
      <c r="J540" s="60"/>
    </row>
    <row r="541" spans="1:10" s="59" customFormat="1" x14ac:dyDescent="0.3">
      <c r="A541" s="60"/>
      <c r="B541" s="60"/>
      <c r="C541" s="60"/>
      <c r="D541" s="60"/>
      <c r="E541" s="60"/>
      <c r="F541" s="60"/>
      <c r="G541" s="60"/>
      <c r="H541" s="60"/>
      <c r="I541" s="60"/>
      <c r="J541" s="60"/>
    </row>
    <row r="542" spans="1:10" s="59" customFormat="1" x14ac:dyDescent="0.3">
      <c r="A542" s="60"/>
      <c r="B542" s="60"/>
      <c r="C542" s="60"/>
      <c r="D542" s="60"/>
      <c r="E542" s="60"/>
      <c r="F542" s="60"/>
      <c r="G542" s="60"/>
      <c r="H542" s="60"/>
      <c r="I542" s="60"/>
      <c r="J542" s="60"/>
    </row>
    <row r="543" spans="1:10" s="59" customFormat="1" x14ac:dyDescent="0.3">
      <c r="A543" s="60"/>
      <c r="B543" s="60"/>
      <c r="C543" s="60"/>
      <c r="D543" s="60"/>
      <c r="E543" s="60"/>
      <c r="F543" s="60"/>
      <c r="G543" s="60"/>
      <c r="H543" s="60"/>
      <c r="I543" s="60"/>
      <c r="J543" s="60"/>
    </row>
    <row r="544" spans="1:10" s="59" customFormat="1" x14ac:dyDescent="0.3">
      <c r="A544" s="60"/>
      <c r="B544" s="60"/>
      <c r="C544" s="60"/>
      <c r="D544" s="60"/>
      <c r="E544" s="60"/>
      <c r="F544" s="60"/>
      <c r="G544" s="60"/>
      <c r="H544" s="60"/>
      <c r="I544" s="60"/>
      <c r="J544" s="60"/>
    </row>
    <row r="545" spans="1:10" s="59" customFormat="1" x14ac:dyDescent="0.3">
      <c r="A545" s="60"/>
      <c r="B545" s="60"/>
      <c r="C545" s="60"/>
      <c r="D545" s="60"/>
      <c r="E545" s="60"/>
      <c r="F545" s="60"/>
      <c r="G545" s="60"/>
      <c r="H545" s="60"/>
      <c r="I545" s="60"/>
      <c r="J545" s="60"/>
    </row>
    <row r="546" spans="1:10" s="59" customFormat="1" x14ac:dyDescent="0.3">
      <c r="A546" s="60"/>
      <c r="B546" s="60"/>
      <c r="C546" s="60"/>
      <c r="D546" s="60"/>
      <c r="E546" s="60"/>
      <c r="F546" s="60"/>
      <c r="G546" s="60"/>
      <c r="H546" s="60"/>
      <c r="I546" s="60"/>
      <c r="J546" s="60"/>
    </row>
    <row r="547" spans="1:10" s="59" customFormat="1" x14ac:dyDescent="0.3">
      <c r="A547" s="60"/>
      <c r="B547" s="60"/>
      <c r="C547" s="60"/>
      <c r="D547" s="60"/>
      <c r="E547" s="60"/>
      <c r="F547" s="60"/>
      <c r="G547" s="60"/>
      <c r="H547" s="60"/>
      <c r="I547" s="60"/>
      <c r="J547" s="60"/>
    </row>
    <row r="548" spans="1:10" s="59" customFormat="1" x14ac:dyDescent="0.3">
      <c r="A548" s="60"/>
      <c r="B548" s="60"/>
      <c r="C548" s="60"/>
      <c r="D548" s="60"/>
      <c r="E548" s="60"/>
      <c r="F548" s="60"/>
      <c r="G548" s="60"/>
      <c r="H548" s="60"/>
      <c r="I548" s="60"/>
      <c r="J548" s="60"/>
    </row>
    <row r="549" spans="1:10" s="59" customFormat="1" x14ac:dyDescent="0.3">
      <c r="A549" s="60"/>
      <c r="B549" s="60"/>
      <c r="C549" s="60"/>
      <c r="D549" s="60"/>
      <c r="E549" s="60"/>
      <c r="F549" s="60"/>
      <c r="G549" s="60"/>
      <c r="H549" s="60"/>
      <c r="I549" s="60"/>
      <c r="J549" s="60"/>
    </row>
    <row r="550" spans="1:10" s="59" customFormat="1" x14ac:dyDescent="0.3">
      <c r="A550" s="60"/>
      <c r="B550" s="60"/>
      <c r="C550" s="60"/>
      <c r="D550" s="60"/>
      <c r="E550" s="60"/>
      <c r="F550" s="60"/>
      <c r="G550" s="60"/>
      <c r="H550" s="60"/>
      <c r="I550" s="60"/>
      <c r="J550" s="60"/>
    </row>
    <row r="551" spans="1:10" s="59" customFormat="1" x14ac:dyDescent="0.3">
      <c r="A551" s="60"/>
      <c r="B551" s="60"/>
      <c r="C551" s="60"/>
      <c r="D551" s="60"/>
      <c r="E551" s="60"/>
      <c r="F551" s="60"/>
      <c r="G551" s="60"/>
      <c r="H551" s="60"/>
      <c r="I551" s="60"/>
      <c r="J551" s="60"/>
    </row>
    <row r="552" spans="1:10" s="59" customFormat="1" x14ac:dyDescent="0.3">
      <c r="A552" s="60"/>
      <c r="B552" s="60"/>
      <c r="C552" s="60"/>
      <c r="D552" s="60"/>
      <c r="E552" s="60"/>
      <c r="F552" s="60"/>
      <c r="G552" s="60"/>
      <c r="H552" s="60"/>
      <c r="I552" s="60"/>
      <c r="J552" s="60"/>
    </row>
    <row r="553" spans="1:10" s="59" customFormat="1" x14ac:dyDescent="0.3">
      <c r="A553" s="60"/>
      <c r="B553" s="60"/>
      <c r="C553" s="60"/>
      <c r="D553" s="60"/>
      <c r="E553" s="60"/>
      <c r="F553" s="60"/>
      <c r="G553" s="60"/>
      <c r="H553" s="60"/>
      <c r="I553" s="60"/>
      <c r="J553" s="60"/>
    </row>
    <row r="554" spans="1:10" s="59" customFormat="1" x14ac:dyDescent="0.3">
      <c r="A554" s="60"/>
      <c r="B554" s="60"/>
      <c r="C554" s="60"/>
      <c r="D554" s="60"/>
      <c r="E554" s="60"/>
      <c r="F554" s="60"/>
      <c r="G554" s="60"/>
      <c r="H554" s="60"/>
      <c r="I554" s="60"/>
      <c r="J554" s="60"/>
    </row>
    <row r="555" spans="1:10" s="59" customFormat="1" x14ac:dyDescent="0.3">
      <c r="A555" s="60"/>
      <c r="B555" s="60"/>
      <c r="C555" s="60"/>
      <c r="D555" s="60"/>
      <c r="E555" s="60"/>
      <c r="F555" s="60"/>
      <c r="G555" s="60"/>
      <c r="H555" s="60"/>
      <c r="I555" s="60"/>
      <c r="J555" s="60"/>
    </row>
    <row r="556" spans="1:10" s="59" customFormat="1" x14ac:dyDescent="0.3">
      <c r="A556" s="60"/>
      <c r="B556" s="60"/>
      <c r="C556" s="60"/>
      <c r="D556" s="60"/>
      <c r="E556" s="60"/>
      <c r="F556" s="60"/>
      <c r="G556" s="60"/>
      <c r="H556" s="60"/>
      <c r="I556" s="60"/>
      <c r="J556" s="60"/>
    </row>
    <row r="557" spans="1:10" s="59" customFormat="1" x14ac:dyDescent="0.3">
      <c r="A557" s="60"/>
      <c r="B557" s="60"/>
      <c r="C557" s="60"/>
      <c r="D557" s="60"/>
      <c r="E557" s="60"/>
      <c r="F557" s="60"/>
      <c r="G557" s="60"/>
      <c r="H557" s="60"/>
      <c r="I557" s="60"/>
      <c r="J557" s="60"/>
    </row>
    <row r="558" spans="1:10" s="59" customFormat="1" x14ac:dyDescent="0.3">
      <c r="A558" s="60"/>
      <c r="B558" s="60"/>
      <c r="C558" s="60"/>
      <c r="D558" s="60"/>
      <c r="E558" s="60"/>
      <c r="F558" s="60"/>
      <c r="G558" s="60"/>
      <c r="H558" s="60"/>
      <c r="I558" s="60"/>
      <c r="J558" s="60"/>
    </row>
    <row r="559" spans="1:10" s="59" customFormat="1" x14ac:dyDescent="0.3">
      <c r="A559" s="60"/>
      <c r="B559" s="60"/>
      <c r="C559" s="60"/>
      <c r="D559" s="60"/>
      <c r="E559" s="60"/>
      <c r="F559" s="60"/>
      <c r="G559" s="60"/>
      <c r="H559" s="60"/>
      <c r="I559" s="60"/>
      <c r="J559" s="60"/>
    </row>
    <row r="560" spans="1:10" s="59" customFormat="1" x14ac:dyDescent="0.3">
      <c r="A560" s="60"/>
      <c r="B560" s="60"/>
      <c r="C560" s="60"/>
      <c r="D560" s="60"/>
      <c r="E560" s="60"/>
      <c r="F560" s="60"/>
      <c r="G560" s="60"/>
      <c r="H560" s="60"/>
      <c r="I560" s="60"/>
      <c r="J560" s="60"/>
    </row>
    <row r="561" spans="1:10" s="59" customFormat="1" x14ac:dyDescent="0.3">
      <c r="A561" s="60"/>
      <c r="B561" s="60"/>
      <c r="C561" s="60"/>
      <c r="D561" s="60"/>
      <c r="E561" s="60"/>
      <c r="F561" s="60"/>
      <c r="G561" s="60"/>
      <c r="H561" s="60"/>
      <c r="I561" s="60"/>
      <c r="J561" s="60"/>
    </row>
    <row r="562" spans="1:10" s="59" customFormat="1" x14ac:dyDescent="0.3">
      <c r="A562" s="60"/>
      <c r="B562" s="60"/>
      <c r="C562" s="60"/>
      <c r="D562" s="60"/>
      <c r="E562" s="60"/>
      <c r="F562" s="60"/>
      <c r="G562" s="60"/>
      <c r="H562" s="60"/>
      <c r="I562" s="60"/>
      <c r="J562" s="60"/>
    </row>
    <row r="563" spans="1:10" s="59" customFormat="1" x14ac:dyDescent="0.3">
      <c r="A563" s="60"/>
      <c r="B563" s="60"/>
      <c r="C563" s="60"/>
      <c r="D563" s="60"/>
      <c r="E563" s="60"/>
      <c r="F563" s="60"/>
      <c r="G563" s="60"/>
      <c r="H563" s="60"/>
      <c r="I563" s="60"/>
      <c r="J563" s="60"/>
    </row>
    <row r="564" spans="1:10" s="59" customFormat="1" x14ac:dyDescent="0.3">
      <c r="A564" s="60"/>
      <c r="B564" s="60"/>
      <c r="C564" s="60"/>
      <c r="D564" s="60"/>
      <c r="E564" s="60"/>
      <c r="F564" s="60"/>
      <c r="G564" s="60"/>
      <c r="H564" s="60"/>
      <c r="I564" s="60"/>
      <c r="J564" s="60"/>
    </row>
    <row r="565" spans="1:10" s="59" customFormat="1" x14ac:dyDescent="0.3">
      <c r="A565" s="60"/>
      <c r="B565" s="60"/>
      <c r="C565" s="60"/>
      <c r="D565" s="60"/>
      <c r="E565" s="60"/>
      <c r="F565" s="60"/>
      <c r="G565" s="60"/>
      <c r="H565" s="60"/>
      <c r="I565" s="60"/>
      <c r="J565" s="60"/>
    </row>
    <row r="566" spans="1:10" s="59" customFormat="1" x14ac:dyDescent="0.3">
      <c r="A566" s="60"/>
      <c r="B566" s="60"/>
      <c r="C566" s="60"/>
      <c r="D566" s="60"/>
      <c r="E566" s="60"/>
      <c r="F566" s="60"/>
      <c r="G566" s="60"/>
      <c r="H566" s="60"/>
      <c r="I566" s="60"/>
      <c r="J566" s="60"/>
    </row>
    <row r="567" spans="1:10" s="59" customFormat="1" x14ac:dyDescent="0.3">
      <c r="A567" s="60"/>
      <c r="B567" s="60"/>
      <c r="C567" s="60"/>
      <c r="D567" s="60"/>
      <c r="E567" s="60"/>
      <c r="F567" s="60"/>
      <c r="G567" s="60"/>
      <c r="H567" s="60"/>
      <c r="I567" s="60"/>
      <c r="J567" s="60"/>
    </row>
    <row r="568" spans="1:10" s="59" customFormat="1" x14ac:dyDescent="0.3">
      <c r="A568" s="60"/>
      <c r="B568" s="60"/>
      <c r="C568" s="60"/>
      <c r="D568" s="60"/>
      <c r="E568" s="60"/>
      <c r="F568" s="60"/>
      <c r="G568" s="60"/>
      <c r="H568" s="60"/>
      <c r="I568" s="60"/>
      <c r="J568" s="60"/>
    </row>
    <row r="569" spans="1:10" s="59" customFormat="1" x14ac:dyDescent="0.3">
      <c r="A569" s="60"/>
      <c r="B569" s="60"/>
      <c r="C569" s="60"/>
      <c r="D569" s="60"/>
      <c r="E569" s="60"/>
      <c r="F569" s="60"/>
      <c r="G569" s="60"/>
      <c r="H569" s="60"/>
      <c r="I569" s="60"/>
      <c r="J569" s="60"/>
    </row>
    <row r="570" spans="1:10" s="59" customFormat="1" x14ac:dyDescent="0.3">
      <c r="A570" s="60"/>
      <c r="B570" s="60"/>
      <c r="C570" s="60"/>
      <c r="D570" s="60"/>
      <c r="E570" s="60"/>
      <c r="F570" s="60"/>
      <c r="G570" s="60"/>
      <c r="H570" s="60"/>
      <c r="I570" s="60"/>
      <c r="J570" s="60"/>
    </row>
    <row r="571" spans="1:10" s="59" customFormat="1" x14ac:dyDescent="0.3">
      <c r="A571" s="60"/>
      <c r="B571" s="60"/>
      <c r="C571" s="60"/>
      <c r="D571" s="60"/>
      <c r="E571" s="60"/>
      <c r="F571" s="60"/>
      <c r="G571" s="60"/>
      <c r="H571" s="60"/>
      <c r="I571" s="60"/>
      <c r="J571" s="60"/>
    </row>
    <row r="572" spans="1:10" s="59" customFormat="1" x14ac:dyDescent="0.3">
      <c r="A572" s="60"/>
      <c r="B572" s="60"/>
      <c r="C572" s="60"/>
      <c r="D572" s="60"/>
      <c r="E572" s="60"/>
      <c r="F572" s="60"/>
      <c r="G572" s="60"/>
      <c r="H572" s="60"/>
      <c r="I572" s="60"/>
      <c r="J572" s="60"/>
    </row>
    <row r="573" spans="1:10" s="59" customFormat="1" x14ac:dyDescent="0.3">
      <c r="A573" s="60"/>
      <c r="B573" s="60"/>
      <c r="C573" s="60"/>
      <c r="D573" s="60"/>
      <c r="E573" s="60"/>
      <c r="F573" s="60"/>
      <c r="G573" s="60"/>
      <c r="H573" s="60"/>
      <c r="I573" s="60"/>
      <c r="J573" s="60"/>
    </row>
    <row r="574" spans="1:10" s="59" customFormat="1" x14ac:dyDescent="0.3">
      <c r="A574" s="60"/>
      <c r="B574" s="60"/>
      <c r="C574" s="60"/>
      <c r="D574" s="60"/>
      <c r="E574" s="60"/>
      <c r="F574" s="60"/>
      <c r="G574" s="60"/>
      <c r="H574" s="60"/>
      <c r="I574" s="60"/>
      <c r="J574" s="60"/>
    </row>
    <row r="575" spans="1:10" s="59" customFormat="1" x14ac:dyDescent="0.3">
      <c r="A575" s="60"/>
      <c r="B575" s="60"/>
      <c r="C575" s="60"/>
      <c r="D575" s="60"/>
      <c r="E575" s="60"/>
      <c r="F575" s="60"/>
      <c r="G575" s="60"/>
      <c r="H575" s="60"/>
      <c r="I575" s="60"/>
      <c r="J575" s="60"/>
    </row>
    <row r="576" spans="1:10" s="59" customFormat="1" x14ac:dyDescent="0.3">
      <c r="A576" s="60"/>
      <c r="B576" s="60"/>
      <c r="C576" s="60"/>
      <c r="D576" s="60"/>
      <c r="E576" s="60"/>
      <c r="F576" s="60"/>
      <c r="G576" s="60"/>
      <c r="H576" s="60"/>
      <c r="I576" s="60"/>
      <c r="J576" s="60"/>
    </row>
    <row r="577" spans="1:10" s="59" customFormat="1" x14ac:dyDescent="0.3">
      <c r="A577" s="60"/>
      <c r="B577" s="60"/>
      <c r="C577" s="60"/>
      <c r="D577" s="60"/>
      <c r="E577" s="60"/>
      <c r="F577" s="60"/>
      <c r="G577" s="60"/>
      <c r="H577" s="60"/>
      <c r="I577" s="60"/>
      <c r="J577" s="60"/>
    </row>
    <row r="578" spans="1:10" s="59" customFormat="1" x14ac:dyDescent="0.3">
      <c r="A578" s="60"/>
      <c r="B578" s="60"/>
      <c r="C578" s="60"/>
      <c r="D578" s="60"/>
      <c r="E578" s="60"/>
      <c r="F578" s="60"/>
      <c r="G578" s="60"/>
      <c r="H578" s="60"/>
      <c r="I578" s="60"/>
      <c r="J578" s="60"/>
    </row>
    <row r="579" spans="1:10" s="59" customFormat="1" x14ac:dyDescent="0.3">
      <c r="A579" s="60"/>
      <c r="B579" s="60"/>
      <c r="C579" s="60"/>
      <c r="D579" s="60"/>
      <c r="E579" s="60"/>
      <c r="F579" s="60"/>
      <c r="G579" s="60"/>
      <c r="H579" s="60"/>
      <c r="I579" s="60"/>
      <c r="J579" s="60"/>
    </row>
    <row r="580" spans="1:10" s="59" customFormat="1" x14ac:dyDescent="0.3">
      <c r="A580" s="60"/>
      <c r="B580" s="60"/>
      <c r="C580" s="60"/>
      <c r="D580" s="60"/>
      <c r="E580" s="60"/>
      <c r="F580" s="60"/>
      <c r="G580" s="60"/>
      <c r="H580" s="60"/>
      <c r="I580" s="60"/>
      <c r="J580" s="60"/>
    </row>
    <row r="581" spans="1:10" s="59" customFormat="1" x14ac:dyDescent="0.3">
      <c r="A581" s="60"/>
      <c r="B581" s="60"/>
      <c r="C581" s="60"/>
      <c r="D581" s="60"/>
      <c r="E581" s="60"/>
      <c r="F581" s="60"/>
      <c r="G581" s="60"/>
      <c r="H581" s="60"/>
      <c r="I581" s="60"/>
      <c r="J581" s="60"/>
    </row>
    <row r="582" spans="1:10" s="59" customFormat="1" x14ac:dyDescent="0.3">
      <c r="A582" s="60"/>
      <c r="B582" s="60"/>
      <c r="C582" s="60"/>
      <c r="D582" s="60"/>
      <c r="E582" s="60"/>
      <c r="F582" s="60"/>
      <c r="G582" s="60"/>
      <c r="H582" s="60"/>
      <c r="I582" s="60"/>
      <c r="J582" s="60"/>
    </row>
    <row r="583" spans="1:10" s="59" customFormat="1" x14ac:dyDescent="0.3">
      <c r="A583" s="60"/>
      <c r="B583" s="60"/>
      <c r="C583" s="60"/>
      <c r="D583" s="60"/>
      <c r="E583" s="60"/>
      <c r="F583" s="60"/>
      <c r="G583" s="60"/>
      <c r="H583" s="60"/>
      <c r="I583" s="60"/>
      <c r="J583" s="60"/>
    </row>
    <row r="584" spans="1:10" s="59" customFormat="1" x14ac:dyDescent="0.3">
      <c r="A584" s="60"/>
      <c r="B584" s="60"/>
      <c r="C584" s="60"/>
      <c r="D584" s="60"/>
      <c r="E584" s="60"/>
      <c r="F584" s="60"/>
      <c r="G584" s="60"/>
      <c r="H584" s="60"/>
      <c r="I584" s="60"/>
      <c r="J584" s="60"/>
    </row>
    <row r="585" spans="1:10" s="59" customFormat="1" x14ac:dyDescent="0.3">
      <c r="A585" s="60"/>
      <c r="B585" s="60"/>
      <c r="C585" s="60"/>
      <c r="D585" s="60"/>
      <c r="E585" s="60"/>
      <c r="F585" s="60"/>
      <c r="G585" s="60"/>
      <c r="H585" s="60"/>
      <c r="I585" s="60"/>
      <c r="J585" s="60"/>
    </row>
    <row r="586" spans="1:10" s="59" customFormat="1" x14ac:dyDescent="0.3">
      <c r="A586" s="60"/>
      <c r="B586" s="60"/>
      <c r="C586" s="60"/>
      <c r="D586" s="60"/>
      <c r="E586" s="60"/>
      <c r="F586" s="60"/>
      <c r="G586" s="60"/>
      <c r="H586" s="60"/>
      <c r="I586" s="60"/>
      <c r="J586" s="60"/>
    </row>
    <row r="587" spans="1:10" s="59" customFormat="1" x14ac:dyDescent="0.3">
      <c r="A587" s="60"/>
      <c r="B587" s="60"/>
      <c r="C587" s="60"/>
      <c r="D587" s="60"/>
      <c r="E587" s="60"/>
      <c r="F587" s="60"/>
      <c r="G587" s="60"/>
      <c r="H587" s="60"/>
      <c r="I587" s="60"/>
      <c r="J587" s="60"/>
    </row>
    <row r="588" spans="1:10" s="59" customFormat="1" x14ac:dyDescent="0.3">
      <c r="A588" s="60"/>
      <c r="B588" s="60"/>
      <c r="C588" s="60"/>
      <c r="D588" s="60"/>
      <c r="E588" s="60"/>
      <c r="F588" s="60"/>
      <c r="G588" s="60"/>
      <c r="H588" s="60"/>
      <c r="I588" s="60"/>
      <c r="J588" s="60"/>
    </row>
    <row r="589" spans="1:10" s="59" customFormat="1" x14ac:dyDescent="0.3">
      <c r="A589" s="60"/>
      <c r="B589" s="60"/>
      <c r="C589" s="60"/>
      <c r="D589" s="60"/>
      <c r="E589" s="60"/>
      <c r="F589" s="60"/>
      <c r="G589" s="60"/>
      <c r="H589" s="60"/>
      <c r="I589" s="60"/>
      <c r="J589" s="60"/>
    </row>
    <row r="590" spans="1:10" s="59" customFormat="1" x14ac:dyDescent="0.3">
      <c r="A590" s="60"/>
      <c r="B590" s="60"/>
      <c r="C590" s="60"/>
      <c r="D590" s="60"/>
      <c r="E590" s="60"/>
      <c r="F590" s="60"/>
      <c r="G590" s="60"/>
      <c r="H590" s="60"/>
      <c r="I590" s="60"/>
      <c r="J590" s="60"/>
    </row>
    <row r="591" spans="1:10" s="59" customFormat="1" x14ac:dyDescent="0.3">
      <c r="A591" s="60"/>
      <c r="B591" s="60"/>
      <c r="C591" s="60"/>
      <c r="D591" s="60"/>
      <c r="E591" s="60"/>
      <c r="F591" s="60"/>
      <c r="G591" s="60"/>
      <c r="H591" s="60"/>
      <c r="I591" s="60"/>
      <c r="J591" s="60"/>
    </row>
    <row r="592" spans="1:10" s="59" customFormat="1" x14ac:dyDescent="0.3">
      <c r="A592" s="60"/>
      <c r="B592" s="60"/>
      <c r="C592" s="60"/>
      <c r="D592" s="60"/>
      <c r="E592" s="60"/>
      <c r="F592" s="60"/>
      <c r="G592" s="60"/>
      <c r="H592" s="60"/>
      <c r="I592" s="60"/>
      <c r="J592" s="60"/>
    </row>
    <row r="593" spans="1:10" s="59" customFormat="1" x14ac:dyDescent="0.3">
      <c r="A593" s="60"/>
      <c r="B593" s="60"/>
      <c r="C593" s="60"/>
      <c r="D593" s="60"/>
      <c r="E593" s="60"/>
      <c r="F593" s="60"/>
      <c r="G593" s="60"/>
      <c r="H593" s="60"/>
      <c r="I593" s="60"/>
      <c r="J593" s="60"/>
    </row>
    <row r="594" spans="1:10" s="59" customFormat="1" x14ac:dyDescent="0.3">
      <c r="A594" s="60"/>
      <c r="B594" s="60"/>
      <c r="C594" s="60"/>
      <c r="D594" s="60"/>
      <c r="E594" s="60"/>
      <c r="F594" s="60"/>
      <c r="G594" s="60"/>
      <c r="H594" s="60"/>
      <c r="I594" s="60"/>
      <c r="J594" s="60"/>
    </row>
    <row r="595" spans="1:10" s="59" customFormat="1" x14ac:dyDescent="0.3">
      <c r="A595" s="60"/>
      <c r="B595" s="60"/>
      <c r="C595" s="60"/>
      <c r="D595" s="60"/>
      <c r="E595" s="60"/>
      <c r="F595" s="60"/>
      <c r="G595" s="60"/>
      <c r="H595" s="60"/>
      <c r="I595" s="60"/>
      <c r="J595" s="60"/>
    </row>
    <row r="596" spans="1:10" s="59" customFormat="1" x14ac:dyDescent="0.3">
      <c r="A596" s="60"/>
      <c r="B596" s="60"/>
      <c r="C596" s="60"/>
      <c r="D596" s="60"/>
      <c r="E596" s="60"/>
      <c r="F596" s="60"/>
      <c r="G596" s="60"/>
      <c r="H596" s="60"/>
      <c r="I596" s="60"/>
      <c r="J596" s="60"/>
    </row>
    <row r="597" spans="1:10" s="59" customFormat="1" x14ac:dyDescent="0.3">
      <c r="A597" s="60"/>
      <c r="B597" s="60"/>
      <c r="C597" s="60"/>
      <c r="D597" s="60"/>
      <c r="E597" s="60"/>
      <c r="F597" s="60"/>
      <c r="G597" s="60"/>
      <c r="H597" s="60"/>
      <c r="I597" s="60"/>
      <c r="J597" s="60"/>
    </row>
    <row r="598" spans="1:10" s="59" customFormat="1" x14ac:dyDescent="0.3">
      <c r="A598" s="60"/>
      <c r="B598" s="60"/>
      <c r="C598" s="60"/>
      <c r="D598" s="60"/>
      <c r="E598" s="60"/>
      <c r="F598" s="60"/>
      <c r="G598" s="60"/>
      <c r="H598" s="60"/>
      <c r="I598" s="60"/>
      <c r="J598" s="60"/>
    </row>
    <row r="599" spans="1:10" s="59" customFormat="1" x14ac:dyDescent="0.3">
      <c r="A599" s="60"/>
      <c r="B599" s="60"/>
      <c r="C599" s="60"/>
      <c r="D599" s="60"/>
      <c r="E599" s="60"/>
      <c r="F599" s="60"/>
      <c r="G599" s="60"/>
      <c r="H599" s="60"/>
      <c r="I599" s="60"/>
      <c r="J599" s="60"/>
    </row>
    <row r="600" spans="1:10" s="59" customFormat="1" x14ac:dyDescent="0.3">
      <c r="A600" s="60"/>
      <c r="B600" s="60"/>
      <c r="C600" s="60"/>
      <c r="D600" s="60"/>
      <c r="E600" s="60"/>
      <c r="F600" s="60"/>
      <c r="G600" s="60"/>
      <c r="H600" s="60"/>
      <c r="I600" s="60"/>
      <c r="J600" s="60"/>
    </row>
    <row r="601" spans="1:10" s="59" customFormat="1" x14ac:dyDescent="0.3">
      <c r="A601" s="60"/>
      <c r="B601" s="60"/>
      <c r="C601" s="60"/>
      <c r="D601" s="60"/>
      <c r="E601" s="60"/>
      <c r="F601" s="60"/>
      <c r="G601" s="60"/>
      <c r="H601" s="60"/>
      <c r="I601" s="60"/>
      <c r="J601" s="60"/>
    </row>
    <row r="602" spans="1:10" s="59" customFormat="1" x14ac:dyDescent="0.3">
      <c r="A602" s="60"/>
      <c r="B602" s="60"/>
      <c r="C602" s="60"/>
      <c r="D602" s="60"/>
      <c r="E602" s="60"/>
      <c r="F602" s="60"/>
      <c r="G602" s="60"/>
      <c r="H602" s="60"/>
      <c r="I602" s="60"/>
      <c r="J602" s="60"/>
    </row>
    <row r="603" spans="1:10" s="59" customFormat="1" x14ac:dyDescent="0.3">
      <c r="A603" s="60"/>
      <c r="B603" s="60"/>
      <c r="C603" s="60"/>
      <c r="D603" s="60"/>
      <c r="E603" s="60"/>
      <c r="F603" s="60"/>
      <c r="G603" s="60"/>
      <c r="H603" s="60"/>
      <c r="I603" s="60"/>
      <c r="J603" s="60"/>
    </row>
    <row r="604" spans="1:10" s="59" customFormat="1" x14ac:dyDescent="0.3">
      <c r="A604" s="60"/>
      <c r="B604" s="60"/>
      <c r="C604" s="60"/>
      <c r="D604" s="60"/>
      <c r="E604" s="60"/>
      <c r="F604" s="60"/>
      <c r="G604" s="60"/>
      <c r="H604" s="60"/>
      <c r="I604" s="60"/>
      <c r="J604" s="60"/>
    </row>
    <row r="605" spans="1:10" s="59" customFormat="1" x14ac:dyDescent="0.3">
      <c r="A605" s="60"/>
      <c r="B605" s="60"/>
      <c r="C605" s="60"/>
      <c r="D605" s="60"/>
      <c r="E605" s="60"/>
      <c r="F605" s="60"/>
      <c r="G605" s="60"/>
      <c r="H605" s="60"/>
      <c r="I605" s="60"/>
      <c r="J605" s="60"/>
    </row>
    <row r="606" spans="1:10" s="59" customFormat="1" x14ac:dyDescent="0.3">
      <c r="A606" s="60"/>
      <c r="B606" s="60"/>
      <c r="C606" s="60"/>
      <c r="D606" s="60"/>
      <c r="E606" s="60"/>
      <c r="F606" s="60"/>
      <c r="G606" s="60"/>
      <c r="H606" s="60"/>
      <c r="I606" s="60"/>
      <c r="J606" s="60"/>
    </row>
    <row r="607" spans="1:10" s="59" customFormat="1" x14ac:dyDescent="0.3">
      <c r="A607" s="60"/>
      <c r="B607" s="60"/>
      <c r="C607" s="60"/>
      <c r="D607" s="60"/>
      <c r="E607" s="60"/>
      <c r="F607" s="60"/>
      <c r="G607" s="60"/>
      <c r="H607" s="60"/>
      <c r="I607" s="60"/>
      <c r="J607" s="60"/>
    </row>
    <row r="608" spans="1:10" s="59" customFormat="1" x14ac:dyDescent="0.3">
      <c r="A608" s="60"/>
      <c r="B608" s="60"/>
      <c r="C608" s="60"/>
      <c r="D608" s="60"/>
      <c r="E608" s="60"/>
      <c r="F608" s="60"/>
      <c r="G608" s="60"/>
      <c r="H608" s="60"/>
      <c r="I608" s="60"/>
      <c r="J608" s="60"/>
    </row>
    <row r="609" spans="1:10" s="59" customFormat="1" x14ac:dyDescent="0.3">
      <c r="A609" s="60"/>
      <c r="B609" s="60"/>
      <c r="C609" s="60"/>
      <c r="D609" s="60"/>
      <c r="E609" s="60"/>
      <c r="F609" s="60"/>
      <c r="G609" s="60"/>
      <c r="H609" s="60"/>
      <c r="I609" s="60"/>
      <c r="J609" s="60"/>
    </row>
    <row r="610" spans="1:10" s="59" customFormat="1" x14ac:dyDescent="0.3">
      <c r="A610" s="60"/>
      <c r="B610" s="60"/>
      <c r="C610" s="60"/>
      <c r="D610" s="60"/>
      <c r="E610" s="60"/>
      <c r="F610" s="60"/>
      <c r="G610" s="60"/>
      <c r="H610" s="60"/>
      <c r="I610" s="60"/>
      <c r="J610" s="60"/>
    </row>
    <row r="611" spans="1:10" s="59" customFormat="1" x14ac:dyDescent="0.3">
      <c r="A611" s="60"/>
      <c r="B611" s="60"/>
      <c r="C611" s="60"/>
      <c r="D611" s="60"/>
      <c r="E611" s="60"/>
      <c r="F611" s="60"/>
      <c r="G611" s="60"/>
      <c r="H611" s="60"/>
      <c r="I611" s="60"/>
      <c r="J611" s="60"/>
    </row>
    <row r="612" spans="1:10" s="59" customFormat="1" x14ac:dyDescent="0.3">
      <c r="A612" s="60"/>
      <c r="B612" s="60"/>
      <c r="C612" s="60"/>
      <c r="D612" s="60"/>
      <c r="E612" s="60"/>
      <c r="F612" s="60"/>
      <c r="G612" s="60"/>
      <c r="H612" s="60"/>
      <c r="I612" s="60"/>
      <c r="J612" s="60"/>
    </row>
    <row r="613" spans="1:10" s="59" customFormat="1" x14ac:dyDescent="0.3">
      <c r="A613" s="60"/>
      <c r="B613" s="60"/>
      <c r="C613" s="60"/>
      <c r="D613" s="60"/>
      <c r="E613" s="60"/>
      <c r="F613" s="60"/>
      <c r="G613" s="60"/>
      <c r="H613" s="60"/>
      <c r="I613" s="60"/>
      <c r="J613" s="60"/>
    </row>
    <row r="614" spans="1:10" s="59" customFormat="1" x14ac:dyDescent="0.3">
      <c r="A614" s="60"/>
      <c r="B614" s="60"/>
      <c r="C614" s="60"/>
      <c r="D614" s="60"/>
      <c r="E614" s="60"/>
      <c r="F614" s="60"/>
      <c r="G614" s="60"/>
      <c r="H614" s="60"/>
      <c r="I614" s="60"/>
      <c r="J614" s="60"/>
    </row>
    <row r="615" spans="1:10" s="59" customFormat="1" x14ac:dyDescent="0.3">
      <c r="A615" s="60"/>
      <c r="B615" s="60"/>
      <c r="C615" s="60"/>
      <c r="D615" s="60"/>
      <c r="E615" s="60"/>
      <c r="F615" s="60"/>
      <c r="G615" s="60"/>
      <c r="H615" s="60"/>
      <c r="I615" s="60"/>
      <c r="J615" s="60"/>
    </row>
    <row r="616" spans="1:10" s="59" customFormat="1" x14ac:dyDescent="0.3">
      <c r="A616" s="60"/>
      <c r="B616" s="60"/>
      <c r="C616" s="60"/>
      <c r="D616" s="60"/>
      <c r="E616" s="60"/>
      <c r="F616" s="60"/>
      <c r="G616" s="60"/>
      <c r="H616" s="60"/>
      <c r="I616" s="60"/>
      <c r="J616" s="60"/>
    </row>
    <row r="617" spans="1:10" s="59" customFormat="1" x14ac:dyDescent="0.3">
      <c r="A617" s="60"/>
      <c r="B617" s="60"/>
      <c r="C617" s="60"/>
      <c r="D617" s="60"/>
      <c r="E617" s="60"/>
      <c r="F617" s="60"/>
      <c r="G617" s="60"/>
      <c r="H617" s="60"/>
      <c r="I617" s="60"/>
      <c r="J617" s="60"/>
    </row>
    <row r="618" spans="1:10" s="59" customFormat="1" x14ac:dyDescent="0.3">
      <c r="A618" s="60"/>
      <c r="B618" s="60"/>
      <c r="C618" s="60"/>
      <c r="D618" s="60"/>
      <c r="E618" s="60"/>
      <c r="F618" s="60"/>
      <c r="G618" s="60"/>
      <c r="H618" s="60"/>
      <c r="I618" s="60"/>
      <c r="J618" s="60"/>
    </row>
    <row r="619" spans="1:10" s="59" customFormat="1" x14ac:dyDescent="0.3">
      <c r="A619" s="60"/>
      <c r="B619" s="60"/>
      <c r="C619" s="60"/>
      <c r="D619" s="60"/>
      <c r="E619" s="60"/>
      <c r="F619" s="60"/>
      <c r="G619" s="60"/>
      <c r="H619" s="60"/>
      <c r="I619" s="60"/>
      <c r="J619" s="60"/>
    </row>
  </sheetData>
  <mergeCells count="18">
    <mergeCell ref="F6:K6"/>
    <mergeCell ref="F7:K7"/>
    <mergeCell ref="F16:F17"/>
    <mergeCell ref="A16:A17"/>
    <mergeCell ref="B16:B17"/>
    <mergeCell ref="C16:C17"/>
    <mergeCell ref="D16:D17"/>
    <mergeCell ref="E16:E17"/>
    <mergeCell ref="K16:K17"/>
    <mergeCell ref="G16:G17"/>
    <mergeCell ref="H16:H17"/>
    <mergeCell ref="I16:I17"/>
    <mergeCell ref="J16:J17"/>
    <mergeCell ref="A1:K1"/>
    <mergeCell ref="A2:K2"/>
    <mergeCell ref="A3:K3"/>
    <mergeCell ref="A4:K4"/>
    <mergeCell ref="A5:K5"/>
  </mergeCells>
  <pageMargins left="0.47244094488188981" right="0.11811023622047245" top="0.55118110236220474" bottom="0.43307086614173229" header="0" footer="0"/>
  <pageSetup paperSize="9" scale="65" orientation="landscape" horizontalDpi="4294967293" verticalDpi="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8"/>
  <sheetViews>
    <sheetView topLeftCell="B502" zoomScale="85" zoomScaleNormal="85" workbookViewId="0">
      <selection activeCell="A3" sqref="A3:G3"/>
    </sheetView>
  </sheetViews>
  <sheetFormatPr baseColWidth="10" defaultColWidth="9.140625" defaultRowHeight="12.75" x14ac:dyDescent="0.2"/>
  <cols>
    <col min="1" max="1" width="81.140625" style="246" customWidth="1"/>
    <col min="2" max="2" width="78.42578125" style="246" customWidth="1"/>
    <col min="3" max="3" width="32.28515625" style="243" customWidth="1"/>
    <col min="4" max="4" width="13" style="245" customWidth="1"/>
    <col min="5" max="5" width="15.42578125" style="243" customWidth="1"/>
    <col min="6" max="6" width="16.7109375" style="243" customWidth="1"/>
    <col min="7" max="256" width="9.140625" style="91"/>
    <col min="257" max="257" width="30.7109375" style="91" customWidth="1"/>
    <col min="258" max="258" width="30.140625" style="91" customWidth="1"/>
    <col min="259" max="259" width="52.85546875" style="91" customWidth="1"/>
    <col min="260" max="260" width="13" style="91" customWidth="1"/>
    <col min="261" max="261" width="15.42578125" style="91" customWidth="1"/>
    <col min="262" max="262" width="16.7109375" style="91" customWidth="1"/>
    <col min="263" max="512" width="9.140625" style="91"/>
    <col min="513" max="513" width="30.7109375" style="91" customWidth="1"/>
    <col min="514" max="514" width="30.140625" style="91" customWidth="1"/>
    <col min="515" max="515" width="52.85546875" style="91" customWidth="1"/>
    <col min="516" max="516" width="13" style="91" customWidth="1"/>
    <col min="517" max="517" width="15.42578125" style="91" customWidth="1"/>
    <col min="518" max="518" width="16.7109375" style="91" customWidth="1"/>
    <col min="519" max="768" width="9.140625" style="91"/>
    <col min="769" max="769" width="30.7109375" style="91" customWidth="1"/>
    <col min="770" max="770" width="30.140625" style="91" customWidth="1"/>
    <col min="771" max="771" width="52.85546875" style="91" customWidth="1"/>
    <col min="772" max="772" width="13" style="91" customWidth="1"/>
    <col min="773" max="773" width="15.42578125" style="91" customWidth="1"/>
    <col min="774" max="774" width="16.7109375" style="91" customWidth="1"/>
    <col min="775" max="1024" width="9.140625" style="91"/>
    <col min="1025" max="1025" width="30.7109375" style="91" customWidth="1"/>
    <col min="1026" max="1026" width="30.140625" style="91" customWidth="1"/>
    <col min="1027" max="1027" width="52.85546875" style="91" customWidth="1"/>
    <col min="1028" max="1028" width="13" style="91" customWidth="1"/>
    <col min="1029" max="1029" width="15.42578125" style="91" customWidth="1"/>
    <col min="1030" max="1030" width="16.7109375" style="91" customWidth="1"/>
    <col min="1031" max="1280" width="9.140625" style="91"/>
    <col min="1281" max="1281" width="30.7109375" style="91" customWidth="1"/>
    <col min="1282" max="1282" width="30.140625" style="91" customWidth="1"/>
    <col min="1283" max="1283" width="52.85546875" style="91" customWidth="1"/>
    <col min="1284" max="1284" width="13" style="91" customWidth="1"/>
    <col min="1285" max="1285" width="15.42578125" style="91" customWidth="1"/>
    <col min="1286" max="1286" width="16.7109375" style="91" customWidth="1"/>
    <col min="1287" max="1536" width="9.140625" style="91"/>
    <col min="1537" max="1537" width="30.7109375" style="91" customWidth="1"/>
    <col min="1538" max="1538" width="30.140625" style="91" customWidth="1"/>
    <col min="1539" max="1539" width="52.85546875" style="91" customWidth="1"/>
    <col min="1540" max="1540" width="13" style="91" customWidth="1"/>
    <col min="1541" max="1541" width="15.42578125" style="91" customWidth="1"/>
    <col min="1542" max="1542" width="16.7109375" style="91" customWidth="1"/>
    <col min="1543" max="1792" width="9.140625" style="91"/>
    <col min="1793" max="1793" width="30.7109375" style="91" customWidth="1"/>
    <col min="1794" max="1794" width="30.140625" style="91" customWidth="1"/>
    <col min="1795" max="1795" width="52.85546875" style="91" customWidth="1"/>
    <col min="1796" max="1796" width="13" style="91" customWidth="1"/>
    <col min="1797" max="1797" width="15.42578125" style="91" customWidth="1"/>
    <col min="1798" max="1798" width="16.7109375" style="91" customWidth="1"/>
    <col min="1799" max="2048" width="9.140625" style="91"/>
    <col min="2049" max="2049" width="30.7109375" style="91" customWidth="1"/>
    <col min="2050" max="2050" width="30.140625" style="91" customWidth="1"/>
    <col min="2051" max="2051" width="52.85546875" style="91" customWidth="1"/>
    <col min="2052" max="2052" width="13" style="91" customWidth="1"/>
    <col min="2053" max="2053" width="15.42578125" style="91" customWidth="1"/>
    <col min="2054" max="2054" width="16.7109375" style="91" customWidth="1"/>
    <col min="2055" max="2304" width="9.140625" style="91"/>
    <col min="2305" max="2305" width="30.7109375" style="91" customWidth="1"/>
    <col min="2306" max="2306" width="30.140625" style="91" customWidth="1"/>
    <col min="2307" max="2307" width="52.85546875" style="91" customWidth="1"/>
    <col min="2308" max="2308" width="13" style="91" customWidth="1"/>
    <col min="2309" max="2309" width="15.42578125" style="91" customWidth="1"/>
    <col min="2310" max="2310" width="16.7109375" style="91" customWidth="1"/>
    <col min="2311" max="2560" width="9.140625" style="91"/>
    <col min="2561" max="2561" width="30.7109375" style="91" customWidth="1"/>
    <col min="2562" max="2562" width="30.140625" style="91" customWidth="1"/>
    <col min="2563" max="2563" width="52.85546875" style="91" customWidth="1"/>
    <col min="2564" max="2564" width="13" style="91" customWidth="1"/>
    <col min="2565" max="2565" width="15.42578125" style="91" customWidth="1"/>
    <col min="2566" max="2566" width="16.7109375" style="91" customWidth="1"/>
    <col min="2567" max="2816" width="9.140625" style="91"/>
    <col min="2817" max="2817" width="30.7109375" style="91" customWidth="1"/>
    <col min="2818" max="2818" width="30.140625" style="91" customWidth="1"/>
    <col min="2819" max="2819" width="52.85546875" style="91" customWidth="1"/>
    <col min="2820" max="2820" width="13" style="91" customWidth="1"/>
    <col min="2821" max="2821" width="15.42578125" style="91" customWidth="1"/>
    <col min="2822" max="2822" width="16.7109375" style="91" customWidth="1"/>
    <col min="2823" max="3072" width="9.140625" style="91"/>
    <col min="3073" max="3073" width="30.7109375" style="91" customWidth="1"/>
    <col min="3074" max="3074" width="30.140625" style="91" customWidth="1"/>
    <col min="3075" max="3075" width="52.85546875" style="91" customWidth="1"/>
    <col min="3076" max="3076" width="13" style="91" customWidth="1"/>
    <col min="3077" max="3077" width="15.42578125" style="91" customWidth="1"/>
    <col min="3078" max="3078" width="16.7109375" style="91" customWidth="1"/>
    <col min="3079" max="3328" width="9.140625" style="91"/>
    <col min="3329" max="3329" width="30.7109375" style="91" customWidth="1"/>
    <col min="3330" max="3330" width="30.140625" style="91" customWidth="1"/>
    <col min="3331" max="3331" width="52.85546875" style="91" customWidth="1"/>
    <col min="3332" max="3332" width="13" style="91" customWidth="1"/>
    <col min="3333" max="3333" width="15.42578125" style="91" customWidth="1"/>
    <col min="3334" max="3334" width="16.7109375" style="91" customWidth="1"/>
    <col min="3335" max="3584" width="9.140625" style="91"/>
    <col min="3585" max="3585" width="30.7109375" style="91" customWidth="1"/>
    <col min="3586" max="3586" width="30.140625" style="91" customWidth="1"/>
    <col min="3587" max="3587" width="52.85546875" style="91" customWidth="1"/>
    <col min="3588" max="3588" width="13" style="91" customWidth="1"/>
    <col min="3589" max="3589" width="15.42578125" style="91" customWidth="1"/>
    <col min="3590" max="3590" width="16.7109375" style="91" customWidth="1"/>
    <col min="3591" max="3840" width="9.140625" style="91"/>
    <col min="3841" max="3841" width="30.7109375" style="91" customWidth="1"/>
    <col min="3842" max="3842" width="30.140625" style="91" customWidth="1"/>
    <col min="3843" max="3843" width="52.85546875" style="91" customWidth="1"/>
    <col min="3844" max="3844" width="13" style="91" customWidth="1"/>
    <col min="3845" max="3845" width="15.42578125" style="91" customWidth="1"/>
    <col min="3846" max="3846" width="16.7109375" style="91" customWidth="1"/>
    <col min="3847" max="4096" width="9.140625" style="91"/>
    <col min="4097" max="4097" width="30.7109375" style="91" customWidth="1"/>
    <col min="4098" max="4098" width="30.140625" style="91" customWidth="1"/>
    <col min="4099" max="4099" width="52.85546875" style="91" customWidth="1"/>
    <col min="4100" max="4100" width="13" style="91" customWidth="1"/>
    <col min="4101" max="4101" width="15.42578125" style="91" customWidth="1"/>
    <col min="4102" max="4102" width="16.7109375" style="91" customWidth="1"/>
    <col min="4103" max="4352" width="9.140625" style="91"/>
    <col min="4353" max="4353" width="30.7109375" style="91" customWidth="1"/>
    <col min="4354" max="4354" width="30.140625" style="91" customWidth="1"/>
    <col min="4355" max="4355" width="52.85546875" style="91" customWidth="1"/>
    <col min="4356" max="4356" width="13" style="91" customWidth="1"/>
    <col min="4357" max="4357" width="15.42578125" style="91" customWidth="1"/>
    <col min="4358" max="4358" width="16.7109375" style="91" customWidth="1"/>
    <col min="4359" max="4608" width="9.140625" style="91"/>
    <col min="4609" max="4609" width="30.7109375" style="91" customWidth="1"/>
    <col min="4610" max="4610" width="30.140625" style="91" customWidth="1"/>
    <col min="4611" max="4611" width="52.85546875" style="91" customWidth="1"/>
    <col min="4612" max="4612" width="13" style="91" customWidth="1"/>
    <col min="4613" max="4613" width="15.42578125" style="91" customWidth="1"/>
    <col min="4614" max="4614" width="16.7109375" style="91" customWidth="1"/>
    <col min="4615" max="4864" width="9.140625" style="91"/>
    <col min="4865" max="4865" width="30.7109375" style="91" customWidth="1"/>
    <col min="4866" max="4866" width="30.140625" style="91" customWidth="1"/>
    <col min="4867" max="4867" width="52.85546875" style="91" customWidth="1"/>
    <col min="4868" max="4868" width="13" style="91" customWidth="1"/>
    <col min="4869" max="4869" width="15.42578125" style="91" customWidth="1"/>
    <col min="4870" max="4870" width="16.7109375" style="91" customWidth="1"/>
    <col min="4871" max="5120" width="9.140625" style="91"/>
    <col min="5121" max="5121" width="30.7109375" style="91" customWidth="1"/>
    <col min="5122" max="5122" width="30.140625" style="91" customWidth="1"/>
    <col min="5123" max="5123" width="52.85546875" style="91" customWidth="1"/>
    <col min="5124" max="5124" width="13" style="91" customWidth="1"/>
    <col min="5125" max="5125" width="15.42578125" style="91" customWidth="1"/>
    <col min="5126" max="5126" width="16.7109375" style="91" customWidth="1"/>
    <col min="5127" max="5376" width="9.140625" style="91"/>
    <col min="5377" max="5377" width="30.7109375" style="91" customWidth="1"/>
    <col min="5378" max="5378" width="30.140625" style="91" customWidth="1"/>
    <col min="5379" max="5379" width="52.85546875" style="91" customWidth="1"/>
    <col min="5380" max="5380" width="13" style="91" customWidth="1"/>
    <col min="5381" max="5381" width="15.42578125" style="91" customWidth="1"/>
    <col min="5382" max="5382" width="16.7109375" style="91" customWidth="1"/>
    <col min="5383" max="5632" width="9.140625" style="91"/>
    <col min="5633" max="5633" width="30.7109375" style="91" customWidth="1"/>
    <col min="5634" max="5634" width="30.140625" style="91" customWidth="1"/>
    <col min="5635" max="5635" width="52.85546875" style="91" customWidth="1"/>
    <col min="5636" max="5636" width="13" style="91" customWidth="1"/>
    <col min="5637" max="5637" width="15.42578125" style="91" customWidth="1"/>
    <col min="5638" max="5638" width="16.7109375" style="91" customWidth="1"/>
    <col min="5639" max="5888" width="9.140625" style="91"/>
    <col min="5889" max="5889" width="30.7109375" style="91" customWidth="1"/>
    <col min="5890" max="5890" width="30.140625" style="91" customWidth="1"/>
    <col min="5891" max="5891" width="52.85546875" style="91" customWidth="1"/>
    <col min="5892" max="5892" width="13" style="91" customWidth="1"/>
    <col min="5893" max="5893" width="15.42578125" style="91" customWidth="1"/>
    <col min="5894" max="5894" width="16.7109375" style="91" customWidth="1"/>
    <col min="5895" max="6144" width="9.140625" style="91"/>
    <col min="6145" max="6145" width="30.7109375" style="91" customWidth="1"/>
    <col min="6146" max="6146" width="30.140625" style="91" customWidth="1"/>
    <col min="6147" max="6147" width="52.85546875" style="91" customWidth="1"/>
    <col min="6148" max="6148" width="13" style="91" customWidth="1"/>
    <col min="6149" max="6149" width="15.42578125" style="91" customWidth="1"/>
    <col min="6150" max="6150" width="16.7109375" style="91" customWidth="1"/>
    <col min="6151" max="6400" width="9.140625" style="91"/>
    <col min="6401" max="6401" width="30.7109375" style="91" customWidth="1"/>
    <col min="6402" max="6402" width="30.140625" style="91" customWidth="1"/>
    <col min="6403" max="6403" width="52.85546875" style="91" customWidth="1"/>
    <col min="6404" max="6404" width="13" style="91" customWidth="1"/>
    <col min="6405" max="6405" width="15.42578125" style="91" customWidth="1"/>
    <col min="6406" max="6406" width="16.7109375" style="91" customWidth="1"/>
    <col min="6407" max="6656" width="9.140625" style="91"/>
    <col min="6657" max="6657" width="30.7109375" style="91" customWidth="1"/>
    <col min="6658" max="6658" width="30.140625" style="91" customWidth="1"/>
    <col min="6659" max="6659" width="52.85546875" style="91" customWidth="1"/>
    <col min="6660" max="6660" width="13" style="91" customWidth="1"/>
    <col min="6661" max="6661" width="15.42578125" style="91" customWidth="1"/>
    <col min="6662" max="6662" width="16.7109375" style="91" customWidth="1"/>
    <col min="6663" max="6912" width="9.140625" style="91"/>
    <col min="6913" max="6913" width="30.7109375" style="91" customWidth="1"/>
    <col min="6914" max="6914" width="30.140625" style="91" customWidth="1"/>
    <col min="6915" max="6915" width="52.85546875" style="91" customWidth="1"/>
    <col min="6916" max="6916" width="13" style="91" customWidth="1"/>
    <col min="6917" max="6917" width="15.42578125" style="91" customWidth="1"/>
    <col min="6918" max="6918" width="16.7109375" style="91" customWidth="1"/>
    <col min="6919" max="7168" width="9.140625" style="91"/>
    <col min="7169" max="7169" width="30.7109375" style="91" customWidth="1"/>
    <col min="7170" max="7170" width="30.140625" style="91" customWidth="1"/>
    <col min="7171" max="7171" width="52.85546875" style="91" customWidth="1"/>
    <col min="7172" max="7172" width="13" style="91" customWidth="1"/>
    <col min="7173" max="7173" width="15.42578125" style="91" customWidth="1"/>
    <col min="7174" max="7174" width="16.7109375" style="91" customWidth="1"/>
    <col min="7175" max="7424" width="9.140625" style="91"/>
    <col min="7425" max="7425" width="30.7109375" style="91" customWidth="1"/>
    <col min="7426" max="7426" width="30.140625" style="91" customWidth="1"/>
    <col min="7427" max="7427" width="52.85546875" style="91" customWidth="1"/>
    <col min="7428" max="7428" width="13" style="91" customWidth="1"/>
    <col min="7429" max="7429" width="15.42578125" style="91" customWidth="1"/>
    <col min="7430" max="7430" width="16.7109375" style="91" customWidth="1"/>
    <col min="7431" max="7680" width="9.140625" style="91"/>
    <col min="7681" max="7681" width="30.7109375" style="91" customWidth="1"/>
    <col min="7682" max="7682" width="30.140625" style="91" customWidth="1"/>
    <col min="7683" max="7683" width="52.85546875" style="91" customWidth="1"/>
    <col min="7684" max="7684" width="13" style="91" customWidth="1"/>
    <col min="7685" max="7685" width="15.42578125" style="91" customWidth="1"/>
    <col min="7686" max="7686" width="16.7109375" style="91" customWidth="1"/>
    <col min="7687" max="7936" width="9.140625" style="91"/>
    <col min="7937" max="7937" width="30.7109375" style="91" customWidth="1"/>
    <col min="7938" max="7938" width="30.140625" style="91" customWidth="1"/>
    <col min="7939" max="7939" width="52.85546875" style="91" customWidth="1"/>
    <col min="7940" max="7940" width="13" style="91" customWidth="1"/>
    <col min="7941" max="7941" width="15.42578125" style="91" customWidth="1"/>
    <col min="7942" max="7942" width="16.7109375" style="91" customWidth="1"/>
    <col min="7943" max="8192" width="9.140625" style="91"/>
    <col min="8193" max="8193" width="30.7109375" style="91" customWidth="1"/>
    <col min="8194" max="8194" width="30.140625" style="91" customWidth="1"/>
    <col min="8195" max="8195" width="52.85546875" style="91" customWidth="1"/>
    <col min="8196" max="8196" width="13" style="91" customWidth="1"/>
    <col min="8197" max="8197" width="15.42578125" style="91" customWidth="1"/>
    <col min="8198" max="8198" width="16.7109375" style="91" customWidth="1"/>
    <col min="8199" max="8448" width="9.140625" style="91"/>
    <col min="8449" max="8449" width="30.7109375" style="91" customWidth="1"/>
    <col min="8450" max="8450" width="30.140625" style="91" customWidth="1"/>
    <col min="8451" max="8451" width="52.85546875" style="91" customWidth="1"/>
    <col min="8452" max="8452" width="13" style="91" customWidth="1"/>
    <col min="8453" max="8453" width="15.42578125" style="91" customWidth="1"/>
    <col min="8454" max="8454" width="16.7109375" style="91" customWidth="1"/>
    <col min="8455" max="8704" width="9.140625" style="91"/>
    <col min="8705" max="8705" width="30.7109375" style="91" customWidth="1"/>
    <col min="8706" max="8706" width="30.140625" style="91" customWidth="1"/>
    <col min="8707" max="8707" width="52.85546875" style="91" customWidth="1"/>
    <col min="8708" max="8708" width="13" style="91" customWidth="1"/>
    <col min="8709" max="8709" width="15.42578125" style="91" customWidth="1"/>
    <col min="8710" max="8710" width="16.7109375" style="91" customWidth="1"/>
    <col min="8711" max="8960" width="9.140625" style="91"/>
    <col min="8961" max="8961" width="30.7109375" style="91" customWidth="1"/>
    <col min="8962" max="8962" width="30.140625" style="91" customWidth="1"/>
    <col min="8963" max="8963" width="52.85546875" style="91" customWidth="1"/>
    <col min="8964" max="8964" width="13" style="91" customWidth="1"/>
    <col min="8965" max="8965" width="15.42578125" style="91" customWidth="1"/>
    <col min="8966" max="8966" width="16.7109375" style="91" customWidth="1"/>
    <col min="8967" max="9216" width="9.140625" style="91"/>
    <col min="9217" max="9217" width="30.7109375" style="91" customWidth="1"/>
    <col min="9218" max="9218" width="30.140625" style="91" customWidth="1"/>
    <col min="9219" max="9219" width="52.85546875" style="91" customWidth="1"/>
    <col min="9220" max="9220" width="13" style="91" customWidth="1"/>
    <col min="9221" max="9221" width="15.42578125" style="91" customWidth="1"/>
    <col min="9222" max="9222" width="16.7109375" style="91" customWidth="1"/>
    <col min="9223" max="9472" width="9.140625" style="91"/>
    <col min="9473" max="9473" width="30.7109375" style="91" customWidth="1"/>
    <col min="9474" max="9474" width="30.140625" style="91" customWidth="1"/>
    <col min="9475" max="9475" width="52.85546875" style="91" customWidth="1"/>
    <col min="9476" max="9476" width="13" style="91" customWidth="1"/>
    <col min="9477" max="9477" width="15.42578125" style="91" customWidth="1"/>
    <col min="9478" max="9478" width="16.7109375" style="91" customWidth="1"/>
    <col min="9479" max="9728" width="9.140625" style="91"/>
    <col min="9729" max="9729" width="30.7109375" style="91" customWidth="1"/>
    <col min="9730" max="9730" width="30.140625" style="91" customWidth="1"/>
    <col min="9731" max="9731" width="52.85546875" style="91" customWidth="1"/>
    <col min="9732" max="9732" width="13" style="91" customWidth="1"/>
    <col min="9733" max="9733" width="15.42578125" style="91" customWidth="1"/>
    <col min="9734" max="9734" width="16.7109375" style="91" customWidth="1"/>
    <col min="9735" max="9984" width="9.140625" style="91"/>
    <col min="9985" max="9985" width="30.7109375" style="91" customWidth="1"/>
    <col min="9986" max="9986" width="30.140625" style="91" customWidth="1"/>
    <col min="9987" max="9987" width="52.85546875" style="91" customWidth="1"/>
    <col min="9988" max="9988" width="13" style="91" customWidth="1"/>
    <col min="9989" max="9989" width="15.42578125" style="91" customWidth="1"/>
    <col min="9990" max="9990" width="16.7109375" style="91" customWidth="1"/>
    <col min="9991" max="10240" width="9.140625" style="91"/>
    <col min="10241" max="10241" width="30.7109375" style="91" customWidth="1"/>
    <col min="10242" max="10242" width="30.140625" style="91" customWidth="1"/>
    <col min="10243" max="10243" width="52.85546875" style="91" customWidth="1"/>
    <col min="10244" max="10244" width="13" style="91" customWidth="1"/>
    <col min="10245" max="10245" width="15.42578125" style="91" customWidth="1"/>
    <col min="10246" max="10246" width="16.7109375" style="91" customWidth="1"/>
    <col min="10247" max="10496" width="9.140625" style="91"/>
    <col min="10497" max="10497" width="30.7109375" style="91" customWidth="1"/>
    <col min="10498" max="10498" width="30.140625" style="91" customWidth="1"/>
    <col min="10499" max="10499" width="52.85546875" style="91" customWidth="1"/>
    <col min="10500" max="10500" width="13" style="91" customWidth="1"/>
    <col min="10501" max="10501" width="15.42578125" style="91" customWidth="1"/>
    <col min="10502" max="10502" width="16.7109375" style="91" customWidth="1"/>
    <col min="10503" max="10752" width="9.140625" style="91"/>
    <col min="10753" max="10753" width="30.7109375" style="91" customWidth="1"/>
    <col min="10754" max="10754" width="30.140625" style="91" customWidth="1"/>
    <col min="10755" max="10755" width="52.85546875" style="91" customWidth="1"/>
    <col min="10756" max="10756" width="13" style="91" customWidth="1"/>
    <col min="10757" max="10757" width="15.42578125" style="91" customWidth="1"/>
    <col min="10758" max="10758" width="16.7109375" style="91" customWidth="1"/>
    <col min="10759" max="11008" width="9.140625" style="91"/>
    <col min="11009" max="11009" width="30.7109375" style="91" customWidth="1"/>
    <col min="11010" max="11010" width="30.140625" style="91" customWidth="1"/>
    <col min="11011" max="11011" width="52.85546875" style="91" customWidth="1"/>
    <col min="11012" max="11012" width="13" style="91" customWidth="1"/>
    <col min="11013" max="11013" width="15.42578125" style="91" customWidth="1"/>
    <col min="11014" max="11014" width="16.7109375" style="91" customWidth="1"/>
    <col min="11015" max="11264" width="9.140625" style="91"/>
    <col min="11265" max="11265" width="30.7109375" style="91" customWidth="1"/>
    <col min="11266" max="11266" width="30.140625" style="91" customWidth="1"/>
    <col min="11267" max="11267" width="52.85546875" style="91" customWidth="1"/>
    <col min="11268" max="11268" width="13" style="91" customWidth="1"/>
    <col min="11269" max="11269" width="15.42578125" style="91" customWidth="1"/>
    <col min="11270" max="11270" width="16.7109375" style="91" customWidth="1"/>
    <col min="11271" max="11520" width="9.140625" style="91"/>
    <col min="11521" max="11521" width="30.7109375" style="91" customWidth="1"/>
    <col min="11522" max="11522" width="30.140625" style="91" customWidth="1"/>
    <col min="11523" max="11523" width="52.85546875" style="91" customWidth="1"/>
    <col min="11524" max="11524" width="13" style="91" customWidth="1"/>
    <col min="11525" max="11525" width="15.42578125" style="91" customWidth="1"/>
    <col min="11526" max="11526" width="16.7109375" style="91" customWidth="1"/>
    <col min="11527" max="11776" width="9.140625" style="91"/>
    <col min="11777" max="11777" width="30.7109375" style="91" customWidth="1"/>
    <col min="11778" max="11778" width="30.140625" style="91" customWidth="1"/>
    <col min="11779" max="11779" width="52.85546875" style="91" customWidth="1"/>
    <col min="11780" max="11780" width="13" style="91" customWidth="1"/>
    <col min="11781" max="11781" width="15.42578125" style="91" customWidth="1"/>
    <col min="11782" max="11782" width="16.7109375" style="91" customWidth="1"/>
    <col min="11783" max="12032" width="9.140625" style="91"/>
    <col min="12033" max="12033" width="30.7109375" style="91" customWidth="1"/>
    <col min="12034" max="12034" width="30.140625" style="91" customWidth="1"/>
    <col min="12035" max="12035" width="52.85546875" style="91" customWidth="1"/>
    <col min="12036" max="12036" width="13" style="91" customWidth="1"/>
    <col min="12037" max="12037" width="15.42578125" style="91" customWidth="1"/>
    <col min="12038" max="12038" width="16.7109375" style="91" customWidth="1"/>
    <col min="12039" max="12288" width="9.140625" style="91"/>
    <col min="12289" max="12289" width="30.7109375" style="91" customWidth="1"/>
    <col min="12290" max="12290" width="30.140625" style="91" customWidth="1"/>
    <col min="12291" max="12291" width="52.85546875" style="91" customWidth="1"/>
    <col min="12292" max="12292" width="13" style="91" customWidth="1"/>
    <col min="12293" max="12293" width="15.42578125" style="91" customWidth="1"/>
    <col min="12294" max="12294" width="16.7109375" style="91" customWidth="1"/>
    <col min="12295" max="12544" width="9.140625" style="91"/>
    <col min="12545" max="12545" width="30.7109375" style="91" customWidth="1"/>
    <col min="12546" max="12546" width="30.140625" style="91" customWidth="1"/>
    <col min="12547" max="12547" width="52.85546875" style="91" customWidth="1"/>
    <col min="12548" max="12548" width="13" style="91" customWidth="1"/>
    <col min="12549" max="12549" width="15.42578125" style="91" customWidth="1"/>
    <col min="12550" max="12550" width="16.7109375" style="91" customWidth="1"/>
    <col min="12551" max="12800" width="9.140625" style="91"/>
    <col min="12801" max="12801" width="30.7109375" style="91" customWidth="1"/>
    <col min="12802" max="12802" width="30.140625" style="91" customWidth="1"/>
    <col min="12803" max="12803" width="52.85546875" style="91" customWidth="1"/>
    <col min="12804" max="12804" width="13" style="91" customWidth="1"/>
    <col min="12805" max="12805" width="15.42578125" style="91" customWidth="1"/>
    <col min="12806" max="12806" width="16.7109375" style="91" customWidth="1"/>
    <col min="12807" max="13056" width="9.140625" style="91"/>
    <col min="13057" max="13057" width="30.7109375" style="91" customWidth="1"/>
    <col min="13058" max="13058" width="30.140625" style="91" customWidth="1"/>
    <col min="13059" max="13059" width="52.85546875" style="91" customWidth="1"/>
    <col min="13060" max="13060" width="13" style="91" customWidth="1"/>
    <col min="13061" max="13061" width="15.42578125" style="91" customWidth="1"/>
    <col min="13062" max="13062" width="16.7109375" style="91" customWidth="1"/>
    <col min="13063" max="13312" width="9.140625" style="91"/>
    <col min="13313" max="13313" width="30.7109375" style="91" customWidth="1"/>
    <col min="13314" max="13314" width="30.140625" style="91" customWidth="1"/>
    <col min="13315" max="13315" width="52.85546875" style="91" customWidth="1"/>
    <col min="13316" max="13316" width="13" style="91" customWidth="1"/>
    <col min="13317" max="13317" width="15.42578125" style="91" customWidth="1"/>
    <col min="13318" max="13318" width="16.7109375" style="91" customWidth="1"/>
    <col min="13319" max="13568" width="9.140625" style="91"/>
    <col min="13569" max="13569" width="30.7109375" style="91" customWidth="1"/>
    <col min="13570" max="13570" width="30.140625" style="91" customWidth="1"/>
    <col min="13571" max="13571" width="52.85546875" style="91" customWidth="1"/>
    <col min="13572" max="13572" width="13" style="91" customWidth="1"/>
    <col min="13573" max="13573" width="15.42578125" style="91" customWidth="1"/>
    <col min="13574" max="13574" width="16.7109375" style="91" customWidth="1"/>
    <col min="13575" max="13824" width="9.140625" style="91"/>
    <col min="13825" max="13825" width="30.7109375" style="91" customWidth="1"/>
    <col min="13826" max="13826" width="30.140625" style="91" customWidth="1"/>
    <col min="13827" max="13827" width="52.85546875" style="91" customWidth="1"/>
    <col min="13828" max="13828" width="13" style="91" customWidth="1"/>
    <col min="13829" max="13829" width="15.42578125" style="91" customWidth="1"/>
    <col min="13830" max="13830" width="16.7109375" style="91" customWidth="1"/>
    <col min="13831" max="14080" width="9.140625" style="91"/>
    <col min="14081" max="14081" width="30.7109375" style="91" customWidth="1"/>
    <col min="14082" max="14082" width="30.140625" style="91" customWidth="1"/>
    <col min="14083" max="14083" width="52.85546875" style="91" customWidth="1"/>
    <col min="14084" max="14084" width="13" style="91" customWidth="1"/>
    <col min="14085" max="14085" width="15.42578125" style="91" customWidth="1"/>
    <col min="14086" max="14086" width="16.7109375" style="91" customWidth="1"/>
    <col min="14087" max="14336" width="9.140625" style="91"/>
    <col min="14337" max="14337" width="30.7109375" style="91" customWidth="1"/>
    <col min="14338" max="14338" width="30.140625" style="91" customWidth="1"/>
    <col min="14339" max="14339" width="52.85546875" style="91" customWidth="1"/>
    <col min="14340" max="14340" width="13" style="91" customWidth="1"/>
    <col min="14341" max="14341" width="15.42578125" style="91" customWidth="1"/>
    <col min="14342" max="14342" width="16.7109375" style="91" customWidth="1"/>
    <col min="14343" max="14592" width="9.140625" style="91"/>
    <col min="14593" max="14593" width="30.7109375" style="91" customWidth="1"/>
    <col min="14594" max="14594" width="30.140625" style="91" customWidth="1"/>
    <col min="14595" max="14595" width="52.85546875" style="91" customWidth="1"/>
    <col min="14596" max="14596" width="13" style="91" customWidth="1"/>
    <col min="14597" max="14597" width="15.42578125" style="91" customWidth="1"/>
    <col min="14598" max="14598" width="16.7109375" style="91" customWidth="1"/>
    <col min="14599" max="14848" width="9.140625" style="91"/>
    <col min="14849" max="14849" width="30.7109375" style="91" customWidth="1"/>
    <col min="14850" max="14850" width="30.140625" style="91" customWidth="1"/>
    <col min="14851" max="14851" width="52.85546875" style="91" customWidth="1"/>
    <col min="14852" max="14852" width="13" style="91" customWidth="1"/>
    <col min="14853" max="14853" width="15.42578125" style="91" customWidth="1"/>
    <col min="14854" max="14854" width="16.7109375" style="91" customWidth="1"/>
    <col min="14855" max="15104" width="9.140625" style="91"/>
    <col min="15105" max="15105" width="30.7109375" style="91" customWidth="1"/>
    <col min="15106" max="15106" width="30.140625" style="91" customWidth="1"/>
    <col min="15107" max="15107" width="52.85546875" style="91" customWidth="1"/>
    <col min="15108" max="15108" width="13" style="91" customWidth="1"/>
    <col min="15109" max="15109" width="15.42578125" style="91" customWidth="1"/>
    <col min="15110" max="15110" width="16.7109375" style="91" customWidth="1"/>
    <col min="15111" max="15360" width="9.140625" style="91"/>
    <col min="15361" max="15361" width="30.7109375" style="91" customWidth="1"/>
    <col min="15362" max="15362" width="30.140625" style="91" customWidth="1"/>
    <col min="15363" max="15363" width="52.85546875" style="91" customWidth="1"/>
    <col min="15364" max="15364" width="13" style="91" customWidth="1"/>
    <col min="15365" max="15365" width="15.42578125" style="91" customWidth="1"/>
    <col min="15366" max="15366" width="16.7109375" style="91" customWidth="1"/>
    <col min="15367" max="15616" width="9.140625" style="91"/>
    <col min="15617" max="15617" width="30.7109375" style="91" customWidth="1"/>
    <col min="15618" max="15618" width="30.140625" style="91" customWidth="1"/>
    <col min="15619" max="15619" width="52.85546875" style="91" customWidth="1"/>
    <col min="15620" max="15620" width="13" style="91" customWidth="1"/>
    <col min="15621" max="15621" width="15.42578125" style="91" customWidth="1"/>
    <col min="15622" max="15622" width="16.7109375" style="91" customWidth="1"/>
    <col min="15623" max="15872" width="9.140625" style="91"/>
    <col min="15873" max="15873" width="30.7109375" style="91" customWidth="1"/>
    <col min="15874" max="15874" width="30.140625" style="91" customWidth="1"/>
    <col min="15875" max="15875" width="52.85546875" style="91" customWidth="1"/>
    <col min="15876" max="15876" width="13" style="91" customWidth="1"/>
    <col min="15877" max="15877" width="15.42578125" style="91" customWidth="1"/>
    <col min="15878" max="15878" width="16.7109375" style="91" customWidth="1"/>
    <col min="15879" max="16128" width="9.140625" style="91"/>
    <col min="16129" max="16129" width="30.7109375" style="91" customWidth="1"/>
    <col min="16130" max="16130" width="30.140625" style="91" customWidth="1"/>
    <col min="16131" max="16131" width="52.85546875" style="91" customWidth="1"/>
    <col min="16132" max="16132" width="13" style="91" customWidth="1"/>
    <col min="16133" max="16133" width="15.42578125" style="91" customWidth="1"/>
    <col min="16134" max="16134" width="16.7109375" style="91" customWidth="1"/>
    <col min="16135" max="16384" width="9.140625" style="91"/>
  </cols>
  <sheetData>
    <row r="1" spans="1:6" s="85" customFormat="1" ht="36" x14ac:dyDescent="0.2">
      <c r="A1" s="81" t="s">
        <v>291</v>
      </c>
      <c r="B1" s="81" t="s">
        <v>292</v>
      </c>
      <c r="C1" s="82" t="s">
        <v>293</v>
      </c>
      <c r="D1" s="82" t="s">
        <v>1</v>
      </c>
      <c r="E1" s="83" t="s">
        <v>2</v>
      </c>
      <c r="F1" s="84" t="s">
        <v>294</v>
      </c>
    </row>
    <row r="2" spans="1:6" ht="20.100000000000001" customHeight="1" x14ac:dyDescent="0.2">
      <c r="A2" s="86" t="s">
        <v>138</v>
      </c>
      <c r="B2" s="86" t="s">
        <v>295</v>
      </c>
      <c r="C2" s="87" t="s">
        <v>296</v>
      </c>
      <c r="D2" s="88" t="s">
        <v>297</v>
      </c>
      <c r="E2" s="89">
        <v>944</v>
      </c>
      <c r="F2" s="90" t="s">
        <v>298</v>
      </c>
    </row>
    <row r="3" spans="1:6" ht="24" x14ac:dyDescent="0.2">
      <c r="A3" s="86" t="s">
        <v>138</v>
      </c>
      <c r="B3" s="86" t="s">
        <v>295</v>
      </c>
      <c r="C3" s="87" t="s">
        <v>299</v>
      </c>
      <c r="D3" s="88" t="s">
        <v>297</v>
      </c>
      <c r="E3" s="89">
        <v>590</v>
      </c>
      <c r="F3" s="90" t="s">
        <v>298</v>
      </c>
    </row>
    <row r="4" spans="1:6" ht="36" x14ac:dyDescent="0.2">
      <c r="A4" s="92" t="s">
        <v>133</v>
      </c>
      <c r="B4" s="92" t="s">
        <v>300</v>
      </c>
      <c r="C4" s="92" t="s">
        <v>301</v>
      </c>
      <c r="D4" s="93" t="s">
        <v>297</v>
      </c>
      <c r="E4" s="94">
        <v>5000.5</v>
      </c>
      <c r="F4" s="95" t="s">
        <v>302</v>
      </c>
    </row>
    <row r="5" spans="1:6" ht="36" x14ac:dyDescent="0.2">
      <c r="A5" s="92" t="s">
        <v>133</v>
      </c>
      <c r="B5" s="92" t="s">
        <v>300</v>
      </c>
      <c r="C5" s="92" t="s">
        <v>303</v>
      </c>
      <c r="D5" s="93" t="s">
        <v>297</v>
      </c>
      <c r="E5" s="94">
        <v>10133.5</v>
      </c>
      <c r="F5" s="95" t="s">
        <v>302</v>
      </c>
    </row>
    <row r="6" spans="1:6" ht="36" x14ac:dyDescent="0.2">
      <c r="A6" s="92" t="s">
        <v>133</v>
      </c>
      <c r="B6" s="92" t="s">
        <v>300</v>
      </c>
      <c r="C6" s="92" t="s">
        <v>304</v>
      </c>
      <c r="D6" s="93" t="s">
        <v>297</v>
      </c>
      <c r="E6" s="94">
        <v>25488</v>
      </c>
      <c r="F6" s="95" t="s">
        <v>302</v>
      </c>
    </row>
    <row r="7" spans="1:6" ht="36" x14ac:dyDescent="0.2">
      <c r="A7" s="92" t="s">
        <v>133</v>
      </c>
      <c r="B7" s="92" t="s">
        <v>300</v>
      </c>
      <c r="C7" s="92" t="s">
        <v>305</v>
      </c>
      <c r="D7" s="93" t="s">
        <v>297</v>
      </c>
      <c r="E7" s="94">
        <v>61419</v>
      </c>
      <c r="F7" s="95" t="s">
        <v>302</v>
      </c>
    </row>
    <row r="8" spans="1:6" ht="21.95" customHeight="1" x14ac:dyDescent="0.2">
      <c r="A8" s="92" t="s">
        <v>133</v>
      </c>
      <c r="B8" s="92" t="s">
        <v>300</v>
      </c>
      <c r="C8" s="92" t="s">
        <v>306</v>
      </c>
      <c r="D8" s="93" t="s">
        <v>297</v>
      </c>
      <c r="E8" s="94">
        <v>33435.300000000003</v>
      </c>
      <c r="F8" s="95" t="s">
        <v>302</v>
      </c>
    </row>
    <row r="9" spans="1:6" ht="17.100000000000001" customHeight="1" x14ac:dyDescent="0.2">
      <c r="A9" s="92" t="s">
        <v>133</v>
      </c>
      <c r="B9" s="92" t="s">
        <v>300</v>
      </c>
      <c r="C9" s="92" t="s">
        <v>307</v>
      </c>
      <c r="D9" s="93" t="s">
        <v>297</v>
      </c>
      <c r="E9" s="94">
        <v>9410.5</v>
      </c>
      <c r="F9" s="95" t="s">
        <v>302</v>
      </c>
    </row>
    <row r="10" spans="1:6" ht="18.95" customHeight="1" x14ac:dyDescent="0.2">
      <c r="A10" s="92" t="s">
        <v>133</v>
      </c>
      <c r="B10" s="92" t="s">
        <v>300</v>
      </c>
      <c r="C10" s="92" t="s">
        <v>308</v>
      </c>
      <c r="D10" s="93" t="s">
        <v>297</v>
      </c>
      <c r="E10" s="94">
        <v>5929.5</v>
      </c>
      <c r="F10" s="95" t="s">
        <v>302</v>
      </c>
    </row>
    <row r="11" spans="1:6" ht="17.100000000000001" customHeight="1" x14ac:dyDescent="0.2">
      <c r="A11" s="92" t="s">
        <v>133</v>
      </c>
      <c r="B11" s="92" t="s">
        <v>300</v>
      </c>
      <c r="C11" s="92" t="s">
        <v>309</v>
      </c>
      <c r="D11" s="93" t="s">
        <v>297</v>
      </c>
      <c r="E11" s="94">
        <v>65844</v>
      </c>
      <c r="F11" s="95" t="s">
        <v>302</v>
      </c>
    </row>
    <row r="12" spans="1:6" ht="18" customHeight="1" x14ac:dyDescent="0.2">
      <c r="A12" s="92" t="s">
        <v>133</v>
      </c>
      <c r="B12" s="92" t="s">
        <v>300</v>
      </c>
      <c r="C12" s="92" t="s">
        <v>310</v>
      </c>
      <c r="D12" s="93" t="s">
        <v>297</v>
      </c>
      <c r="E12" s="94">
        <v>29393.8</v>
      </c>
      <c r="F12" s="95" t="s">
        <v>302</v>
      </c>
    </row>
    <row r="13" spans="1:6" ht="18" customHeight="1" x14ac:dyDescent="0.2">
      <c r="A13" s="92" t="s">
        <v>133</v>
      </c>
      <c r="B13" s="92" t="s">
        <v>300</v>
      </c>
      <c r="C13" s="92" t="s">
        <v>311</v>
      </c>
      <c r="D13" s="93" t="s">
        <v>297</v>
      </c>
      <c r="E13" s="94">
        <v>27193.1</v>
      </c>
      <c r="F13" s="95" t="s">
        <v>302</v>
      </c>
    </row>
    <row r="14" spans="1:6" ht="48" x14ac:dyDescent="0.2">
      <c r="A14" s="92" t="s">
        <v>133</v>
      </c>
      <c r="B14" s="92" t="s">
        <v>300</v>
      </c>
      <c r="C14" s="92" t="s">
        <v>312</v>
      </c>
      <c r="D14" s="93" t="s">
        <v>297</v>
      </c>
      <c r="E14" s="94">
        <v>50380.1</v>
      </c>
      <c r="F14" s="95" t="s">
        <v>302</v>
      </c>
    </row>
    <row r="15" spans="1:6" ht="48" x14ac:dyDescent="0.2">
      <c r="A15" s="92" t="s">
        <v>133</v>
      </c>
      <c r="B15" s="92" t="s">
        <v>300</v>
      </c>
      <c r="C15" s="92" t="s">
        <v>313</v>
      </c>
      <c r="D15" s="93" t="s">
        <v>297</v>
      </c>
      <c r="E15" s="94">
        <v>29323</v>
      </c>
      <c r="F15" s="95" t="s">
        <v>302</v>
      </c>
    </row>
    <row r="16" spans="1:6" ht="48" x14ac:dyDescent="0.2">
      <c r="A16" s="92" t="s">
        <v>133</v>
      </c>
      <c r="B16" s="92" t="s">
        <v>300</v>
      </c>
      <c r="C16" s="92" t="s">
        <v>314</v>
      </c>
      <c r="D16" s="93" t="s">
        <v>297</v>
      </c>
      <c r="E16" s="94">
        <v>32833.5</v>
      </c>
      <c r="F16" s="95" t="s">
        <v>302</v>
      </c>
    </row>
    <row r="17" spans="1:6" ht="48" x14ac:dyDescent="0.2">
      <c r="A17" s="92" t="s">
        <v>133</v>
      </c>
      <c r="B17" s="92" t="s">
        <v>300</v>
      </c>
      <c r="C17" s="92" t="s">
        <v>315</v>
      </c>
      <c r="D17" s="93" t="s">
        <v>297</v>
      </c>
      <c r="E17" s="94">
        <v>12537.5</v>
      </c>
      <c r="F17" s="95" t="s">
        <v>302</v>
      </c>
    </row>
    <row r="18" spans="1:6" ht="48" x14ac:dyDescent="0.2">
      <c r="A18" s="92" t="s">
        <v>133</v>
      </c>
      <c r="B18" s="92" t="s">
        <v>300</v>
      </c>
      <c r="C18" s="92" t="s">
        <v>316</v>
      </c>
      <c r="D18" s="93" t="s">
        <v>297</v>
      </c>
      <c r="E18" s="94">
        <v>12626</v>
      </c>
      <c r="F18" s="95" t="s">
        <v>302</v>
      </c>
    </row>
    <row r="19" spans="1:6" ht="48" x14ac:dyDescent="0.2">
      <c r="A19" s="92" t="s">
        <v>133</v>
      </c>
      <c r="B19" s="92" t="s">
        <v>300</v>
      </c>
      <c r="C19" s="92" t="s">
        <v>317</v>
      </c>
      <c r="D19" s="93" t="s">
        <v>297</v>
      </c>
      <c r="E19" s="94">
        <v>95892.7</v>
      </c>
      <c r="F19" s="95" t="s">
        <v>302</v>
      </c>
    </row>
    <row r="20" spans="1:6" ht="22.5" customHeight="1" x14ac:dyDescent="0.2">
      <c r="A20" s="92" t="s">
        <v>133</v>
      </c>
      <c r="B20" s="92" t="s">
        <v>300</v>
      </c>
      <c r="C20" s="92" t="s">
        <v>318</v>
      </c>
      <c r="D20" s="93" t="s">
        <v>297</v>
      </c>
      <c r="E20" s="94">
        <v>19706</v>
      </c>
      <c r="F20" s="95" t="s">
        <v>302</v>
      </c>
    </row>
    <row r="21" spans="1:6" ht="22.5" customHeight="1" x14ac:dyDescent="0.2">
      <c r="A21" s="92" t="s">
        <v>133</v>
      </c>
      <c r="B21" s="92" t="s">
        <v>300</v>
      </c>
      <c r="C21" s="92" t="s">
        <v>319</v>
      </c>
      <c r="D21" s="93" t="s">
        <v>297</v>
      </c>
      <c r="E21" s="94">
        <v>30975</v>
      </c>
      <c r="F21" s="95" t="s">
        <v>302</v>
      </c>
    </row>
    <row r="22" spans="1:6" ht="24" x14ac:dyDescent="0.2">
      <c r="A22" s="92" t="s">
        <v>133</v>
      </c>
      <c r="B22" s="92" t="s">
        <v>300</v>
      </c>
      <c r="C22" s="92" t="s">
        <v>320</v>
      </c>
      <c r="D22" s="93" t="s">
        <v>297</v>
      </c>
      <c r="E22" s="94">
        <v>15251.5</v>
      </c>
      <c r="F22" s="95" t="s">
        <v>302</v>
      </c>
    </row>
    <row r="23" spans="1:6" ht="24" x14ac:dyDescent="0.2">
      <c r="A23" s="92" t="s">
        <v>133</v>
      </c>
      <c r="B23" s="92" t="s">
        <v>300</v>
      </c>
      <c r="C23" s="92" t="s">
        <v>321</v>
      </c>
      <c r="D23" s="93" t="s">
        <v>297</v>
      </c>
      <c r="E23" s="94">
        <v>24225.4</v>
      </c>
      <c r="F23" s="95" t="s">
        <v>302</v>
      </c>
    </row>
    <row r="24" spans="1:6" ht="22.5" customHeight="1" x14ac:dyDescent="0.2">
      <c r="A24" s="96" t="s">
        <v>147</v>
      </c>
      <c r="B24" s="96" t="s">
        <v>322</v>
      </c>
      <c r="C24" s="97" t="s">
        <v>323</v>
      </c>
      <c r="D24" s="98" t="s">
        <v>324</v>
      </c>
      <c r="E24" s="99">
        <v>1003</v>
      </c>
      <c r="F24" s="100" t="s">
        <v>325</v>
      </c>
    </row>
    <row r="25" spans="1:6" x14ac:dyDescent="0.2">
      <c r="A25" s="96" t="s">
        <v>147</v>
      </c>
      <c r="B25" s="96" t="s">
        <v>322</v>
      </c>
      <c r="C25" s="97" t="s">
        <v>326</v>
      </c>
      <c r="D25" s="98" t="s">
        <v>324</v>
      </c>
      <c r="E25" s="99">
        <v>1003</v>
      </c>
      <c r="F25" s="100" t="s">
        <v>325</v>
      </c>
    </row>
    <row r="26" spans="1:6" ht="24" customHeight="1" x14ac:dyDescent="0.2">
      <c r="A26" s="96" t="s">
        <v>147</v>
      </c>
      <c r="B26" s="96" t="s">
        <v>322</v>
      </c>
      <c r="C26" s="97" t="s">
        <v>327</v>
      </c>
      <c r="D26" s="98" t="s">
        <v>324</v>
      </c>
      <c r="E26" s="99">
        <v>3009</v>
      </c>
      <c r="F26" s="100" t="s">
        <v>325</v>
      </c>
    </row>
    <row r="27" spans="1:6" x14ac:dyDescent="0.2">
      <c r="A27" s="96" t="s">
        <v>147</v>
      </c>
      <c r="B27" s="96" t="s">
        <v>322</v>
      </c>
      <c r="C27" s="97" t="s">
        <v>328</v>
      </c>
      <c r="D27" s="98" t="s">
        <v>324</v>
      </c>
      <c r="E27" s="99">
        <v>1882.1</v>
      </c>
      <c r="F27" s="100" t="s">
        <v>325</v>
      </c>
    </row>
    <row r="28" spans="1:6" x14ac:dyDescent="0.2">
      <c r="A28" s="96" t="s">
        <v>147</v>
      </c>
      <c r="B28" s="96" t="s">
        <v>322</v>
      </c>
      <c r="C28" s="97" t="s">
        <v>329</v>
      </c>
      <c r="D28" s="98" t="s">
        <v>297</v>
      </c>
      <c r="E28" s="99">
        <v>83.78</v>
      </c>
      <c r="F28" s="100" t="s">
        <v>325</v>
      </c>
    </row>
    <row r="29" spans="1:6" x14ac:dyDescent="0.2">
      <c r="A29" s="96" t="s">
        <v>147</v>
      </c>
      <c r="B29" s="96" t="s">
        <v>322</v>
      </c>
      <c r="C29" s="97" t="s">
        <v>330</v>
      </c>
      <c r="D29" s="98" t="s">
        <v>297</v>
      </c>
      <c r="E29" s="99">
        <v>192.34</v>
      </c>
      <c r="F29" s="100" t="s">
        <v>325</v>
      </c>
    </row>
    <row r="30" spans="1:6" x14ac:dyDescent="0.2">
      <c r="A30" s="96" t="s">
        <v>147</v>
      </c>
      <c r="B30" s="96" t="s">
        <v>322</v>
      </c>
      <c r="C30" s="97" t="s">
        <v>331</v>
      </c>
      <c r="D30" s="98" t="s">
        <v>297</v>
      </c>
      <c r="E30" s="99">
        <v>421.26</v>
      </c>
      <c r="F30" s="100" t="s">
        <v>325</v>
      </c>
    </row>
    <row r="31" spans="1:6" x14ac:dyDescent="0.2">
      <c r="A31" s="101" t="s">
        <v>332</v>
      </c>
      <c r="B31" s="101" t="s">
        <v>333</v>
      </c>
      <c r="C31" s="102" t="s">
        <v>334</v>
      </c>
      <c r="D31" s="103" t="s">
        <v>297</v>
      </c>
      <c r="E31" s="104">
        <v>6500</v>
      </c>
      <c r="F31" s="105" t="s">
        <v>335</v>
      </c>
    </row>
    <row r="32" spans="1:6" x14ac:dyDescent="0.2">
      <c r="A32" s="101" t="s">
        <v>332</v>
      </c>
      <c r="B32" s="101" t="s">
        <v>333</v>
      </c>
      <c r="C32" s="102" t="s">
        <v>336</v>
      </c>
      <c r="D32" s="103" t="s">
        <v>297</v>
      </c>
      <c r="E32" s="104">
        <v>7265.26</v>
      </c>
      <c r="F32" s="105" t="s">
        <v>335</v>
      </c>
    </row>
    <row r="33" spans="1:6" x14ac:dyDescent="0.2">
      <c r="A33" s="101" t="s">
        <v>332</v>
      </c>
      <c r="B33" s="101" t="s">
        <v>333</v>
      </c>
      <c r="C33" s="102" t="s">
        <v>337</v>
      </c>
      <c r="D33" s="103" t="s">
        <v>297</v>
      </c>
      <c r="E33" s="104">
        <v>4675.2539999999999</v>
      </c>
      <c r="F33" s="105" t="s">
        <v>335</v>
      </c>
    </row>
    <row r="34" spans="1:6" x14ac:dyDescent="0.2">
      <c r="A34" s="101" t="s">
        <v>332</v>
      </c>
      <c r="B34" s="101" t="s">
        <v>333</v>
      </c>
      <c r="C34" s="102" t="s">
        <v>338</v>
      </c>
      <c r="D34" s="103" t="s">
        <v>297</v>
      </c>
      <c r="E34" s="104">
        <v>16785.5</v>
      </c>
      <c r="F34" s="105" t="s">
        <v>335</v>
      </c>
    </row>
    <row r="35" spans="1:6" x14ac:dyDescent="0.2">
      <c r="A35" s="101" t="s">
        <v>332</v>
      </c>
      <c r="B35" s="101" t="s">
        <v>333</v>
      </c>
      <c r="C35" s="102" t="s">
        <v>339</v>
      </c>
      <c r="D35" s="103" t="s">
        <v>297</v>
      </c>
      <c r="E35" s="104">
        <v>15163</v>
      </c>
      <c r="F35" s="105" t="s">
        <v>335</v>
      </c>
    </row>
    <row r="36" spans="1:6" x14ac:dyDescent="0.2">
      <c r="A36" s="106" t="s">
        <v>190</v>
      </c>
      <c r="B36" s="106" t="s">
        <v>340</v>
      </c>
      <c r="C36" s="107" t="s">
        <v>341</v>
      </c>
      <c r="D36" s="108" t="s">
        <v>297</v>
      </c>
      <c r="E36" s="109">
        <v>2330.5</v>
      </c>
      <c r="F36" s="110" t="s">
        <v>342</v>
      </c>
    </row>
    <row r="37" spans="1:6" x14ac:dyDescent="0.2">
      <c r="A37" s="106" t="s">
        <v>190</v>
      </c>
      <c r="B37" s="106" t="s">
        <v>340</v>
      </c>
      <c r="C37" s="107" t="s">
        <v>343</v>
      </c>
      <c r="D37" s="108"/>
      <c r="E37" s="109">
        <v>1150</v>
      </c>
      <c r="F37" s="110" t="s">
        <v>342</v>
      </c>
    </row>
    <row r="38" spans="1:6" ht="24" x14ac:dyDescent="0.2">
      <c r="A38" s="106" t="s">
        <v>190</v>
      </c>
      <c r="B38" s="106" t="s">
        <v>340</v>
      </c>
      <c r="C38" s="107" t="s">
        <v>344</v>
      </c>
      <c r="D38" s="108" t="s">
        <v>297</v>
      </c>
      <c r="E38" s="109">
        <v>2330.5</v>
      </c>
      <c r="F38" s="110" t="s">
        <v>342</v>
      </c>
    </row>
    <row r="39" spans="1:6" ht="36" x14ac:dyDescent="0.2">
      <c r="A39" s="106" t="s">
        <v>190</v>
      </c>
      <c r="B39" s="106" t="s">
        <v>340</v>
      </c>
      <c r="C39" s="107" t="s">
        <v>345</v>
      </c>
      <c r="D39" s="108" t="s">
        <v>297</v>
      </c>
      <c r="E39" s="109">
        <v>3009</v>
      </c>
      <c r="F39" s="110" t="s">
        <v>342</v>
      </c>
    </row>
    <row r="40" spans="1:6" ht="36" x14ac:dyDescent="0.2">
      <c r="A40" s="106" t="s">
        <v>190</v>
      </c>
      <c r="B40" s="106" t="s">
        <v>340</v>
      </c>
      <c r="C40" s="107" t="s">
        <v>346</v>
      </c>
      <c r="D40" s="108" t="s">
        <v>297</v>
      </c>
      <c r="E40" s="109">
        <v>1150.5</v>
      </c>
      <c r="F40" s="110" t="s">
        <v>342</v>
      </c>
    </row>
    <row r="41" spans="1:6" ht="36" x14ac:dyDescent="0.2">
      <c r="A41" s="106" t="s">
        <v>190</v>
      </c>
      <c r="B41" s="106" t="s">
        <v>340</v>
      </c>
      <c r="C41" s="107" t="s">
        <v>347</v>
      </c>
      <c r="D41" s="108" t="s">
        <v>297</v>
      </c>
      <c r="E41" s="109">
        <v>1150.5</v>
      </c>
      <c r="F41" s="110" t="s">
        <v>342</v>
      </c>
    </row>
    <row r="42" spans="1:6" ht="24" x14ac:dyDescent="0.2">
      <c r="A42" s="106" t="s">
        <v>190</v>
      </c>
      <c r="B42" s="106" t="s">
        <v>340</v>
      </c>
      <c r="C42" s="107" t="s">
        <v>348</v>
      </c>
      <c r="D42" s="108" t="s">
        <v>297</v>
      </c>
      <c r="E42" s="109">
        <v>1947</v>
      </c>
      <c r="F42" s="110" t="s">
        <v>342</v>
      </c>
    </row>
    <row r="43" spans="1:6" ht="22.5" customHeight="1" x14ac:dyDescent="0.2">
      <c r="A43" s="106" t="s">
        <v>190</v>
      </c>
      <c r="B43" s="106" t="s">
        <v>340</v>
      </c>
      <c r="C43" s="107" t="s">
        <v>349</v>
      </c>
      <c r="D43" s="108" t="s">
        <v>297</v>
      </c>
      <c r="E43" s="109">
        <v>2212.5</v>
      </c>
      <c r="F43" s="110" t="s">
        <v>342</v>
      </c>
    </row>
    <row r="44" spans="1:6" ht="18.95" customHeight="1" x14ac:dyDescent="0.2">
      <c r="A44" s="111" t="s">
        <v>350</v>
      </c>
      <c r="B44" s="111" t="s">
        <v>351</v>
      </c>
      <c r="C44" s="112" t="s">
        <v>352</v>
      </c>
      <c r="D44" s="113" t="s">
        <v>297</v>
      </c>
      <c r="E44" s="114">
        <v>11210</v>
      </c>
      <c r="F44" s="115" t="s">
        <v>353</v>
      </c>
    </row>
    <row r="45" spans="1:6" ht="17.100000000000001" customHeight="1" x14ac:dyDescent="0.2">
      <c r="A45" s="111" t="s">
        <v>350</v>
      </c>
      <c r="B45" s="111" t="s">
        <v>351</v>
      </c>
      <c r="C45" s="112" t="s">
        <v>354</v>
      </c>
      <c r="D45" s="113" t="s">
        <v>297</v>
      </c>
      <c r="E45" s="114">
        <v>15692.82</v>
      </c>
      <c r="F45" s="115" t="s">
        <v>353</v>
      </c>
    </row>
    <row r="46" spans="1:6" x14ac:dyDescent="0.2">
      <c r="A46" s="111" t="s">
        <v>350</v>
      </c>
      <c r="B46" s="111" t="s">
        <v>351</v>
      </c>
      <c r="C46" s="112" t="s">
        <v>355</v>
      </c>
      <c r="D46" s="113" t="s">
        <v>297</v>
      </c>
      <c r="E46" s="114">
        <v>342200</v>
      </c>
      <c r="F46" s="115" t="s">
        <v>353</v>
      </c>
    </row>
    <row r="47" spans="1:6" ht="21" customHeight="1" x14ac:dyDescent="0.2">
      <c r="A47" s="111" t="s">
        <v>350</v>
      </c>
      <c r="B47" s="111" t="s">
        <v>351</v>
      </c>
      <c r="C47" s="112" t="s">
        <v>356</v>
      </c>
      <c r="D47" s="113" t="s">
        <v>297</v>
      </c>
      <c r="E47" s="114">
        <v>6254</v>
      </c>
      <c r="F47" s="115" t="s">
        <v>353</v>
      </c>
    </row>
    <row r="48" spans="1:6" ht="14.1" customHeight="1" x14ac:dyDescent="0.2">
      <c r="A48" s="111" t="s">
        <v>350</v>
      </c>
      <c r="B48" s="111" t="s">
        <v>351</v>
      </c>
      <c r="C48" s="112" t="s">
        <v>357</v>
      </c>
      <c r="D48" s="113" t="s">
        <v>297</v>
      </c>
      <c r="E48" s="114">
        <v>531000</v>
      </c>
      <c r="F48" s="115" t="s">
        <v>353</v>
      </c>
    </row>
    <row r="49" spans="1:6" ht="24" x14ac:dyDescent="0.2">
      <c r="A49" s="111" t="s">
        <v>350</v>
      </c>
      <c r="B49" s="111" t="s">
        <v>351</v>
      </c>
      <c r="C49" s="112" t="s">
        <v>358</v>
      </c>
      <c r="D49" s="113" t="s">
        <v>297</v>
      </c>
      <c r="E49" s="114">
        <v>49794.525000000001</v>
      </c>
      <c r="F49" s="115" t="s">
        <v>353</v>
      </c>
    </row>
    <row r="50" spans="1:6" x14ac:dyDescent="0.2">
      <c r="A50" s="111" t="s">
        <v>350</v>
      </c>
      <c r="B50" s="111" t="s">
        <v>351</v>
      </c>
      <c r="C50" s="112" t="s">
        <v>359</v>
      </c>
      <c r="D50" s="113" t="s">
        <v>297</v>
      </c>
      <c r="E50" s="114">
        <v>275000</v>
      </c>
      <c r="F50" s="115" t="s">
        <v>353</v>
      </c>
    </row>
    <row r="51" spans="1:6" ht="24" x14ac:dyDescent="0.2">
      <c r="A51" s="111" t="s">
        <v>350</v>
      </c>
      <c r="B51" s="111" t="s">
        <v>351</v>
      </c>
      <c r="C51" s="112" t="s">
        <v>360</v>
      </c>
      <c r="D51" s="113" t="s">
        <v>297</v>
      </c>
      <c r="E51" s="114">
        <v>8407.5</v>
      </c>
      <c r="F51" s="115" t="s">
        <v>353</v>
      </c>
    </row>
    <row r="52" spans="1:6" ht="15.95" customHeight="1" x14ac:dyDescent="0.2">
      <c r="A52" s="111" t="s">
        <v>350</v>
      </c>
      <c r="B52" s="111" t="s">
        <v>351</v>
      </c>
      <c r="C52" s="112" t="s">
        <v>361</v>
      </c>
      <c r="D52" s="113" t="s">
        <v>297</v>
      </c>
      <c r="E52" s="114">
        <v>96885.151100000003</v>
      </c>
      <c r="F52" s="115" t="s">
        <v>353</v>
      </c>
    </row>
    <row r="53" spans="1:6" ht="15" customHeight="1" x14ac:dyDescent="0.2">
      <c r="A53" s="111" t="s">
        <v>350</v>
      </c>
      <c r="B53" s="111" t="s">
        <v>351</v>
      </c>
      <c r="C53" s="112" t="s">
        <v>362</v>
      </c>
      <c r="D53" s="113" t="s">
        <v>297</v>
      </c>
      <c r="E53" s="114">
        <v>250160</v>
      </c>
      <c r="F53" s="115" t="s">
        <v>353</v>
      </c>
    </row>
    <row r="54" spans="1:6" ht="24" x14ac:dyDescent="0.2">
      <c r="A54" s="111" t="s">
        <v>350</v>
      </c>
      <c r="B54" s="111" t="s">
        <v>351</v>
      </c>
      <c r="C54" s="112" t="s">
        <v>363</v>
      </c>
      <c r="D54" s="113" t="s">
        <v>297</v>
      </c>
      <c r="E54" s="114">
        <v>2950</v>
      </c>
      <c r="F54" s="115" t="s">
        <v>353</v>
      </c>
    </row>
    <row r="55" spans="1:6" ht="14.1" customHeight="1" x14ac:dyDescent="0.2">
      <c r="A55" s="111" t="s">
        <v>350</v>
      </c>
      <c r="B55" s="111" t="s">
        <v>351</v>
      </c>
      <c r="C55" s="112" t="s">
        <v>364</v>
      </c>
      <c r="D55" s="113" t="s">
        <v>297</v>
      </c>
      <c r="E55" s="114">
        <v>226560</v>
      </c>
      <c r="F55" s="115" t="s">
        <v>353</v>
      </c>
    </row>
    <row r="56" spans="1:6" ht="30.75" customHeight="1" x14ac:dyDescent="0.2">
      <c r="A56" s="111" t="s">
        <v>350</v>
      </c>
      <c r="B56" s="111" t="s">
        <v>351</v>
      </c>
      <c r="C56" s="112" t="s">
        <v>365</v>
      </c>
      <c r="D56" s="113" t="s">
        <v>297</v>
      </c>
      <c r="E56" s="114">
        <v>501500</v>
      </c>
      <c r="F56" s="115" t="s">
        <v>353</v>
      </c>
    </row>
    <row r="57" spans="1:6" ht="15" customHeight="1" x14ac:dyDescent="0.2">
      <c r="A57" s="111" t="s">
        <v>350</v>
      </c>
      <c r="B57" s="111" t="s">
        <v>351</v>
      </c>
      <c r="C57" s="112" t="s">
        <v>366</v>
      </c>
      <c r="D57" s="113" t="s">
        <v>297</v>
      </c>
      <c r="E57" s="114">
        <v>41300</v>
      </c>
      <c r="F57" s="115" t="s">
        <v>353</v>
      </c>
    </row>
    <row r="58" spans="1:6" ht="24" customHeight="1" x14ac:dyDescent="0.2">
      <c r="A58" s="111" t="s">
        <v>350</v>
      </c>
      <c r="B58" s="111" t="s">
        <v>351</v>
      </c>
      <c r="C58" s="112" t="s">
        <v>367</v>
      </c>
      <c r="D58" s="113" t="s">
        <v>297</v>
      </c>
      <c r="E58" s="114">
        <v>49560</v>
      </c>
      <c r="F58" s="115" t="s">
        <v>353</v>
      </c>
    </row>
    <row r="59" spans="1:6" ht="14.1" customHeight="1" x14ac:dyDescent="0.2">
      <c r="A59" s="111" t="s">
        <v>350</v>
      </c>
      <c r="B59" s="111" t="s">
        <v>351</v>
      </c>
      <c r="C59" s="112" t="s">
        <v>368</v>
      </c>
      <c r="D59" s="113" t="s">
        <v>297</v>
      </c>
      <c r="E59" s="114">
        <v>188800</v>
      </c>
      <c r="F59" s="115" t="s">
        <v>353</v>
      </c>
    </row>
    <row r="60" spans="1:6" ht="15" customHeight="1" x14ac:dyDescent="0.2">
      <c r="A60" s="111" t="s">
        <v>350</v>
      </c>
      <c r="B60" s="111" t="s">
        <v>351</v>
      </c>
      <c r="C60" s="112" t="s">
        <v>369</v>
      </c>
      <c r="D60" s="113" t="s">
        <v>297</v>
      </c>
      <c r="E60" s="114">
        <v>27140</v>
      </c>
      <c r="F60" s="115" t="s">
        <v>353</v>
      </c>
    </row>
    <row r="61" spans="1:6" ht="15.95" customHeight="1" x14ac:dyDescent="0.2">
      <c r="A61" s="111" t="s">
        <v>350</v>
      </c>
      <c r="B61" s="111" t="s">
        <v>351</v>
      </c>
      <c r="C61" s="112" t="s">
        <v>370</v>
      </c>
      <c r="D61" s="113" t="s">
        <v>297</v>
      </c>
      <c r="E61" s="114">
        <v>49219.1806</v>
      </c>
      <c r="F61" s="115" t="s">
        <v>353</v>
      </c>
    </row>
    <row r="62" spans="1:6" ht="18.95" customHeight="1" x14ac:dyDescent="0.2">
      <c r="A62" s="111" t="s">
        <v>350</v>
      </c>
      <c r="B62" s="111" t="s">
        <v>351</v>
      </c>
      <c r="C62" s="112" t="s">
        <v>371</v>
      </c>
      <c r="D62" s="113" t="s">
        <v>297</v>
      </c>
      <c r="E62" s="114">
        <v>26137.0707</v>
      </c>
      <c r="F62" s="115" t="s">
        <v>353</v>
      </c>
    </row>
    <row r="63" spans="1:6" ht="20.100000000000001" customHeight="1" x14ac:dyDescent="0.2">
      <c r="A63" s="111" t="s">
        <v>350</v>
      </c>
      <c r="B63" s="111" t="s">
        <v>351</v>
      </c>
      <c r="C63" s="112" t="s">
        <v>372</v>
      </c>
      <c r="D63" s="113" t="s">
        <v>297</v>
      </c>
      <c r="E63" s="114">
        <v>105563.74400000001</v>
      </c>
      <c r="F63" s="115" t="s">
        <v>353</v>
      </c>
    </row>
    <row r="64" spans="1:6" ht="18.95" customHeight="1" x14ac:dyDescent="0.2">
      <c r="A64" s="111" t="s">
        <v>350</v>
      </c>
      <c r="B64" s="111" t="s">
        <v>351</v>
      </c>
      <c r="C64" s="112" t="s">
        <v>373</v>
      </c>
      <c r="D64" s="113" t="s">
        <v>297</v>
      </c>
      <c r="E64" s="114">
        <v>6490</v>
      </c>
      <c r="F64" s="115" t="s">
        <v>353</v>
      </c>
    </row>
    <row r="65" spans="1:6" ht="15" customHeight="1" x14ac:dyDescent="0.2">
      <c r="A65" s="111" t="s">
        <v>350</v>
      </c>
      <c r="B65" s="111" t="s">
        <v>351</v>
      </c>
      <c r="C65" s="112" t="s">
        <v>374</v>
      </c>
      <c r="D65" s="113" t="s">
        <v>297</v>
      </c>
      <c r="E65" s="114">
        <v>30335.3338</v>
      </c>
      <c r="F65" s="115" t="s">
        <v>353</v>
      </c>
    </row>
    <row r="66" spans="1:6" ht="24" x14ac:dyDescent="0.2">
      <c r="A66" s="111" t="s">
        <v>350</v>
      </c>
      <c r="B66" s="111" t="s">
        <v>351</v>
      </c>
      <c r="C66" s="112" t="s">
        <v>375</v>
      </c>
      <c r="D66" s="113" t="s">
        <v>297</v>
      </c>
      <c r="E66" s="114">
        <v>72981.654699999999</v>
      </c>
      <c r="F66" s="115" t="s">
        <v>353</v>
      </c>
    </row>
    <row r="67" spans="1:6" x14ac:dyDescent="0.2">
      <c r="A67" s="111" t="s">
        <v>350</v>
      </c>
      <c r="B67" s="111" t="s">
        <v>351</v>
      </c>
      <c r="C67" s="112" t="s">
        <v>376</v>
      </c>
      <c r="D67" s="113" t="s">
        <v>297</v>
      </c>
      <c r="E67" s="114">
        <v>172048.60250000001</v>
      </c>
      <c r="F67" s="115" t="s">
        <v>353</v>
      </c>
    </row>
    <row r="68" spans="1:6" x14ac:dyDescent="0.2">
      <c r="A68" s="111" t="s">
        <v>350</v>
      </c>
      <c r="B68" s="111" t="s">
        <v>351</v>
      </c>
      <c r="C68" s="112" t="s">
        <v>377</v>
      </c>
      <c r="D68" s="113" t="s">
        <v>297</v>
      </c>
      <c r="E68" s="114">
        <v>104465.4</v>
      </c>
      <c r="F68" s="115" t="s">
        <v>353</v>
      </c>
    </row>
    <row r="69" spans="1:6" x14ac:dyDescent="0.2">
      <c r="A69" s="111" t="s">
        <v>350</v>
      </c>
      <c r="B69" s="111" t="s">
        <v>351</v>
      </c>
      <c r="C69" s="112" t="s">
        <v>378</v>
      </c>
      <c r="D69" s="113" t="s">
        <v>297</v>
      </c>
      <c r="E69" s="114">
        <v>8314.2916999999998</v>
      </c>
      <c r="F69" s="115" t="s">
        <v>353</v>
      </c>
    </row>
    <row r="70" spans="1:6" x14ac:dyDescent="0.2">
      <c r="A70" s="111" t="s">
        <v>350</v>
      </c>
      <c r="B70" s="111" t="s">
        <v>351</v>
      </c>
      <c r="C70" s="112" t="s">
        <v>379</v>
      </c>
      <c r="D70" s="113" t="s">
        <v>297</v>
      </c>
      <c r="E70" s="114">
        <v>198806.39999999999</v>
      </c>
      <c r="F70" s="115" t="s">
        <v>353</v>
      </c>
    </row>
    <row r="71" spans="1:6" x14ac:dyDescent="0.2">
      <c r="A71" s="111" t="s">
        <v>350</v>
      </c>
      <c r="B71" s="111" t="s">
        <v>351</v>
      </c>
      <c r="C71" s="112" t="s">
        <v>380</v>
      </c>
      <c r="D71" s="113" t="s">
        <v>297</v>
      </c>
      <c r="E71" s="114">
        <v>11313.84</v>
      </c>
      <c r="F71" s="115" t="s">
        <v>353</v>
      </c>
    </row>
    <row r="72" spans="1:6" x14ac:dyDescent="0.2">
      <c r="A72" s="111" t="s">
        <v>350</v>
      </c>
      <c r="B72" s="111" t="s">
        <v>351</v>
      </c>
      <c r="C72" s="112" t="s">
        <v>381</v>
      </c>
      <c r="D72" s="113" t="s">
        <v>297</v>
      </c>
      <c r="E72" s="114">
        <v>469017.40850000002</v>
      </c>
      <c r="F72" s="115" t="s">
        <v>353</v>
      </c>
    </row>
    <row r="73" spans="1:6" ht="24" x14ac:dyDescent="0.2">
      <c r="A73" s="111" t="s">
        <v>350</v>
      </c>
      <c r="B73" s="111" t="s">
        <v>351</v>
      </c>
      <c r="C73" s="112" t="s">
        <v>382</v>
      </c>
      <c r="D73" s="113" t="s">
        <v>297</v>
      </c>
      <c r="E73" s="114">
        <v>4501.7</v>
      </c>
      <c r="F73" s="115" t="s">
        <v>353</v>
      </c>
    </row>
    <row r="74" spans="1:6" x14ac:dyDescent="0.2">
      <c r="A74" s="111" t="s">
        <v>350</v>
      </c>
      <c r="B74" s="111" t="s">
        <v>351</v>
      </c>
      <c r="C74" s="112" t="s">
        <v>383</v>
      </c>
      <c r="D74" s="113" t="s">
        <v>297</v>
      </c>
      <c r="E74" s="114">
        <v>161582.93400000001</v>
      </c>
      <c r="F74" s="115" t="s">
        <v>353</v>
      </c>
    </row>
    <row r="75" spans="1:6" ht="24" x14ac:dyDescent="0.2">
      <c r="A75" s="111" t="s">
        <v>350</v>
      </c>
      <c r="B75" s="111" t="s">
        <v>351</v>
      </c>
      <c r="C75" s="112" t="s">
        <v>384</v>
      </c>
      <c r="D75" s="113" t="s">
        <v>297</v>
      </c>
      <c r="E75" s="114">
        <v>344224.6911</v>
      </c>
      <c r="F75" s="115" t="s">
        <v>353</v>
      </c>
    </row>
    <row r="76" spans="1:6" x14ac:dyDescent="0.2">
      <c r="A76" s="111" t="s">
        <v>350</v>
      </c>
      <c r="B76" s="111" t="s">
        <v>351</v>
      </c>
      <c r="C76" s="112" t="s">
        <v>385</v>
      </c>
      <c r="D76" s="113" t="s">
        <v>297</v>
      </c>
      <c r="E76" s="114">
        <v>24151.661800000002</v>
      </c>
      <c r="F76" s="115" t="s">
        <v>353</v>
      </c>
    </row>
    <row r="77" spans="1:6" x14ac:dyDescent="0.2">
      <c r="A77" s="111" t="s">
        <v>350</v>
      </c>
      <c r="B77" s="111" t="s">
        <v>351</v>
      </c>
      <c r="C77" s="112" t="s">
        <v>386</v>
      </c>
      <c r="D77" s="113" t="s">
        <v>297</v>
      </c>
      <c r="E77" s="114">
        <v>12836.04</v>
      </c>
      <c r="F77" s="115" t="s">
        <v>353</v>
      </c>
    </row>
    <row r="78" spans="1:6" ht="24" x14ac:dyDescent="0.2">
      <c r="A78" s="111" t="s">
        <v>350</v>
      </c>
      <c r="B78" s="111" t="s">
        <v>351</v>
      </c>
      <c r="C78" s="112" t="s">
        <v>387</v>
      </c>
      <c r="D78" s="113" t="s">
        <v>297</v>
      </c>
      <c r="E78" s="114">
        <v>45994.842499999999</v>
      </c>
      <c r="F78" s="115" t="s">
        <v>353</v>
      </c>
    </row>
    <row r="79" spans="1:6" x14ac:dyDescent="0.2">
      <c r="A79" s="111" t="s">
        <v>350</v>
      </c>
      <c r="B79" s="111" t="s">
        <v>351</v>
      </c>
      <c r="C79" s="112" t="s">
        <v>388</v>
      </c>
      <c r="D79" s="113" t="s">
        <v>297</v>
      </c>
      <c r="E79" s="114">
        <v>111029.4216</v>
      </c>
      <c r="F79" s="115" t="s">
        <v>353</v>
      </c>
    </row>
    <row r="80" spans="1:6" x14ac:dyDescent="0.2">
      <c r="A80" s="111" t="s">
        <v>350</v>
      </c>
      <c r="B80" s="111" t="s">
        <v>351</v>
      </c>
      <c r="C80" s="112" t="s">
        <v>389</v>
      </c>
      <c r="D80" s="113" t="s">
        <v>297</v>
      </c>
      <c r="E80" s="114">
        <v>1770</v>
      </c>
      <c r="F80" s="115" t="s">
        <v>353</v>
      </c>
    </row>
    <row r="81" spans="1:6" ht="24" x14ac:dyDescent="0.2">
      <c r="A81" s="111" t="s">
        <v>350</v>
      </c>
      <c r="B81" s="111" t="s">
        <v>351</v>
      </c>
      <c r="C81" s="112" t="s">
        <v>390</v>
      </c>
      <c r="D81" s="113" t="s">
        <v>297</v>
      </c>
      <c r="E81" s="114">
        <v>4524.9931999999999</v>
      </c>
      <c r="F81" s="115" t="s">
        <v>353</v>
      </c>
    </row>
    <row r="82" spans="1:6" ht="18.75" customHeight="1" x14ac:dyDescent="0.2">
      <c r="A82" s="111" t="s">
        <v>350</v>
      </c>
      <c r="B82" s="111" t="s">
        <v>351</v>
      </c>
      <c r="C82" s="112" t="s">
        <v>391</v>
      </c>
      <c r="D82" s="113" t="s">
        <v>297</v>
      </c>
      <c r="E82" s="114">
        <v>3299.87</v>
      </c>
      <c r="F82" s="115" t="s">
        <v>353</v>
      </c>
    </row>
    <row r="83" spans="1:6" ht="20.25" customHeight="1" x14ac:dyDescent="0.2">
      <c r="A83" s="111" t="s">
        <v>350</v>
      </c>
      <c r="B83" s="111" t="s">
        <v>351</v>
      </c>
      <c r="C83" s="112" t="s">
        <v>392</v>
      </c>
      <c r="D83" s="113" t="s">
        <v>297</v>
      </c>
      <c r="E83" s="114">
        <v>4242.6899999999996</v>
      </c>
      <c r="F83" s="115" t="s">
        <v>353</v>
      </c>
    </row>
    <row r="84" spans="1:6" ht="21.95" customHeight="1" x14ac:dyDescent="0.2">
      <c r="A84" s="111" t="s">
        <v>350</v>
      </c>
      <c r="B84" s="111" t="s">
        <v>351</v>
      </c>
      <c r="C84" s="112" t="s">
        <v>393</v>
      </c>
      <c r="D84" s="113" t="s">
        <v>297</v>
      </c>
      <c r="E84" s="114">
        <v>11859.991</v>
      </c>
      <c r="F84" s="115" t="s">
        <v>353</v>
      </c>
    </row>
    <row r="85" spans="1:6" ht="18" customHeight="1" x14ac:dyDescent="0.2">
      <c r="A85" s="111" t="s">
        <v>350</v>
      </c>
      <c r="B85" s="111" t="s">
        <v>351</v>
      </c>
      <c r="C85" s="112" t="s">
        <v>394</v>
      </c>
      <c r="D85" s="113" t="s">
        <v>297</v>
      </c>
      <c r="E85" s="114">
        <v>1479.9914000000001</v>
      </c>
      <c r="F85" s="115" t="s">
        <v>353</v>
      </c>
    </row>
    <row r="86" spans="1:6" ht="24" x14ac:dyDescent="0.2">
      <c r="A86" s="111" t="s">
        <v>350</v>
      </c>
      <c r="B86" s="111" t="s">
        <v>351</v>
      </c>
      <c r="C86" s="112" t="s">
        <v>395</v>
      </c>
      <c r="D86" s="113" t="s">
        <v>297</v>
      </c>
      <c r="E86" s="114">
        <v>1999.9938</v>
      </c>
      <c r="F86" s="115" t="s">
        <v>353</v>
      </c>
    </row>
    <row r="87" spans="1:6" ht="24" x14ac:dyDescent="0.2">
      <c r="A87" s="111" t="s">
        <v>350</v>
      </c>
      <c r="B87" s="111" t="s">
        <v>351</v>
      </c>
      <c r="C87" s="112" t="s">
        <v>396</v>
      </c>
      <c r="D87" s="113" t="s">
        <v>297</v>
      </c>
      <c r="E87" s="114">
        <v>6938.4</v>
      </c>
      <c r="F87" s="115" t="s">
        <v>353</v>
      </c>
    </row>
    <row r="88" spans="1:6" x14ac:dyDescent="0.2">
      <c r="A88" s="111" t="s">
        <v>350</v>
      </c>
      <c r="B88" s="111" t="s">
        <v>351</v>
      </c>
      <c r="C88" s="112" t="s">
        <v>397</v>
      </c>
      <c r="D88" s="113" t="s">
        <v>297</v>
      </c>
      <c r="E88" s="114">
        <v>938.18259999999998</v>
      </c>
      <c r="F88" s="115" t="s">
        <v>353</v>
      </c>
    </row>
    <row r="89" spans="1:6" x14ac:dyDescent="0.2">
      <c r="A89" s="111" t="s">
        <v>350</v>
      </c>
      <c r="B89" s="111" t="s">
        <v>351</v>
      </c>
      <c r="C89" s="112" t="s">
        <v>398</v>
      </c>
      <c r="D89" s="113" t="s">
        <v>297</v>
      </c>
      <c r="E89" s="114">
        <v>3519.94</v>
      </c>
      <c r="F89" s="115" t="s">
        <v>353</v>
      </c>
    </row>
    <row r="90" spans="1:6" ht="20.100000000000001" customHeight="1" x14ac:dyDescent="0.2">
      <c r="A90" s="111" t="s">
        <v>350</v>
      </c>
      <c r="B90" s="111" t="s">
        <v>351</v>
      </c>
      <c r="C90" s="112" t="s">
        <v>399</v>
      </c>
      <c r="D90" s="113" t="s">
        <v>297</v>
      </c>
      <c r="E90" s="114">
        <v>9</v>
      </c>
      <c r="F90" s="115" t="s">
        <v>353</v>
      </c>
    </row>
    <row r="91" spans="1:6" ht="20.100000000000001" customHeight="1" x14ac:dyDescent="0.2">
      <c r="A91" s="111" t="s">
        <v>350</v>
      </c>
      <c r="B91" s="111" t="s">
        <v>351</v>
      </c>
      <c r="C91" s="112" t="s">
        <v>400</v>
      </c>
      <c r="D91" s="113" t="s">
        <v>297</v>
      </c>
      <c r="E91" s="114">
        <v>63229.120000000003</v>
      </c>
      <c r="F91" s="115" t="s">
        <v>353</v>
      </c>
    </row>
    <row r="92" spans="1:6" ht="24.75" customHeight="1" x14ac:dyDescent="0.2">
      <c r="A92" s="111" t="s">
        <v>350</v>
      </c>
      <c r="B92" s="111" t="s">
        <v>351</v>
      </c>
      <c r="C92" s="112" t="s">
        <v>401</v>
      </c>
      <c r="D92" s="113" t="s">
        <v>297</v>
      </c>
      <c r="E92" s="114">
        <v>475540</v>
      </c>
      <c r="F92" s="115" t="s">
        <v>353</v>
      </c>
    </row>
    <row r="93" spans="1:6" x14ac:dyDescent="0.2">
      <c r="A93" s="111" t="s">
        <v>350</v>
      </c>
      <c r="B93" s="111" t="s">
        <v>351</v>
      </c>
      <c r="C93" s="112" t="s">
        <v>402</v>
      </c>
      <c r="D93" s="113" t="s">
        <v>297</v>
      </c>
      <c r="E93" s="114">
        <v>490481.16</v>
      </c>
      <c r="F93" s="115" t="s">
        <v>353</v>
      </c>
    </row>
    <row r="94" spans="1:6" ht="24" x14ac:dyDescent="0.2">
      <c r="A94" s="111" t="s">
        <v>350</v>
      </c>
      <c r="B94" s="111" t="s">
        <v>351</v>
      </c>
      <c r="C94" s="112" t="s">
        <v>403</v>
      </c>
      <c r="D94" s="113" t="s">
        <v>297</v>
      </c>
      <c r="E94" s="114">
        <v>74340</v>
      </c>
      <c r="F94" s="115" t="s">
        <v>353</v>
      </c>
    </row>
    <row r="95" spans="1:6" ht="15" customHeight="1" x14ac:dyDescent="0.2">
      <c r="A95" s="111" t="s">
        <v>350</v>
      </c>
      <c r="B95" s="111" t="s">
        <v>351</v>
      </c>
      <c r="C95" s="112" t="s">
        <v>404</v>
      </c>
      <c r="D95" s="113" t="s">
        <v>297</v>
      </c>
      <c r="E95" s="114">
        <v>40101.792600000001</v>
      </c>
      <c r="F95" s="115" t="s">
        <v>353</v>
      </c>
    </row>
    <row r="96" spans="1:6" ht="14.1" customHeight="1" x14ac:dyDescent="0.2">
      <c r="A96" s="111" t="s">
        <v>350</v>
      </c>
      <c r="B96" s="111" t="s">
        <v>351</v>
      </c>
      <c r="C96" s="112" t="s">
        <v>405</v>
      </c>
      <c r="D96" s="113" t="s">
        <v>297</v>
      </c>
      <c r="E96" s="114">
        <v>386697.033</v>
      </c>
      <c r="F96" s="115" t="s">
        <v>353</v>
      </c>
    </row>
    <row r="97" spans="1:6" x14ac:dyDescent="0.2">
      <c r="A97" s="111" t="s">
        <v>350</v>
      </c>
      <c r="B97" s="111" t="s">
        <v>351</v>
      </c>
      <c r="C97" s="112" t="s">
        <v>406</v>
      </c>
      <c r="D97" s="113" t="s">
        <v>297</v>
      </c>
      <c r="E97" s="114">
        <v>142177.25599999999</v>
      </c>
      <c r="F97" s="115" t="s">
        <v>353</v>
      </c>
    </row>
    <row r="98" spans="1:6" x14ac:dyDescent="0.2">
      <c r="A98" s="111" t="s">
        <v>350</v>
      </c>
      <c r="B98" s="111" t="s">
        <v>351</v>
      </c>
      <c r="C98" s="112" t="s">
        <v>407</v>
      </c>
      <c r="D98" s="113" t="s">
        <v>297</v>
      </c>
      <c r="E98" s="114">
        <v>26868.6</v>
      </c>
      <c r="F98" s="115" t="s">
        <v>353</v>
      </c>
    </row>
    <row r="99" spans="1:6" ht="24" x14ac:dyDescent="0.2">
      <c r="A99" s="111" t="s">
        <v>350</v>
      </c>
      <c r="B99" s="111" t="s">
        <v>351</v>
      </c>
      <c r="C99" s="112" t="s">
        <v>408</v>
      </c>
      <c r="D99" s="113" t="s">
        <v>297</v>
      </c>
      <c r="E99" s="114">
        <v>1897493.1</v>
      </c>
      <c r="F99" s="115" t="s">
        <v>353</v>
      </c>
    </row>
    <row r="100" spans="1:6" x14ac:dyDescent="0.2">
      <c r="A100" s="111" t="s">
        <v>350</v>
      </c>
      <c r="B100" s="111" t="s">
        <v>351</v>
      </c>
      <c r="C100" s="112" t="s">
        <v>409</v>
      </c>
      <c r="D100" s="113" t="s">
        <v>297</v>
      </c>
      <c r="E100" s="114">
        <v>232041.1</v>
      </c>
      <c r="F100" s="115" t="s">
        <v>353</v>
      </c>
    </row>
    <row r="101" spans="1:6" ht="24" x14ac:dyDescent="0.2">
      <c r="A101" s="111" t="s">
        <v>350</v>
      </c>
      <c r="B101" s="111" t="s">
        <v>351</v>
      </c>
      <c r="C101" s="112" t="s">
        <v>410</v>
      </c>
      <c r="D101" s="113" t="s">
        <v>297</v>
      </c>
      <c r="E101" s="114">
        <v>34703.800000000003</v>
      </c>
      <c r="F101" s="115" t="s">
        <v>353</v>
      </c>
    </row>
    <row r="102" spans="1:6" ht="24" x14ac:dyDescent="0.2">
      <c r="A102" s="111" t="s">
        <v>350</v>
      </c>
      <c r="B102" s="111" t="s">
        <v>351</v>
      </c>
      <c r="C102" s="112" t="s">
        <v>411</v>
      </c>
      <c r="D102" s="113" t="s">
        <v>297</v>
      </c>
      <c r="E102" s="114">
        <v>8903.1</v>
      </c>
      <c r="F102" s="115" t="s">
        <v>353</v>
      </c>
    </row>
    <row r="103" spans="1:6" ht="15.95" customHeight="1" x14ac:dyDescent="0.2">
      <c r="A103" s="111" t="s">
        <v>350</v>
      </c>
      <c r="B103" s="111" t="s">
        <v>351</v>
      </c>
      <c r="C103" s="112" t="s">
        <v>412</v>
      </c>
      <c r="D103" s="113" t="s">
        <v>297</v>
      </c>
      <c r="E103" s="114">
        <v>130316.25</v>
      </c>
      <c r="F103" s="112" t="s">
        <v>353</v>
      </c>
    </row>
    <row r="104" spans="1:6" x14ac:dyDescent="0.2">
      <c r="A104" s="111" t="s">
        <v>350</v>
      </c>
      <c r="B104" s="111" t="s">
        <v>351</v>
      </c>
      <c r="C104" s="112" t="s">
        <v>413</v>
      </c>
      <c r="D104" s="113" t="s">
        <v>297</v>
      </c>
      <c r="E104" s="114">
        <v>22139.75</v>
      </c>
      <c r="F104" s="115" t="s">
        <v>353</v>
      </c>
    </row>
    <row r="105" spans="1:6" ht="24" x14ac:dyDescent="0.2">
      <c r="A105" s="111" t="s">
        <v>350</v>
      </c>
      <c r="B105" s="111" t="s">
        <v>351</v>
      </c>
      <c r="C105" s="112" t="s">
        <v>414</v>
      </c>
      <c r="D105" s="113" t="s">
        <v>297</v>
      </c>
      <c r="E105" s="114">
        <v>62932.232000000004</v>
      </c>
      <c r="F105" s="115" t="s">
        <v>353</v>
      </c>
    </row>
    <row r="106" spans="1:6" ht="24" x14ac:dyDescent="0.2">
      <c r="A106" s="111" t="s">
        <v>350</v>
      </c>
      <c r="B106" s="111" t="s">
        <v>351</v>
      </c>
      <c r="C106" s="112" t="s">
        <v>415</v>
      </c>
      <c r="D106" s="113" t="s">
        <v>297</v>
      </c>
      <c r="E106" s="114">
        <v>62932.232199999999</v>
      </c>
      <c r="F106" s="115" t="s">
        <v>353</v>
      </c>
    </row>
    <row r="107" spans="1:6" ht="24" x14ac:dyDescent="0.2">
      <c r="A107" s="111" t="s">
        <v>350</v>
      </c>
      <c r="B107" s="111" t="s">
        <v>351</v>
      </c>
      <c r="C107" s="112" t="s">
        <v>416</v>
      </c>
      <c r="D107" s="113" t="s">
        <v>297</v>
      </c>
      <c r="E107" s="114">
        <v>57230</v>
      </c>
      <c r="F107" s="115" t="s">
        <v>353</v>
      </c>
    </row>
    <row r="108" spans="1:6" x14ac:dyDescent="0.2">
      <c r="A108" s="111" t="s">
        <v>350</v>
      </c>
      <c r="B108" s="111" t="s">
        <v>351</v>
      </c>
      <c r="C108" s="112" t="s">
        <v>417</v>
      </c>
      <c r="D108" s="113" t="s">
        <v>297</v>
      </c>
      <c r="E108" s="114">
        <v>2549.9917</v>
      </c>
      <c r="F108" s="115" t="s">
        <v>353</v>
      </c>
    </row>
    <row r="109" spans="1:6" x14ac:dyDescent="0.2">
      <c r="A109" s="111" t="s">
        <v>350</v>
      </c>
      <c r="B109" s="111" t="s">
        <v>351</v>
      </c>
      <c r="C109" s="112" t="s">
        <v>418</v>
      </c>
      <c r="D109" s="113" t="s">
        <v>297</v>
      </c>
      <c r="E109" s="114">
        <v>13999.992</v>
      </c>
      <c r="F109" s="115" t="s">
        <v>353</v>
      </c>
    </row>
    <row r="110" spans="1:6" x14ac:dyDescent="0.2">
      <c r="A110" s="111" t="s">
        <v>350</v>
      </c>
      <c r="B110" s="111" t="s">
        <v>351</v>
      </c>
      <c r="C110" s="112" t="s">
        <v>419</v>
      </c>
      <c r="D110" s="113" t="s">
        <v>297</v>
      </c>
      <c r="E110" s="114">
        <v>19383.86</v>
      </c>
      <c r="F110" s="115" t="s">
        <v>353</v>
      </c>
    </row>
    <row r="111" spans="1:6" x14ac:dyDescent="0.2">
      <c r="A111" s="111" t="s">
        <v>350</v>
      </c>
      <c r="B111" s="111" t="s">
        <v>351</v>
      </c>
      <c r="C111" s="112" t="s">
        <v>420</v>
      </c>
      <c r="D111" s="113" t="s">
        <v>297</v>
      </c>
      <c r="E111" s="114">
        <v>250971.84</v>
      </c>
      <c r="F111" s="115" t="s">
        <v>353</v>
      </c>
    </row>
    <row r="112" spans="1:6" x14ac:dyDescent="0.2">
      <c r="A112" s="111" t="s">
        <v>350</v>
      </c>
      <c r="B112" s="111" t="s">
        <v>351</v>
      </c>
      <c r="C112" s="112" t="s">
        <v>421</v>
      </c>
      <c r="D112" s="113" t="s">
        <v>297</v>
      </c>
      <c r="E112" s="114">
        <v>257712</v>
      </c>
      <c r="F112" s="115" t="s">
        <v>353</v>
      </c>
    </row>
    <row r="113" spans="1:6" x14ac:dyDescent="0.2">
      <c r="A113" s="111" t="s">
        <v>350</v>
      </c>
      <c r="B113" s="111" t="s">
        <v>351</v>
      </c>
      <c r="C113" s="112" t="s">
        <v>422</v>
      </c>
      <c r="D113" s="113" t="s">
        <v>297</v>
      </c>
      <c r="E113" s="114">
        <v>3613.16</v>
      </c>
      <c r="F113" s="115" t="s">
        <v>353</v>
      </c>
    </row>
    <row r="114" spans="1:6" x14ac:dyDescent="0.2">
      <c r="A114" s="111" t="s">
        <v>350</v>
      </c>
      <c r="B114" s="111" t="s">
        <v>351</v>
      </c>
      <c r="C114" s="112" t="s">
        <v>423</v>
      </c>
      <c r="D114" s="113" t="s">
        <v>297</v>
      </c>
      <c r="E114" s="114">
        <v>34202.300000000003</v>
      </c>
      <c r="F114" s="115" t="s">
        <v>353</v>
      </c>
    </row>
    <row r="115" spans="1:6" x14ac:dyDescent="0.2">
      <c r="A115" s="111" t="s">
        <v>350</v>
      </c>
      <c r="B115" s="111" t="s">
        <v>351</v>
      </c>
      <c r="C115" s="112" t="s">
        <v>424</v>
      </c>
      <c r="D115" s="113" t="s">
        <v>297</v>
      </c>
      <c r="E115" s="114">
        <v>30336.03</v>
      </c>
      <c r="F115" s="115" t="s">
        <v>353</v>
      </c>
    </row>
    <row r="116" spans="1:6" x14ac:dyDescent="0.2">
      <c r="A116" s="111" t="s">
        <v>350</v>
      </c>
      <c r="B116" s="111" t="s">
        <v>351</v>
      </c>
      <c r="C116" s="112" t="s">
        <v>425</v>
      </c>
      <c r="D116" s="113" t="s">
        <v>297</v>
      </c>
      <c r="E116" s="114">
        <v>1250.8</v>
      </c>
      <c r="F116" s="115" t="s">
        <v>353</v>
      </c>
    </row>
    <row r="117" spans="1:6" x14ac:dyDescent="0.2">
      <c r="A117" s="111" t="s">
        <v>350</v>
      </c>
      <c r="B117" s="111" t="s">
        <v>351</v>
      </c>
      <c r="C117" s="112" t="s">
        <v>426</v>
      </c>
      <c r="D117" s="113" t="s">
        <v>297</v>
      </c>
      <c r="E117" s="114">
        <v>1250.8</v>
      </c>
      <c r="F117" s="115" t="s">
        <v>353</v>
      </c>
    </row>
    <row r="118" spans="1:6" x14ac:dyDescent="0.2">
      <c r="A118" s="111" t="s">
        <v>350</v>
      </c>
      <c r="B118" s="111" t="s">
        <v>351</v>
      </c>
      <c r="C118" s="112" t="s">
        <v>427</v>
      </c>
      <c r="D118" s="113" t="s">
        <v>297</v>
      </c>
      <c r="E118" s="114">
        <v>1250.8</v>
      </c>
      <c r="F118" s="115" t="s">
        <v>353</v>
      </c>
    </row>
    <row r="119" spans="1:6" x14ac:dyDescent="0.2">
      <c r="A119" s="111" t="s">
        <v>350</v>
      </c>
      <c r="B119" s="111" t="s">
        <v>351</v>
      </c>
      <c r="C119" s="112" t="s">
        <v>428</v>
      </c>
      <c r="D119" s="113" t="s">
        <v>297</v>
      </c>
      <c r="E119" s="114">
        <v>21240</v>
      </c>
      <c r="F119" s="115" t="s">
        <v>353</v>
      </c>
    </row>
    <row r="120" spans="1:6" x14ac:dyDescent="0.2">
      <c r="A120" s="111" t="s">
        <v>350</v>
      </c>
      <c r="B120" s="111" t="s">
        <v>351</v>
      </c>
      <c r="C120" s="112" t="s">
        <v>429</v>
      </c>
      <c r="D120" s="113" t="s">
        <v>297</v>
      </c>
      <c r="E120" s="114">
        <v>43960.9</v>
      </c>
      <c r="F120" s="115" t="s">
        <v>353</v>
      </c>
    </row>
    <row r="121" spans="1:6" x14ac:dyDescent="0.2">
      <c r="A121" s="111" t="s">
        <v>350</v>
      </c>
      <c r="B121" s="111" t="s">
        <v>351</v>
      </c>
      <c r="C121" s="112" t="s">
        <v>430</v>
      </c>
      <c r="D121" s="113" t="s">
        <v>297</v>
      </c>
      <c r="E121" s="114">
        <v>13749.996999999999</v>
      </c>
      <c r="F121" s="115" t="s">
        <v>353</v>
      </c>
    </row>
    <row r="122" spans="1:6" x14ac:dyDescent="0.2">
      <c r="A122" s="111" t="s">
        <v>350</v>
      </c>
      <c r="B122" s="111" t="s">
        <v>351</v>
      </c>
      <c r="C122" s="112" t="s">
        <v>431</v>
      </c>
      <c r="D122" s="113" t="s">
        <v>297</v>
      </c>
      <c r="E122" s="114">
        <v>13570</v>
      </c>
      <c r="F122" s="115" t="s">
        <v>353</v>
      </c>
    </row>
    <row r="123" spans="1:6" x14ac:dyDescent="0.2">
      <c r="A123" s="111" t="s">
        <v>350</v>
      </c>
      <c r="B123" s="111" t="s">
        <v>351</v>
      </c>
      <c r="C123" s="112" t="s">
        <v>432</v>
      </c>
      <c r="D123" s="113" t="s">
        <v>297</v>
      </c>
      <c r="E123" s="114">
        <v>4284.71</v>
      </c>
      <c r="F123" s="115" t="s">
        <v>353</v>
      </c>
    </row>
    <row r="124" spans="1:6" x14ac:dyDescent="0.2">
      <c r="A124" s="111" t="s">
        <v>350</v>
      </c>
      <c r="B124" s="111" t="s">
        <v>351</v>
      </c>
      <c r="C124" s="112" t="s">
        <v>433</v>
      </c>
      <c r="D124" s="113" t="s">
        <v>297</v>
      </c>
      <c r="E124" s="114">
        <v>5726.64</v>
      </c>
      <c r="F124" s="115" t="s">
        <v>353</v>
      </c>
    </row>
    <row r="125" spans="1:6" x14ac:dyDescent="0.2">
      <c r="A125" s="111" t="s">
        <v>350</v>
      </c>
      <c r="B125" s="111" t="s">
        <v>351</v>
      </c>
      <c r="C125" s="112" t="s">
        <v>434</v>
      </c>
      <c r="D125" s="113" t="s">
        <v>297</v>
      </c>
      <c r="E125" s="114">
        <v>20650</v>
      </c>
      <c r="F125" s="115" t="s">
        <v>353</v>
      </c>
    </row>
    <row r="126" spans="1:6" ht="12.95" customHeight="1" x14ac:dyDescent="0.2">
      <c r="A126" s="111" t="s">
        <v>350</v>
      </c>
      <c r="B126" s="111" t="s">
        <v>351</v>
      </c>
      <c r="C126" s="112" t="s">
        <v>435</v>
      </c>
      <c r="D126" s="113" t="s">
        <v>297</v>
      </c>
      <c r="E126" s="114">
        <v>575000.01</v>
      </c>
      <c r="F126" s="115" t="s">
        <v>353</v>
      </c>
    </row>
    <row r="127" spans="1:6" ht="24" x14ac:dyDescent="0.2">
      <c r="A127" s="111" t="s">
        <v>350</v>
      </c>
      <c r="B127" s="111" t="s">
        <v>351</v>
      </c>
      <c r="C127" s="112" t="s">
        <v>436</v>
      </c>
      <c r="D127" s="113" t="s">
        <v>297</v>
      </c>
      <c r="E127" s="114">
        <v>2542900</v>
      </c>
      <c r="F127" s="115" t="s">
        <v>353</v>
      </c>
    </row>
    <row r="128" spans="1:6" x14ac:dyDescent="0.2">
      <c r="A128" s="111" t="s">
        <v>350</v>
      </c>
      <c r="B128" s="111" t="s">
        <v>351</v>
      </c>
      <c r="C128" s="112" t="s">
        <v>437</v>
      </c>
      <c r="D128" s="113" t="s">
        <v>297</v>
      </c>
      <c r="E128" s="114">
        <v>172556.12</v>
      </c>
      <c r="F128" s="115" t="s">
        <v>353</v>
      </c>
    </row>
    <row r="129" spans="1:6" ht="24" x14ac:dyDescent="0.2">
      <c r="A129" s="111" t="s">
        <v>350</v>
      </c>
      <c r="B129" s="111" t="s">
        <v>351</v>
      </c>
      <c r="C129" s="112" t="s">
        <v>438</v>
      </c>
      <c r="D129" s="113" t="s">
        <v>297</v>
      </c>
      <c r="E129" s="114">
        <v>44250</v>
      </c>
      <c r="F129" s="115" t="s">
        <v>353</v>
      </c>
    </row>
    <row r="130" spans="1:6" x14ac:dyDescent="0.2">
      <c r="A130" s="111" t="s">
        <v>350</v>
      </c>
      <c r="B130" s="111" t="s">
        <v>351</v>
      </c>
      <c r="C130" s="112" t="s">
        <v>439</v>
      </c>
      <c r="D130" s="113" t="s">
        <v>297</v>
      </c>
      <c r="E130" s="114">
        <v>719492.56279999996</v>
      </c>
      <c r="F130" s="115" t="s">
        <v>353</v>
      </c>
    </row>
    <row r="131" spans="1:6" x14ac:dyDescent="0.2">
      <c r="A131" s="111" t="s">
        <v>350</v>
      </c>
      <c r="B131" s="111" t="s">
        <v>351</v>
      </c>
      <c r="C131" s="112" t="s">
        <v>440</v>
      </c>
      <c r="D131" s="113" t="s">
        <v>297</v>
      </c>
      <c r="E131" s="114">
        <v>816192.43</v>
      </c>
      <c r="F131" s="115" t="s">
        <v>353</v>
      </c>
    </row>
    <row r="132" spans="1:6" x14ac:dyDescent="0.2">
      <c r="A132" s="116" t="s">
        <v>441</v>
      </c>
      <c r="B132" s="116" t="s">
        <v>442</v>
      </c>
      <c r="C132" s="117" t="s">
        <v>443</v>
      </c>
      <c r="D132" s="118" t="s">
        <v>297</v>
      </c>
      <c r="E132" s="119">
        <v>36954.32</v>
      </c>
      <c r="F132" s="120" t="s">
        <v>444</v>
      </c>
    </row>
    <row r="133" spans="1:6" ht="14.1" customHeight="1" x14ac:dyDescent="0.2">
      <c r="A133" s="116" t="s">
        <v>441</v>
      </c>
      <c r="B133" s="116" t="s">
        <v>442</v>
      </c>
      <c r="C133" s="117" t="s">
        <v>445</v>
      </c>
      <c r="D133" s="118" t="s">
        <v>297</v>
      </c>
      <c r="E133" s="119">
        <v>3776</v>
      </c>
      <c r="F133" s="120" t="s">
        <v>444</v>
      </c>
    </row>
    <row r="134" spans="1:6" ht="15.95" customHeight="1" x14ac:dyDescent="0.2">
      <c r="A134" s="116" t="s">
        <v>441</v>
      </c>
      <c r="B134" s="116" t="s">
        <v>442</v>
      </c>
      <c r="C134" s="117" t="s">
        <v>446</v>
      </c>
      <c r="D134" s="118" t="s">
        <v>297</v>
      </c>
      <c r="E134" s="119">
        <v>12390</v>
      </c>
      <c r="F134" s="120" t="s">
        <v>444</v>
      </c>
    </row>
    <row r="135" spans="1:6" ht="15" customHeight="1" x14ac:dyDescent="0.2">
      <c r="A135" s="116" t="s">
        <v>441</v>
      </c>
      <c r="B135" s="116" t="s">
        <v>442</v>
      </c>
      <c r="C135" s="117" t="s">
        <v>447</v>
      </c>
      <c r="D135" s="118" t="s">
        <v>297</v>
      </c>
      <c r="E135" s="119">
        <v>6293.7049999999999</v>
      </c>
      <c r="F135" s="120" t="s">
        <v>444</v>
      </c>
    </row>
    <row r="136" spans="1:6" ht="14.1" customHeight="1" x14ac:dyDescent="0.2">
      <c r="A136" s="116" t="s">
        <v>441</v>
      </c>
      <c r="B136" s="116" t="s">
        <v>442</v>
      </c>
      <c r="C136" s="117" t="s">
        <v>448</v>
      </c>
      <c r="D136" s="118" t="s">
        <v>297</v>
      </c>
      <c r="E136" s="119">
        <v>27200</v>
      </c>
      <c r="F136" s="120" t="s">
        <v>444</v>
      </c>
    </row>
    <row r="137" spans="1:6" ht="24" x14ac:dyDescent="0.2">
      <c r="A137" s="121" t="s">
        <v>269</v>
      </c>
      <c r="B137" s="121" t="s">
        <v>449</v>
      </c>
      <c r="C137" s="122" t="s">
        <v>450</v>
      </c>
      <c r="D137" s="123" t="s">
        <v>297</v>
      </c>
      <c r="E137" s="124">
        <v>109504</v>
      </c>
      <c r="F137" s="125" t="s">
        <v>451</v>
      </c>
    </row>
    <row r="138" spans="1:6" ht="24" x14ac:dyDescent="0.2">
      <c r="A138" s="121" t="s">
        <v>269</v>
      </c>
      <c r="B138" s="121" t="s">
        <v>449</v>
      </c>
      <c r="C138" s="122" t="s">
        <v>452</v>
      </c>
      <c r="D138" s="123" t="s">
        <v>297</v>
      </c>
      <c r="E138" s="124">
        <v>5723</v>
      </c>
      <c r="F138" s="125" t="s">
        <v>451</v>
      </c>
    </row>
    <row r="139" spans="1:6" ht="24" x14ac:dyDescent="0.2">
      <c r="A139" s="86" t="s">
        <v>453</v>
      </c>
      <c r="B139" s="86" t="s">
        <v>454</v>
      </c>
      <c r="C139" s="87" t="s">
        <v>455</v>
      </c>
      <c r="D139" s="88" t="s">
        <v>297</v>
      </c>
      <c r="E139" s="89">
        <v>6200</v>
      </c>
      <c r="F139" s="126" t="s">
        <v>456</v>
      </c>
    </row>
    <row r="140" spans="1:6" ht="36" x14ac:dyDescent="0.2">
      <c r="A140" s="86" t="s">
        <v>453</v>
      </c>
      <c r="B140" s="86" t="s">
        <v>454</v>
      </c>
      <c r="C140" s="87" t="s">
        <v>457</v>
      </c>
      <c r="D140" s="88" t="s">
        <v>297</v>
      </c>
      <c r="E140" s="89">
        <v>86568.53</v>
      </c>
      <c r="F140" s="126" t="s">
        <v>456</v>
      </c>
    </row>
    <row r="141" spans="1:6" ht="36" x14ac:dyDescent="0.2">
      <c r="A141" s="86" t="s">
        <v>453</v>
      </c>
      <c r="B141" s="86" t="s">
        <v>454</v>
      </c>
      <c r="C141" s="87" t="s">
        <v>458</v>
      </c>
      <c r="D141" s="88" t="s">
        <v>297</v>
      </c>
      <c r="E141" s="89">
        <v>100917.38</v>
      </c>
      <c r="F141" s="126" t="s">
        <v>456</v>
      </c>
    </row>
    <row r="142" spans="1:6" ht="15.95" customHeight="1" x14ac:dyDescent="0.2">
      <c r="A142" s="127" t="s">
        <v>163</v>
      </c>
      <c r="B142" s="127" t="s">
        <v>459</v>
      </c>
      <c r="C142" s="128" t="s">
        <v>460</v>
      </c>
      <c r="D142" s="129" t="s">
        <v>297</v>
      </c>
      <c r="E142" s="130">
        <v>1000</v>
      </c>
      <c r="F142" s="131" t="s">
        <v>461</v>
      </c>
    </row>
    <row r="143" spans="1:6" x14ac:dyDescent="0.2">
      <c r="A143" s="127" t="s">
        <v>163</v>
      </c>
      <c r="B143" s="127" t="s">
        <v>459</v>
      </c>
      <c r="C143" s="128" t="s">
        <v>462</v>
      </c>
      <c r="D143" s="129" t="s">
        <v>297</v>
      </c>
      <c r="E143" s="130">
        <v>200</v>
      </c>
      <c r="F143" s="131" t="s">
        <v>461</v>
      </c>
    </row>
    <row r="144" spans="1:6" ht="18" customHeight="1" x14ac:dyDescent="0.2">
      <c r="A144" s="127" t="s">
        <v>163</v>
      </c>
      <c r="B144" s="127" t="s">
        <v>459</v>
      </c>
      <c r="C144" s="128" t="s">
        <v>463</v>
      </c>
      <c r="D144" s="129" t="s">
        <v>297</v>
      </c>
      <c r="E144" s="130">
        <v>500</v>
      </c>
      <c r="F144" s="131" t="s">
        <v>461</v>
      </c>
    </row>
    <row r="145" spans="1:6" ht="17.25" customHeight="1" x14ac:dyDescent="0.2">
      <c r="A145" s="127" t="s">
        <v>163</v>
      </c>
      <c r="B145" s="127" t="s">
        <v>459</v>
      </c>
      <c r="C145" s="128" t="s">
        <v>464</v>
      </c>
      <c r="D145" s="129" t="s">
        <v>465</v>
      </c>
      <c r="E145" s="130">
        <v>197</v>
      </c>
      <c r="F145" s="132" t="s">
        <v>466</v>
      </c>
    </row>
    <row r="146" spans="1:6" x14ac:dyDescent="0.2">
      <c r="A146" s="127" t="s">
        <v>163</v>
      </c>
      <c r="B146" s="127" t="s">
        <v>459</v>
      </c>
      <c r="C146" s="128" t="s">
        <v>467</v>
      </c>
      <c r="D146" s="129" t="s">
        <v>465</v>
      </c>
      <c r="E146" s="130">
        <v>181</v>
      </c>
      <c r="F146" s="132" t="s">
        <v>466</v>
      </c>
    </row>
    <row r="147" spans="1:6" x14ac:dyDescent="0.2">
      <c r="A147" s="127" t="s">
        <v>163</v>
      </c>
      <c r="B147" s="127" t="s">
        <v>459</v>
      </c>
      <c r="C147" s="128" t="s">
        <v>468</v>
      </c>
      <c r="D147" s="129" t="s">
        <v>465</v>
      </c>
      <c r="E147" s="130">
        <v>251</v>
      </c>
      <c r="F147" s="131" t="s">
        <v>466</v>
      </c>
    </row>
    <row r="148" spans="1:6" x14ac:dyDescent="0.2">
      <c r="A148" s="127" t="s">
        <v>163</v>
      </c>
      <c r="B148" s="127" t="s">
        <v>459</v>
      </c>
      <c r="C148" s="128" t="s">
        <v>469</v>
      </c>
      <c r="D148" s="129" t="s">
        <v>465</v>
      </c>
      <c r="E148" s="130">
        <v>230</v>
      </c>
      <c r="F148" s="132" t="s">
        <v>466</v>
      </c>
    </row>
    <row r="149" spans="1:6" x14ac:dyDescent="0.2">
      <c r="A149" s="127" t="s">
        <v>163</v>
      </c>
      <c r="B149" s="127" t="s">
        <v>459</v>
      </c>
      <c r="C149" s="128" t="s">
        <v>470</v>
      </c>
      <c r="D149" s="129" t="s">
        <v>465</v>
      </c>
      <c r="E149" s="130">
        <v>110</v>
      </c>
      <c r="F149" s="131" t="s">
        <v>466</v>
      </c>
    </row>
    <row r="150" spans="1:6" x14ac:dyDescent="0.2">
      <c r="A150" s="86" t="s">
        <v>158</v>
      </c>
      <c r="B150" s="86" t="s">
        <v>471</v>
      </c>
      <c r="C150" s="87" t="s">
        <v>472</v>
      </c>
      <c r="D150" s="88" t="s">
        <v>473</v>
      </c>
      <c r="E150" s="89">
        <v>28.32</v>
      </c>
      <c r="F150" s="126" t="s">
        <v>474</v>
      </c>
    </row>
    <row r="151" spans="1:6" ht="24" x14ac:dyDescent="0.2">
      <c r="A151" s="86" t="s">
        <v>158</v>
      </c>
      <c r="B151" s="86" t="s">
        <v>471</v>
      </c>
      <c r="C151" s="87" t="s">
        <v>475</v>
      </c>
      <c r="D151" s="88" t="s">
        <v>297</v>
      </c>
      <c r="E151" s="89">
        <v>8500</v>
      </c>
      <c r="F151" s="126" t="s">
        <v>474</v>
      </c>
    </row>
    <row r="152" spans="1:6" x14ac:dyDescent="0.2">
      <c r="A152" s="86" t="s">
        <v>158</v>
      </c>
      <c r="B152" s="86" t="s">
        <v>471</v>
      </c>
      <c r="C152" s="87" t="s">
        <v>476</v>
      </c>
      <c r="D152" s="88" t="s">
        <v>297</v>
      </c>
      <c r="E152" s="89">
        <v>81.171999999999997</v>
      </c>
      <c r="F152" s="126" t="s">
        <v>474</v>
      </c>
    </row>
    <row r="153" spans="1:6" x14ac:dyDescent="0.2">
      <c r="A153" s="86" t="s">
        <v>158</v>
      </c>
      <c r="B153" s="86" t="s">
        <v>471</v>
      </c>
      <c r="C153" s="87" t="s">
        <v>477</v>
      </c>
      <c r="D153" s="88" t="s">
        <v>297</v>
      </c>
      <c r="E153" s="89">
        <v>103.3567</v>
      </c>
      <c r="F153" s="126" t="s">
        <v>474</v>
      </c>
    </row>
    <row r="154" spans="1:6" x14ac:dyDescent="0.2">
      <c r="A154" s="86" t="s">
        <v>158</v>
      </c>
      <c r="B154" s="86" t="s">
        <v>471</v>
      </c>
      <c r="C154" s="87" t="s">
        <v>478</v>
      </c>
      <c r="D154" s="88" t="s">
        <v>297</v>
      </c>
      <c r="E154" s="89">
        <v>20.059999999999999</v>
      </c>
      <c r="F154" s="126" t="s">
        <v>474</v>
      </c>
    </row>
    <row r="155" spans="1:6" ht="12.95" customHeight="1" x14ac:dyDescent="0.2">
      <c r="A155" s="86" t="s">
        <v>158</v>
      </c>
      <c r="B155" s="86" t="s">
        <v>471</v>
      </c>
      <c r="C155" s="87" t="s">
        <v>479</v>
      </c>
      <c r="D155" s="88" t="s">
        <v>297</v>
      </c>
      <c r="E155" s="89">
        <v>208.86</v>
      </c>
      <c r="F155" s="126" t="s">
        <v>474</v>
      </c>
    </row>
    <row r="156" spans="1:6" ht="15" customHeight="1" x14ac:dyDescent="0.2">
      <c r="A156" s="86" t="s">
        <v>158</v>
      </c>
      <c r="B156" s="86" t="s">
        <v>471</v>
      </c>
      <c r="C156" s="87" t="s">
        <v>480</v>
      </c>
      <c r="D156" s="88" t="s">
        <v>297</v>
      </c>
      <c r="E156" s="89">
        <v>206.73500000000001</v>
      </c>
      <c r="F156" s="126" t="s">
        <v>474</v>
      </c>
    </row>
    <row r="157" spans="1:6" ht="15" customHeight="1" x14ac:dyDescent="0.2">
      <c r="A157" s="86" t="s">
        <v>158</v>
      </c>
      <c r="B157" s="86" t="s">
        <v>471</v>
      </c>
      <c r="C157" s="87" t="s">
        <v>481</v>
      </c>
      <c r="D157" s="88" t="s">
        <v>297</v>
      </c>
      <c r="E157" s="89">
        <v>43.293999999999997</v>
      </c>
      <c r="F157" s="126" t="s">
        <v>474</v>
      </c>
    </row>
    <row r="158" spans="1:6" ht="15" customHeight="1" x14ac:dyDescent="0.2">
      <c r="A158" s="86" t="s">
        <v>158</v>
      </c>
      <c r="B158" s="86" t="s">
        <v>471</v>
      </c>
      <c r="C158" s="87" t="s">
        <v>482</v>
      </c>
      <c r="D158" s="88" t="s">
        <v>297</v>
      </c>
      <c r="E158" s="89">
        <v>5.9</v>
      </c>
      <c r="F158" s="126" t="s">
        <v>474</v>
      </c>
    </row>
    <row r="159" spans="1:6" ht="15" customHeight="1" x14ac:dyDescent="0.2">
      <c r="A159" s="86" t="s">
        <v>158</v>
      </c>
      <c r="B159" s="86" t="s">
        <v>471</v>
      </c>
      <c r="C159" s="87" t="s">
        <v>483</v>
      </c>
      <c r="D159" s="88" t="s">
        <v>297</v>
      </c>
      <c r="E159" s="89">
        <v>944</v>
      </c>
      <c r="F159" s="126" t="s">
        <v>474</v>
      </c>
    </row>
    <row r="160" spans="1:6" ht="15" customHeight="1" x14ac:dyDescent="0.2">
      <c r="A160" s="86" t="s">
        <v>158</v>
      </c>
      <c r="B160" s="86" t="s">
        <v>471</v>
      </c>
      <c r="C160" s="87" t="s">
        <v>484</v>
      </c>
      <c r="D160" s="88" t="s">
        <v>297</v>
      </c>
      <c r="E160" s="89">
        <v>571.12</v>
      </c>
      <c r="F160" s="126" t="s">
        <v>474</v>
      </c>
    </row>
    <row r="161" spans="1:6" ht="15" customHeight="1" x14ac:dyDescent="0.2">
      <c r="A161" s="86" t="s">
        <v>158</v>
      </c>
      <c r="B161" s="86" t="s">
        <v>471</v>
      </c>
      <c r="C161" s="87" t="s">
        <v>485</v>
      </c>
      <c r="D161" s="88" t="s">
        <v>297</v>
      </c>
      <c r="E161" s="89">
        <v>619.5</v>
      </c>
      <c r="F161" s="126" t="s">
        <v>474</v>
      </c>
    </row>
    <row r="162" spans="1:6" ht="15" customHeight="1" x14ac:dyDescent="0.2">
      <c r="A162" s="86" t="s">
        <v>158</v>
      </c>
      <c r="B162" s="86" t="s">
        <v>471</v>
      </c>
      <c r="C162" s="87" t="s">
        <v>486</v>
      </c>
      <c r="D162" s="88" t="s">
        <v>297</v>
      </c>
      <c r="E162" s="89">
        <v>100.3</v>
      </c>
      <c r="F162" s="126" t="s">
        <v>474</v>
      </c>
    </row>
    <row r="163" spans="1:6" ht="14.1" customHeight="1" x14ac:dyDescent="0.2">
      <c r="A163" s="86" t="s">
        <v>158</v>
      </c>
      <c r="B163" s="86" t="s">
        <v>471</v>
      </c>
      <c r="C163" s="87" t="s">
        <v>487</v>
      </c>
      <c r="D163" s="88" t="s">
        <v>297</v>
      </c>
      <c r="E163" s="89">
        <v>33.630000000000003</v>
      </c>
      <c r="F163" s="126" t="s">
        <v>474</v>
      </c>
    </row>
    <row r="164" spans="1:6" x14ac:dyDescent="0.2">
      <c r="A164" s="86" t="s">
        <v>158</v>
      </c>
      <c r="B164" s="86" t="s">
        <v>471</v>
      </c>
      <c r="C164" s="87" t="s">
        <v>488</v>
      </c>
      <c r="D164" s="88" t="s">
        <v>297</v>
      </c>
      <c r="E164" s="89">
        <v>44.25</v>
      </c>
      <c r="F164" s="126" t="s">
        <v>474</v>
      </c>
    </row>
    <row r="165" spans="1:6" x14ac:dyDescent="0.2">
      <c r="A165" s="86" t="s">
        <v>158</v>
      </c>
      <c r="B165" s="86" t="s">
        <v>471</v>
      </c>
      <c r="C165" s="87" t="s">
        <v>489</v>
      </c>
      <c r="D165" s="88" t="s">
        <v>297</v>
      </c>
      <c r="E165" s="89">
        <v>855.5</v>
      </c>
      <c r="F165" s="126" t="s">
        <v>474</v>
      </c>
    </row>
    <row r="166" spans="1:6" x14ac:dyDescent="0.2">
      <c r="A166" s="86" t="s">
        <v>158</v>
      </c>
      <c r="B166" s="86" t="s">
        <v>471</v>
      </c>
      <c r="C166" s="87" t="s">
        <v>490</v>
      </c>
      <c r="D166" s="88" t="s">
        <v>297</v>
      </c>
      <c r="E166" s="89">
        <v>60.2273</v>
      </c>
      <c r="F166" s="126" t="s">
        <v>474</v>
      </c>
    </row>
    <row r="167" spans="1:6" x14ac:dyDescent="0.2">
      <c r="A167" s="86" t="s">
        <v>158</v>
      </c>
      <c r="B167" s="86" t="s">
        <v>471</v>
      </c>
      <c r="C167" s="87" t="s">
        <v>491</v>
      </c>
      <c r="D167" s="88" t="s">
        <v>297</v>
      </c>
      <c r="E167" s="89">
        <v>102.8133</v>
      </c>
      <c r="F167" s="126" t="s">
        <v>474</v>
      </c>
    </row>
    <row r="168" spans="1:6" x14ac:dyDescent="0.2">
      <c r="A168" s="86" t="s">
        <v>158</v>
      </c>
      <c r="B168" s="86" t="s">
        <v>471</v>
      </c>
      <c r="C168" s="87" t="s">
        <v>492</v>
      </c>
      <c r="D168" s="88" t="s">
        <v>297</v>
      </c>
      <c r="E168" s="89">
        <v>3030.43</v>
      </c>
      <c r="F168" s="126" t="s">
        <v>474</v>
      </c>
    </row>
    <row r="169" spans="1:6" x14ac:dyDescent="0.2">
      <c r="A169" s="86" t="s">
        <v>158</v>
      </c>
      <c r="B169" s="86" t="s">
        <v>471</v>
      </c>
      <c r="C169" s="87" t="s">
        <v>493</v>
      </c>
      <c r="D169" s="88" t="s">
        <v>297</v>
      </c>
      <c r="E169" s="89">
        <v>858.45</v>
      </c>
      <c r="F169" s="126" t="s">
        <v>474</v>
      </c>
    </row>
    <row r="170" spans="1:6" x14ac:dyDescent="0.2">
      <c r="A170" s="86" t="s">
        <v>158</v>
      </c>
      <c r="B170" s="86" t="s">
        <v>471</v>
      </c>
      <c r="C170" s="87" t="s">
        <v>494</v>
      </c>
      <c r="D170" s="88" t="s">
        <v>297</v>
      </c>
      <c r="E170" s="89">
        <v>206.72329999999999</v>
      </c>
      <c r="F170" s="126" t="s">
        <v>474</v>
      </c>
    </row>
    <row r="171" spans="1:6" ht="15.95" customHeight="1" x14ac:dyDescent="0.2">
      <c r="A171" s="86" t="s">
        <v>158</v>
      </c>
      <c r="B171" s="86" t="s">
        <v>471</v>
      </c>
      <c r="C171" s="87" t="s">
        <v>495</v>
      </c>
      <c r="D171" s="88" t="s">
        <v>297</v>
      </c>
      <c r="E171" s="89">
        <v>4425</v>
      </c>
      <c r="F171" s="126" t="s">
        <v>474</v>
      </c>
    </row>
    <row r="172" spans="1:6" ht="24" x14ac:dyDescent="0.2">
      <c r="A172" s="86" t="s">
        <v>158</v>
      </c>
      <c r="B172" s="86" t="s">
        <v>471</v>
      </c>
      <c r="C172" s="87" t="s">
        <v>496</v>
      </c>
      <c r="D172" s="88" t="s">
        <v>297</v>
      </c>
      <c r="E172" s="89">
        <v>13500.0026</v>
      </c>
      <c r="F172" s="126" t="s">
        <v>474</v>
      </c>
    </row>
    <row r="173" spans="1:6" ht="20.25" customHeight="1" x14ac:dyDescent="0.2">
      <c r="A173" s="86" t="s">
        <v>158</v>
      </c>
      <c r="B173" s="86" t="s">
        <v>471</v>
      </c>
      <c r="C173" s="87" t="s">
        <v>497</v>
      </c>
      <c r="D173" s="88" t="s">
        <v>297</v>
      </c>
      <c r="E173" s="89">
        <v>1416</v>
      </c>
      <c r="F173" s="126" t="s">
        <v>474</v>
      </c>
    </row>
    <row r="174" spans="1:6" ht="21" customHeight="1" x14ac:dyDescent="0.2">
      <c r="A174" s="86" t="s">
        <v>158</v>
      </c>
      <c r="B174" s="86" t="s">
        <v>471</v>
      </c>
      <c r="C174" s="87" t="s">
        <v>498</v>
      </c>
      <c r="D174" s="88" t="s">
        <v>297</v>
      </c>
      <c r="E174" s="89">
        <v>3.54</v>
      </c>
      <c r="F174" s="133" t="s">
        <v>474</v>
      </c>
    </row>
    <row r="175" spans="1:6" ht="18" customHeight="1" x14ac:dyDescent="0.2">
      <c r="A175" s="86" t="s">
        <v>158</v>
      </c>
      <c r="B175" s="86" t="s">
        <v>471</v>
      </c>
      <c r="C175" s="87" t="s">
        <v>499</v>
      </c>
      <c r="D175" s="88" t="s">
        <v>297</v>
      </c>
      <c r="E175" s="89">
        <v>73.16</v>
      </c>
      <c r="F175" s="126" t="s">
        <v>474</v>
      </c>
    </row>
    <row r="176" spans="1:6" ht="20.25" customHeight="1" x14ac:dyDescent="0.2">
      <c r="A176" s="86" t="s">
        <v>158</v>
      </c>
      <c r="B176" s="86" t="s">
        <v>471</v>
      </c>
      <c r="C176" s="87" t="s">
        <v>500</v>
      </c>
      <c r="D176" s="88" t="s">
        <v>297</v>
      </c>
      <c r="E176" s="89">
        <v>548.26499999999999</v>
      </c>
      <c r="F176" s="126" t="s">
        <v>474</v>
      </c>
    </row>
    <row r="177" spans="1:6" ht="25.5" customHeight="1" x14ac:dyDescent="0.2">
      <c r="A177" s="86" t="s">
        <v>158</v>
      </c>
      <c r="B177" s="86" t="s">
        <v>471</v>
      </c>
      <c r="C177" s="87" t="s">
        <v>501</v>
      </c>
      <c r="D177" s="88" t="s">
        <v>297</v>
      </c>
      <c r="E177" s="89">
        <v>526.32500000000005</v>
      </c>
      <c r="F177" s="126" t="s">
        <v>474</v>
      </c>
    </row>
    <row r="178" spans="1:6" ht="19.5" customHeight="1" x14ac:dyDescent="0.2">
      <c r="A178" s="86" t="s">
        <v>158</v>
      </c>
      <c r="B178" s="86" t="s">
        <v>471</v>
      </c>
      <c r="C178" s="87" t="s">
        <v>502</v>
      </c>
      <c r="D178" s="88" t="s">
        <v>297</v>
      </c>
      <c r="E178" s="89">
        <v>3.54</v>
      </c>
      <c r="F178" s="133" t="s">
        <v>474</v>
      </c>
    </row>
    <row r="179" spans="1:6" ht="27.75" customHeight="1" x14ac:dyDescent="0.2">
      <c r="A179" s="86" t="s">
        <v>158</v>
      </c>
      <c r="B179" s="86" t="s">
        <v>471</v>
      </c>
      <c r="C179" s="87" t="s">
        <v>503</v>
      </c>
      <c r="D179" s="88" t="s">
        <v>297</v>
      </c>
      <c r="E179" s="89">
        <v>265.5</v>
      </c>
      <c r="F179" s="126" t="s">
        <v>474</v>
      </c>
    </row>
    <row r="180" spans="1:6" ht="21.75" customHeight="1" x14ac:dyDescent="0.2">
      <c r="A180" s="134" t="s">
        <v>96</v>
      </c>
      <c r="B180" s="134" t="s">
        <v>504</v>
      </c>
      <c r="C180" s="135" t="s">
        <v>505</v>
      </c>
      <c r="D180" s="136" t="s">
        <v>297</v>
      </c>
      <c r="E180" s="137">
        <v>1.9823999999999999</v>
      </c>
      <c r="F180" s="138" t="s">
        <v>506</v>
      </c>
    </row>
    <row r="181" spans="1:6" ht="22.5" customHeight="1" x14ac:dyDescent="0.2">
      <c r="A181" s="86" t="s">
        <v>145</v>
      </c>
      <c r="B181" s="86" t="s">
        <v>507</v>
      </c>
      <c r="C181" s="87" t="s">
        <v>508</v>
      </c>
      <c r="D181" s="88" t="s">
        <v>297</v>
      </c>
      <c r="E181" s="89">
        <v>7773.84</v>
      </c>
      <c r="F181" s="126" t="s">
        <v>509</v>
      </c>
    </row>
    <row r="182" spans="1:6" ht="24" x14ac:dyDescent="0.2">
      <c r="A182" s="86" t="s">
        <v>145</v>
      </c>
      <c r="B182" s="86" t="s">
        <v>507</v>
      </c>
      <c r="C182" s="87" t="s">
        <v>510</v>
      </c>
      <c r="D182" s="88" t="s">
        <v>297</v>
      </c>
      <c r="E182" s="89">
        <v>9343.24</v>
      </c>
      <c r="F182" s="126" t="s">
        <v>509</v>
      </c>
    </row>
    <row r="183" spans="1:6" ht="23.25" customHeight="1" x14ac:dyDescent="0.2">
      <c r="A183" s="86" t="s">
        <v>145</v>
      </c>
      <c r="B183" s="86" t="s">
        <v>507</v>
      </c>
      <c r="C183" s="87" t="s">
        <v>511</v>
      </c>
      <c r="D183" s="88" t="s">
        <v>297</v>
      </c>
      <c r="E183" s="89">
        <v>10915</v>
      </c>
      <c r="F183" s="126" t="s">
        <v>509</v>
      </c>
    </row>
    <row r="184" spans="1:6" ht="20.25" customHeight="1" x14ac:dyDescent="0.2">
      <c r="A184" s="86" t="s">
        <v>145</v>
      </c>
      <c r="B184" s="86" t="s">
        <v>507</v>
      </c>
      <c r="C184" s="87" t="s">
        <v>512</v>
      </c>
      <c r="D184" s="88" t="s">
        <v>297</v>
      </c>
      <c r="E184" s="89">
        <v>3923.5</v>
      </c>
      <c r="F184" s="126" t="s">
        <v>509</v>
      </c>
    </row>
    <row r="185" spans="1:6" ht="14.1" customHeight="1" x14ac:dyDescent="0.2">
      <c r="A185" s="86" t="s">
        <v>145</v>
      </c>
      <c r="B185" s="86" t="s">
        <v>507</v>
      </c>
      <c r="C185" s="87" t="s">
        <v>513</v>
      </c>
      <c r="D185" s="88" t="s">
        <v>297</v>
      </c>
      <c r="E185" s="89">
        <v>4543</v>
      </c>
      <c r="F185" s="126" t="s">
        <v>509</v>
      </c>
    </row>
    <row r="186" spans="1:6" ht="17.100000000000001" customHeight="1" x14ac:dyDescent="0.2">
      <c r="A186" s="86" t="s">
        <v>145</v>
      </c>
      <c r="B186" s="86" t="s">
        <v>507</v>
      </c>
      <c r="C186" s="87" t="s">
        <v>514</v>
      </c>
      <c r="D186" s="88" t="s">
        <v>297</v>
      </c>
      <c r="E186" s="89">
        <v>9204</v>
      </c>
      <c r="F186" s="126" t="s">
        <v>509</v>
      </c>
    </row>
    <row r="187" spans="1:6" ht="15.95" customHeight="1" x14ac:dyDescent="0.2">
      <c r="A187" s="86" t="s">
        <v>145</v>
      </c>
      <c r="B187" s="86" t="s">
        <v>507</v>
      </c>
      <c r="C187" s="87" t="s">
        <v>515</v>
      </c>
      <c r="D187" s="88" t="s">
        <v>297</v>
      </c>
      <c r="E187" s="89">
        <v>1239</v>
      </c>
      <c r="F187" s="126" t="s">
        <v>509</v>
      </c>
    </row>
    <row r="188" spans="1:6" ht="15.95" customHeight="1" x14ac:dyDescent="0.2">
      <c r="A188" s="86" t="s">
        <v>145</v>
      </c>
      <c r="B188" s="86" t="s">
        <v>507</v>
      </c>
      <c r="C188" s="87" t="s">
        <v>516</v>
      </c>
      <c r="D188" s="88" t="s">
        <v>297</v>
      </c>
      <c r="E188" s="89">
        <v>1239</v>
      </c>
      <c r="F188" s="126" t="s">
        <v>509</v>
      </c>
    </row>
    <row r="189" spans="1:6" ht="32.25" customHeight="1" x14ac:dyDescent="0.2">
      <c r="A189" s="139" t="s">
        <v>116</v>
      </c>
      <c r="B189" s="139" t="s">
        <v>517</v>
      </c>
      <c r="C189" s="139" t="s">
        <v>518</v>
      </c>
      <c r="D189" s="140" t="s">
        <v>297</v>
      </c>
      <c r="E189" s="141">
        <v>54999.99</v>
      </c>
      <c r="F189" s="142" t="s">
        <v>519</v>
      </c>
    </row>
    <row r="190" spans="1:6" ht="30.75" customHeight="1" x14ac:dyDescent="0.2">
      <c r="A190" s="139" t="s">
        <v>116</v>
      </c>
      <c r="B190" s="139" t="s">
        <v>517</v>
      </c>
      <c r="C190" s="139" t="s">
        <v>520</v>
      </c>
      <c r="D190" s="140" t="s">
        <v>297</v>
      </c>
      <c r="E190" s="141">
        <v>17023.8</v>
      </c>
      <c r="F190" s="142" t="s">
        <v>519</v>
      </c>
    </row>
    <row r="191" spans="1:6" ht="25.5" customHeight="1" x14ac:dyDescent="0.2">
      <c r="A191" s="143" t="s">
        <v>521</v>
      </c>
      <c r="B191" s="139" t="s">
        <v>517</v>
      </c>
      <c r="C191" s="144" t="s">
        <v>522</v>
      </c>
      <c r="D191" s="145" t="s">
        <v>297</v>
      </c>
      <c r="E191" s="146">
        <v>4130</v>
      </c>
      <c r="F191" s="147" t="s">
        <v>523</v>
      </c>
    </row>
    <row r="192" spans="1:6" ht="15.95" customHeight="1" x14ac:dyDescent="0.2">
      <c r="A192" s="143" t="s">
        <v>521</v>
      </c>
      <c r="B192" s="139" t="s">
        <v>517</v>
      </c>
      <c r="C192" s="144" t="s">
        <v>524</v>
      </c>
      <c r="D192" s="145" t="s">
        <v>297</v>
      </c>
      <c r="E192" s="146">
        <v>16048</v>
      </c>
      <c r="F192" s="147" t="s">
        <v>523</v>
      </c>
    </row>
    <row r="193" spans="1:6" ht="27.75" customHeight="1" x14ac:dyDescent="0.2">
      <c r="A193" s="143" t="s">
        <v>521</v>
      </c>
      <c r="B193" s="139" t="s">
        <v>517</v>
      </c>
      <c r="C193" s="144" t="s">
        <v>525</v>
      </c>
      <c r="D193" s="148" t="s">
        <v>297</v>
      </c>
      <c r="E193" s="146">
        <v>24502.7</v>
      </c>
      <c r="F193" s="147" t="s">
        <v>523</v>
      </c>
    </row>
    <row r="194" spans="1:6" ht="34.5" customHeight="1" x14ac:dyDescent="0.2">
      <c r="A194" s="139" t="s">
        <v>115</v>
      </c>
      <c r="B194" s="139" t="s">
        <v>517</v>
      </c>
      <c r="C194" s="139" t="s">
        <v>526</v>
      </c>
      <c r="D194" s="140" t="s">
        <v>297</v>
      </c>
      <c r="E194" s="141">
        <v>715000</v>
      </c>
      <c r="F194" s="142" t="s">
        <v>527</v>
      </c>
    </row>
    <row r="195" spans="1:6" ht="23.25" customHeight="1" x14ac:dyDescent="0.2">
      <c r="A195" s="139" t="s">
        <v>528</v>
      </c>
      <c r="B195" s="139" t="s">
        <v>517</v>
      </c>
      <c r="C195" s="139" t="s">
        <v>529</v>
      </c>
      <c r="D195" s="140" t="s">
        <v>297</v>
      </c>
      <c r="E195" s="141">
        <v>60742.81</v>
      </c>
      <c r="F195" s="142" t="s">
        <v>519</v>
      </c>
    </row>
    <row r="196" spans="1:6" ht="25.5" customHeight="1" x14ac:dyDescent="0.2">
      <c r="A196" s="111" t="s">
        <v>528</v>
      </c>
      <c r="B196" s="139" t="s">
        <v>517</v>
      </c>
      <c r="C196" s="139" t="s">
        <v>530</v>
      </c>
      <c r="D196" s="140" t="s">
        <v>297</v>
      </c>
      <c r="E196" s="141">
        <v>30385</v>
      </c>
      <c r="F196" s="142" t="s">
        <v>519</v>
      </c>
    </row>
    <row r="197" spans="1:6" ht="24" x14ac:dyDescent="0.2">
      <c r="A197" s="139" t="s">
        <v>528</v>
      </c>
      <c r="B197" s="139" t="s">
        <v>517</v>
      </c>
      <c r="C197" s="139" t="s">
        <v>531</v>
      </c>
      <c r="D197" s="140" t="s">
        <v>297</v>
      </c>
      <c r="E197" s="141">
        <v>79818.740000000005</v>
      </c>
      <c r="F197" s="142" t="s">
        <v>519</v>
      </c>
    </row>
    <row r="198" spans="1:6" ht="24" x14ac:dyDescent="0.2">
      <c r="A198" s="111" t="s">
        <v>528</v>
      </c>
      <c r="B198" s="139" t="s">
        <v>517</v>
      </c>
      <c r="C198" s="139" t="s">
        <v>532</v>
      </c>
      <c r="D198" s="140" t="s">
        <v>297</v>
      </c>
      <c r="E198" s="141">
        <v>4500</v>
      </c>
      <c r="F198" s="142" t="s">
        <v>533</v>
      </c>
    </row>
    <row r="199" spans="1:6" ht="24" x14ac:dyDescent="0.2">
      <c r="A199" s="111" t="s">
        <v>528</v>
      </c>
      <c r="B199" s="139" t="s">
        <v>517</v>
      </c>
      <c r="C199" s="112" t="s">
        <v>534</v>
      </c>
      <c r="D199" s="113" t="s">
        <v>297</v>
      </c>
      <c r="E199" s="114">
        <v>44840</v>
      </c>
      <c r="F199" s="115" t="s">
        <v>535</v>
      </c>
    </row>
    <row r="200" spans="1:6" ht="14.1" customHeight="1" x14ac:dyDescent="0.2">
      <c r="A200" s="139" t="s">
        <v>528</v>
      </c>
      <c r="B200" s="139" t="s">
        <v>517</v>
      </c>
      <c r="C200" s="139" t="s">
        <v>536</v>
      </c>
      <c r="D200" s="140" t="s">
        <v>297</v>
      </c>
      <c r="E200" s="141">
        <v>8850</v>
      </c>
      <c r="F200" s="142" t="s">
        <v>519</v>
      </c>
    </row>
    <row r="201" spans="1:6" ht="14.1" customHeight="1" x14ac:dyDescent="0.2">
      <c r="A201" s="111" t="s">
        <v>537</v>
      </c>
      <c r="B201" s="139" t="s">
        <v>517</v>
      </c>
      <c r="C201" s="149" t="s">
        <v>538</v>
      </c>
      <c r="D201" s="150" t="s">
        <v>297</v>
      </c>
      <c r="E201" s="151">
        <v>45459.5</v>
      </c>
      <c r="F201" s="152" t="s">
        <v>539</v>
      </c>
    </row>
    <row r="202" spans="1:6" ht="15.95" customHeight="1" x14ac:dyDescent="0.2">
      <c r="A202" s="111" t="s">
        <v>537</v>
      </c>
      <c r="B202" s="139" t="s">
        <v>517</v>
      </c>
      <c r="C202" s="149" t="s">
        <v>540</v>
      </c>
      <c r="D202" s="150" t="s">
        <v>297</v>
      </c>
      <c r="E202" s="151">
        <v>7500</v>
      </c>
      <c r="F202" s="152" t="s">
        <v>541</v>
      </c>
    </row>
    <row r="203" spans="1:6" ht="15" customHeight="1" x14ac:dyDescent="0.2">
      <c r="A203" s="153" t="s">
        <v>172</v>
      </c>
      <c r="B203" s="153" t="s">
        <v>542</v>
      </c>
      <c r="C203" s="154" t="s">
        <v>543</v>
      </c>
      <c r="D203" s="155" t="s">
        <v>297</v>
      </c>
      <c r="E203" s="156">
        <v>68.44</v>
      </c>
      <c r="F203" s="157" t="s">
        <v>544</v>
      </c>
    </row>
    <row r="204" spans="1:6" ht="15" customHeight="1" x14ac:dyDescent="0.2">
      <c r="A204" s="153" t="s">
        <v>172</v>
      </c>
      <c r="B204" s="153" t="s">
        <v>542</v>
      </c>
      <c r="C204" s="154" t="s">
        <v>545</v>
      </c>
      <c r="D204" s="155" t="s">
        <v>297</v>
      </c>
      <c r="E204" s="156">
        <v>3935.3</v>
      </c>
      <c r="F204" s="157" t="s">
        <v>544</v>
      </c>
    </row>
    <row r="205" spans="1:6" ht="14.1" customHeight="1" x14ac:dyDescent="0.2">
      <c r="A205" s="153" t="s">
        <v>172</v>
      </c>
      <c r="B205" s="153" t="s">
        <v>542</v>
      </c>
      <c r="C205" s="154" t="s">
        <v>546</v>
      </c>
      <c r="D205" s="155" t="s">
        <v>297</v>
      </c>
      <c r="E205" s="156">
        <v>1548</v>
      </c>
      <c r="F205" s="157" t="s">
        <v>544</v>
      </c>
    </row>
    <row r="206" spans="1:6" ht="12.95" customHeight="1" x14ac:dyDescent="0.2">
      <c r="A206" s="153" t="s">
        <v>172</v>
      </c>
      <c r="B206" s="153" t="s">
        <v>542</v>
      </c>
      <c r="C206" s="154" t="s">
        <v>547</v>
      </c>
      <c r="D206" s="155" t="s">
        <v>297</v>
      </c>
      <c r="E206" s="156">
        <v>130</v>
      </c>
      <c r="F206" s="157" t="s">
        <v>544</v>
      </c>
    </row>
    <row r="207" spans="1:6" x14ac:dyDescent="0.2">
      <c r="A207" s="153" t="s">
        <v>172</v>
      </c>
      <c r="B207" s="153" t="s">
        <v>542</v>
      </c>
      <c r="C207" s="154" t="s">
        <v>548</v>
      </c>
      <c r="D207" s="155" t="s">
        <v>297</v>
      </c>
      <c r="E207" s="156">
        <v>341.02</v>
      </c>
      <c r="F207" s="157" t="s">
        <v>544</v>
      </c>
    </row>
    <row r="208" spans="1:6" x14ac:dyDescent="0.2">
      <c r="A208" s="153" t="s">
        <v>172</v>
      </c>
      <c r="B208" s="153" t="s">
        <v>542</v>
      </c>
      <c r="C208" s="154" t="s">
        <v>549</v>
      </c>
      <c r="D208" s="155" t="s">
        <v>297</v>
      </c>
      <c r="E208" s="156">
        <v>120</v>
      </c>
      <c r="F208" s="157" t="s">
        <v>544</v>
      </c>
    </row>
    <row r="209" spans="1:6" x14ac:dyDescent="0.2">
      <c r="A209" s="153" t="s">
        <v>172</v>
      </c>
      <c r="B209" s="153" t="s">
        <v>542</v>
      </c>
      <c r="C209" s="154" t="s">
        <v>550</v>
      </c>
      <c r="D209" s="155" t="s">
        <v>465</v>
      </c>
      <c r="E209" s="156">
        <v>57.784999999999997</v>
      </c>
      <c r="F209" s="157" t="s">
        <v>544</v>
      </c>
    </row>
    <row r="210" spans="1:6" x14ac:dyDescent="0.2">
      <c r="A210" s="153" t="s">
        <v>172</v>
      </c>
      <c r="B210" s="153" t="s">
        <v>542</v>
      </c>
      <c r="C210" s="154" t="s">
        <v>551</v>
      </c>
      <c r="D210" s="155" t="s">
        <v>465</v>
      </c>
      <c r="E210" s="156">
        <v>118</v>
      </c>
      <c r="F210" s="157" t="s">
        <v>544</v>
      </c>
    </row>
    <row r="211" spans="1:6" x14ac:dyDescent="0.2">
      <c r="A211" s="153" t="s">
        <v>172</v>
      </c>
      <c r="B211" s="153" t="s">
        <v>542</v>
      </c>
      <c r="C211" s="154" t="s">
        <v>552</v>
      </c>
      <c r="D211" s="155" t="s">
        <v>465</v>
      </c>
      <c r="E211" s="156">
        <v>138.06</v>
      </c>
      <c r="F211" s="157" t="s">
        <v>544</v>
      </c>
    </row>
    <row r="212" spans="1:6" x14ac:dyDescent="0.2">
      <c r="A212" s="153" t="s">
        <v>172</v>
      </c>
      <c r="B212" s="153" t="s">
        <v>542</v>
      </c>
      <c r="C212" s="154" t="s">
        <v>553</v>
      </c>
      <c r="D212" s="155" t="s">
        <v>465</v>
      </c>
      <c r="E212" s="156">
        <v>136.88</v>
      </c>
      <c r="F212" s="157" t="s">
        <v>544</v>
      </c>
    </row>
    <row r="213" spans="1:6" ht="14.1" customHeight="1" x14ac:dyDescent="0.2">
      <c r="A213" s="153" t="s">
        <v>172</v>
      </c>
      <c r="B213" s="153" t="s">
        <v>542</v>
      </c>
      <c r="C213" s="154" t="s">
        <v>554</v>
      </c>
      <c r="D213" s="155" t="s">
        <v>297</v>
      </c>
      <c r="E213" s="156">
        <v>270</v>
      </c>
      <c r="F213" s="157" t="s">
        <v>544</v>
      </c>
    </row>
    <row r="214" spans="1:6" ht="15" customHeight="1" x14ac:dyDescent="0.2">
      <c r="A214" s="153" t="s">
        <v>172</v>
      </c>
      <c r="B214" s="153" t="s">
        <v>542</v>
      </c>
      <c r="C214" s="154" t="s">
        <v>555</v>
      </c>
      <c r="D214" s="155" t="s">
        <v>297</v>
      </c>
      <c r="E214" s="156">
        <v>300</v>
      </c>
      <c r="F214" s="157" t="s">
        <v>544</v>
      </c>
    </row>
    <row r="215" spans="1:6" x14ac:dyDescent="0.2">
      <c r="A215" s="153" t="s">
        <v>172</v>
      </c>
      <c r="B215" s="153" t="s">
        <v>542</v>
      </c>
      <c r="C215" s="154" t="s">
        <v>556</v>
      </c>
      <c r="D215" s="155" t="s">
        <v>297</v>
      </c>
      <c r="E215" s="156">
        <v>160</v>
      </c>
      <c r="F215" s="157" t="s">
        <v>544</v>
      </c>
    </row>
    <row r="216" spans="1:6" x14ac:dyDescent="0.2">
      <c r="A216" s="153" t="s">
        <v>172</v>
      </c>
      <c r="B216" s="153" t="s">
        <v>542</v>
      </c>
      <c r="C216" s="154" t="s">
        <v>557</v>
      </c>
      <c r="D216" s="155" t="s">
        <v>297</v>
      </c>
      <c r="E216" s="156">
        <v>728.06</v>
      </c>
      <c r="F216" s="157" t="s">
        <v>544</v>
      </c>
    </row>
    <row r="217" spans="1:6" x14ac:dyDescent="0.2">
      <c r="A217" s="153" t="s">
        <v>172</v>
      </c>
      <c r="B217" s="153" t="s">
        <v>542</v>
      </c>
      <c r="C217" s="154" t="s">
        <v>558</v>
      </c>
      <c r="D217" s="155" t="s">
        <v>297</v>
      </c>
      <c r="E217" s="156">
        <v>125</v>
      </c>
      <c r="F217" s="157" t="s">
        <v>544</v>
      </c>
    </row>
    <row r="218" spans="1:6" x14ac:dyDescent="0.2">
      <c r="A218" s="158" t="s">
        <v>559</v>
      </c>
      <c r="B218" s="158" t="s">
        <v>560</v>
      </c>
      <c r="C218" s="159" t="s">
        <v>561</v>
      </c>
      <c r="D218" s="160" t="s">
        <v>297</v>
      </c>
      <c r="E218" s="161">
        <v>7123.8959999999997</v>
      </c>
      <c r="F218" s="162" t="s">
        <v>562</v>
      </c>
    </row>
    <row r="219" spans="1:6" x14ac:dyDescent="0.2">
      <c r="A219" s="158" t="s">
        <v>559</v>
      </c>
      <c r="B219" s="158" t="s">
        <v>560</v>
      </c>
      <c r="C219" s="159" t="s">
        <v>563</v>
      </c>
      <c r="D219" s="163" t="s">
        <v>297</v>
      </c>
      <c r="E219" s="164">
        <v>13570</v>
      </c>
      <c r="F219" s="165" t="s">
        <v>562</v>
      </c>
    </row>
    <row r="220" spans="1:6" ht="19.5" customHeight="1" x14ac:dyDescent="0.2">
      <c r="A220" s="166" t="s">
        <v>178</v>
      </c>
      <c r="B220" s="166" t="s">
        <v>564</v>
      </c>
      <c r="C220" s="167" t="s">
        <v>565</v>
      </c>
      <c r="D220" s="168" t="s">
        <v>297</v>
      </c>
      <c r="E220" s="169">
        <v>6938.4</v>
      </c>
      <c r="F220" s="170" t="s">
        <v>566</v>
      </c>
    </row>
    <row r="221" spans="1:6" ht="15.95" customHeight="1" x14ac:dyDescent="0.2">
      <c r="A221" s="171" t="s">
        <v>178</v>
      </c>
      <c r="B221" s="166" t="s">
        <v>564</v>
      </c>
      <c r="C221" s="172" t="s">
        <v>567</v>
      </c>
      <c r="D221" s="173" t="s">
        <v>297</v>
      </c>
      <c r="E221" s="174">
        <v>11800</v>
      </c>
      <c r="F221" s="175" t="s">
        <v>568</v>
      </c>
    </row>
    <row r="222" spans="1:6" ht="15.95" customHeight="1" x14ac:dyDescent="0.2">
      <c r="A222" s="171" t="s">
        <v>178</v>
      </c>
      <c r="B222" s="166" t="s">
        <v>564</v>
      </c>
      <c r="C222" s="172" t="s">
        <v>569</v>
      </c>
      <c r="D222" s="173" t="s">
        <v>297</v>
      </c>
      <c r="E222" s="174">
        <v>10620</v>
      </c>
      <c r="F222" s="175" t="s">
        <v>568</v>
      </c>
    </row>
    <row r="223" spans="1:6" x14ac:dyDescent="0.2">
      <c r="A223" s="166" t="s">
        <v>178</v>
      </c>
      <c r="B223" s="166" t="s">
        <v>564</v>
      </c>
      <c r="C223" s="167" t="s">
        <v>570</v>
      </c>
      <c r="D223" s="168" t="s">
        <v>297</v>
      </c>
      <c r="E223" s="169">
        <v>8142</v>
      </c>
      <c r="F223" s="170" t="s">
        <v>566</v>
      </c>
    </row>
    <row r="224" spans="1:6" x14ac:dyDescent="0.2">
      <c r="A224" s="171" t="s">
        <v>178</v>
      </c>
      <c r="B224" s="166" t="s">
        <v>564</v>
      </c>
      <c r="C224" s="172" t="s">
        <v>571</v>
      </c>
      <c r="D224" s="173" t="s">
        <v>297</v>
      </c>
      <c r="E224" s="174">
        <v>11227.8771</v>
      </c>
      <c r="F224" s="176" t="s">
        <v>568</v>
      </c>
    </row>
    <row r="225" spans="1:6" ht="21.75" customHeight="1" x14ac:dyDescent="0.2">
      <c r="A225" s="166" t="s">
        <v>178</v>
      </c>
      <c r="B225" s="166" t="s">
        <v>564</v>
      </c>
      <c r="C225" s="167" t="s">
        <v>572</v>
      </c>
      <c r="D225" s="168" t="s">
        <v>297</v>
      </c>
      <c r="E225" s="169">
        <v>8496</v>
      </c>
      <c r="F225" s="170" t="s">
        <v>566</v>
      </c>
    </row>
    <row r="226" spans="1:6" ht="23.25" customHeight="1" x14ac:dyDescent="0.2">
      <c r="A226" s="166" t="s">
        <v>178</v>
      </c>
      <c r="B226" s="166" t="s">
        <v>564</v>
      </c>
      <c r="C226" s="167" t="s">
        <v>573</v>
      </c>
      <c r="D226" s="177" t="s">
        <v>297</v>
      </c>
      <c r="E226" s="178">
        <v>5605</v>
      </c>
      <c r="F226" s="179" t="s">
        <v>566</v>
      </c>
    </row>
    <row r="227" spans="1:6" ht="23.25" customHeight="1" x14ac:dyDescent="0.2">
      <c r="A227" s="171" t="s">
        <v>178</v>
      </c>
      <c r="B227" s="166" t="s">
        <v>564</v>
      </c>
      <c r="C227" s="172" t="s">
        <v>574</v>
      </c>
      <c r="D227" s="173" t="s">
        <v>297</v>
      </c>
      <c r="E227" s="174">
        <v>14160</v>
      </c>
      <c r="F227" s="176" t="s">
        <v>568</v>
      </c>
    </row>
    <row r="228" spans="1:6" ht="24" x14ac:dyDescent="0.2">
      <c r="A228" s="166" t="s">
        <v>178</v>
      </c>
      <c r="B228" s="166" t="s">
        <v>564</v>
      </c>
      <c r="C228" s="167" t="s">
        <v>575</v>
      </c>
      <c r="D228" s="168" t="s">
        <v>297</v>
      </c>
      <c r="E228" s="169">
        <v>1121</v>
      </c>
      <c r="F228" s="170" t="s">
        <v>566</v>
      </c>
    </row>
    <row r="229" spans="1:6" ht="24" x14ac:dyDescent="0.2">
      <c r="A229" s="171" t="s">
        <v>178</v>
      </c>
      <c r="B229" s="166" t="s">
        <v>564</v>
      </c>
      <c r="C229" s="172" t="s">
        <v>576</v>
      </c>
      <c r="D229" s="173" t="s">
        <v>297</v>
      </c>
      <c r="E229" s="174">
        <v>450</v>
      </c>
      <c r="F229" s="176" t="s">
        <v>568</v>
      </c>
    </row>
    <row r="230" spans="1:6" ht="24" x14ac:dyDescent="0.2">
      <c r="A230" s="166" t="s">
        <v>178</v>
      </c>
      <c r="B230" s="166" t="s">
        <v>564</v>
      </c>
      <c r="C230" s="167" t="s">
        <v>577</v>
      </c>
      <c r="D230" s="168" t="s">
        <v>297</v>
      </c>
      <c r="E230" s="169">
        <v>5900</v>
      </c>
      <c r="F230" s="170" t="s">
        <v>566</v>
      </c>
    </row>
    <row r="231" spans="1:6" ht="24" x14ac:dyDescent="0.2">
      <c r="A231" s="171" t="s">
        <v>178</v>
      </c>
      <c r="B231" s="166" t="s">
        <v>564</v>
      </c>
      <c r="C231" s="172" t="s">
        <v>578</v>
      </c>
      <c r="D231" s="173" t="s">
        <v>297</v>
      </c>
      <c r="E231" s="174">
        <v>14160</v>
      </c>
      <c r="F231" s="176" t="s">
        <v>568</v>
      </c>
    </row>
    <row r="232" spans="1:6" x14ac:dyDescent="0.2">
      <c r="A232" s="166" t="s">
        <v>178</v>
      </c>
      <c r="B232" s="166" t="s">
        <v>564</v>
      </c>
      <c r="C232" s="167" t="s">
        <v>579</v>
      </c>
      <c r="D232" s="168" t="s">
        <v>297</v>
      </c>
      <c r="E232" s="169">
        <v>18880</v>
      </c>
      <c r="F232" s="179" t="s">
        <v>566</v>
      </c>
    </row>
    <row r="233" spans="1:6" ht="24" x14ac:dyDescent="0.2">
      <c r="A233" s="166" t="s">
        <v>178</v>
      </c>
      <c r="B233" s="166" t="s">
        <v>564</v>
      </c>
      <c r="C233" s="167" t="s">
        <v>580</v>
      </c>
      <c r="D233" s="168" t="s">
        <v>297</v>
      </c>
      <c r="E233" s="169">
        <v>4130</v>
      </c>
      <c r="F233" s="179" t="s">
        <v>566</v>
      </c>
    </row>
    <row r="234" spans="1:6" x14ac:dyDescent="0.2">
      <c r="A234" s="166" t="s">
        <v>178</v>
      </c>
      <c r="B234" s="166" t="s">
        <v>564</v>
      </c>
      <c r="C234" s="167" t="s">
        <v>581</v>
      </c>
      <c r="D234" s="168" t="s">
        <v>297</v>
      </c>
      <c r="E234" s="169">
        <v>2950</v>
      </c>
      <c r="F234" s="179" t="s">
        <v>566</v>
      </c>
    </row>
    <row r="235" spans="1:6" ht="24" x14ac:dyDescent="0.2">
      <c r="A235" s="171" t="s">
        <v>178</v>
      </c>
      <c r="B235" s="166" t="s">
        <v>564</v>
      </c>
      <c r="C235" s="172" t="s">
        <v>582</v>
      </c>
      <c r="D235" s="173" t="s">
        <v>297</v>
      </c>
      <c r="E235" s="174">
        <v>7949.66</v>
      </c>
      <c r="F235" s="176" t="s">
        <v>568</v>
      </c>
    </row>
    <row r="236" spans="1:6" x14ac:dyDescent="0.2">
      <c r="A236" s="171" t="s">
        <v>178</v>
      </c>
      <c r="B236" s="166" t="s">
        <v>564</v>
      </c>
      <c r="C236" s="172" t="s">
        <v>583</v>
      </c>
      <c r="D236" s="173" t="s">
        <v>297</v>
      </c>
      <c r="E236" s="174">
        <v>1303.9000000000001</v>
      </c>
      <c r="F236" s="176" t="s">
        <v>568</v>
      </c>
    </row>
    <row r="237" spans="1:6" ht="24" x14ac:dyDescent="0.2">
      <c r="A237" s="171" t="s">
        <v>178</v>
      </c>
      <c r="B237" s="166" t="s">
        <v>564</v>
      </c>
      <c r="C237" s="172" t="s">
        <v>584</v>
      </c>
      <c r="D237" s="173" t="s">
        <v>297</v>
      </c>
      <c r="E237" s="174">
        <v>7949.66</v>
      </c>
      <c r="F237" s="176" t="s">
        <v>568</v>
      </c>
    </row>
    <row r="238" spans="1:6" ht="24" x14ac:dyDescent="0.2">
      <c r="A238" s="171" t="s">
        <v>178</v>
      </c>
      <c r="B238" s="166" t="s">
        <v>564</v>
      </c>
      <c r="C238" s="172" t="s">
        <v>585</v>
      </c>
      <c r="D238" s="173" t="s">
        <v>297</v>
      </c>
      <c r="E238" s="174">
        <v>9912</v>
      </c>
      <c r="F238" s="176" t="s">
        <v>568</v>
      </c>
    </row>
    <row r="239" spans="1:6" ht="19.5" customHeight="1" x14ac:dyDescent="0.2">
      <c r="A239" s="166" t="s">
        <v>178</v>
      </c>
      <c r="B239" s="166" t="s">
        <v>564</v>
      </c>
      <c r="C239" s="180" t="s">
        <v>586</v>
      </c>
      <c r="D239" s="177" t="s">
        <v>297</v>
      </c>
      <c r="E239" s="178">
        <v>14004.83</v>
      </c>
      <c r="F239" s="179" t="s">
        <v>566</v>
      </c>
    </row>
    <row r="240" spans="1:6" ht="20.25" customHeight="1" x14ac:dyDescent="0.2">
      <c r="A240" s="166" t="s">
        <v>178</v>
      </c>
      <c r="B240" s="166" t="s">
        <v>564</v>
      </c>
      <c r="C240" s="167" t="s">
        <v>587</v>
      </c>
      <c r="D240" s="168" t="s">
        <v>297</v>
      </c>
      <c r="E240" s="169">
        <v>12019.008</v>
      </c>
      <c r="F240" s="179" t="s">
        <v>566</v>
      </c>
    </row>
    <row r="241" spans="1:6" ht="24" x14ac:dyDescent="0.2">
      <c r="A241" s="166" t="s">
        <v>178</v>
      </c>
      <c r="B241" s="166" t="s">
        <v>564</v>
      </c>
      <c r="C241" s="167" t="s">
        <v>588</v>
      </c>
      <c r="D241" s="177" t="s">
        <v>297</v>
      </c>
      <c r="E241" s="178">
        <v>4378.9799999999996</v>
      </c>
      <c r="F241" s="179" t="s">
        <v>568</v>
      </c>
    </row>
    <row r="242" spans="1:6" ht="24" x14ac:dyDescent="0.2">
      <c r="A242" s="166" t="s">
        <v>178</v>
      </c>
      <c r="B242" s="166" t="s">
        <v>564</v>
      </c>
      <c r="C242" s="167" t="s">
        <v>589</v>
      </c>
      <c r="D242" s="168" t="s">
        <v>297</v>
      </c>
      <c r="E242" s="169">
        <v>3482.18</v>
      </c>
      <c r="F242" s="170" t="s">
        <v>566</v>
      </c>
    </row>
    <row r="243" spans="1:6" ht="24" x14ac:dyDescent="0.2">
      <c r="A243" s="166" t="s">
        <v>178</v>
      </c>
      <c r="B243" s="166" t="s">
        <v>564</v>
      </c>
      <c r="C243" s="167" t="s">
        <v>590</v>
      </c>
      <c r="D243" s="168" t="s">
        <v>297</v>
      </c>
      <c r="E243" s="169">
        <v>6755.7359999999999</v>
      </c>
      <c r="F243" s="179" t="s">
        <v>566</v>
      </c>
    </row>
    <row r="244" spans="1:6" ht="12.95" customHeight="1" x14ac:dyDescent="0.2">
      <c r="A244" s="181" t="s">
        <v>114</v>
      </c>
      <c r="B244" s="181" t="s">
        <v>591</v>
      </c>
      <c r="C244" s="182" t="s">
        <v>592</v>
      </c>
      <c r="D244" s="183" t="s">
        <v>297</v>
      </c>
      <c r="E244" s="184"/>
      <c r="F244" s="185" t="s">
        <v>593</v>
      </c>
    </row>
    <row r="245" spans="1:6" ht="24" x14ac:dyDescent="0.2">
      <c r="A245" s="186" t="s">
        <v>192</v>
      </c>
      <c r="B245" s="186" t="s">
        <v>594</v>
      </c>
      <c r="C245" s="187" t="s">
        <v>595</v>
      </c>
      <c r="D245" s="188" t="s">
        <v>297</v>
      </c>
      <c r="E245" s="189">
        <v>36028.94</v>
      </c>
      <c r="F245" s="190" t="s">
        <v>596</v>
      </c>
    </row>
    <row r="246" spans="1:6" x14ac:dyDescent="0.2">
      <c r="A246" s="186" t="s">
        <v>192</v>
      </c>
      <c r="B246" s="186" t="s">
        <v>594</v>
      </c>
      <c r="C246" s="187" t="s">
        <v>597</v>
      </c>
      <c r="D246" s="188" t="s">
        <v>297</v>
      </c>
      <c r="E246" s="189">
        <v>30591.5</v>
      </c>
      <c r="F246" s="190" t="s">
        <v>596</v>
      </c>
    </row>
    <row r="247" spans="1:6" x14ac:dyDescent="0.2">
      <c r="A247" s="186" t="s">
        <v>192</v>
      </c>
      <c r="B247" s="186" t="s">
        <v>594</v>
      </c>
      <c r="C247" s="187" t="s">
        <v>598</v>
      </c>
      <c r="D247" s="188" t="s">
        <v>297</v>
      </c>
      <c r="E247" s="189">
        <v>626.58000000000004</v>
      </c>
      <c r="F247" s="190" t="s">
        <v>596</v>
      </c>
    </row>
    <row r="248" spans="1:6" ht="24" x14ac:dyDescent="0.2">
      <c r="A248" s="186" t="s">
        <v>192</v>
      </c>
      <c r="B248" s="186" t="s">
        <v>594</v>
      </c>
      <c r="C248" s="187" t="s">
        <v>599</v>
      </c>
      <c r="D248" s="188" t="s">
        <v>297</v>
      </c>
      <c r="E248" s="189">
        <v>62031.42</v>
      </c>
      <c r="F248" s="190" t="s">
        <v>596</v>
      </c>
    </row>
    <row r="249" spans="1:6" x14ac:dyDescent="0.2">
      <c r="A249" s="86" t="s">
        <v>100</v>
      </c>
      <c r="B249" s="86" t="s">
        <v>600</v>
      </c>
      <c r="C249" s="87" t="s">
        <v>601</v>
      </c>
      <c r="D249" s="88" t="s">
        <v>297</v>
      </c>
      <c r="E249" s="89">
        <v>60</v>
      </c>
      <c r="F249" s="126" t="s">
        <v>602</v>
      </c>
    </row>
    <row r="250" spans="1:6" x14ac:dyDescent="0.2">
      <c r="A250" s="191" t="s">
        <v>603</v>
      </c>
      <c r="B250" s="191" t="s">
        <v>604</v>
      </c>
      <c r="C250" s="192" t="s">
        <v>605</v>
      </c>
      <c r="D250" s="193" t="s">
        <v>297</v>
      </c>
      <c r="E250" s="194">
        <v>487.34</v>
      </c>
      <c r="F250" s="195" t="s">
        <v>606</v>
      </c>
    </row>
    <row r="251" spans="1:6" x14ac:dyDescent="0.2">
      <c r="A251" s="191" t="s">
        <v>603</v>
      </c>
      <c r="B251" s="191" t="s">
        <v>604</v>
      </c>
      <c r="C251" s="192" t="s">
        <v>607</v>
      </c>
      <c r="D251" s="193" t="s">
        <v>297</v>
      </c>
      <c r="E251" s="194">
        <v>88.5</v>
      </c>
      <c r="F251" s="195" t="s">
        <v>606</v>
      </c>
    </row>
    <row r="252" spans="1:6" x14ac:dyDescent="0.2">
      <c r="A252" s="196" t="s">
        <v>142</v>
      </c>
      <c r="B252" s="196" t="s">
        <v>608</v>
      </c>
      <c r="C252" s="197" t="s">
        <v>609</v>
      </c>
      <c r="D252" s="198" t="s">
        <v>297</v>
      </c>
      <c r="E252" s="199">
        <v>177</v>
      </c>
      <c r="F252" s="200" t="s">
        <v>610</v>
      </c>
    </row>
    <row r="253" spans="1:6" ht="36" x14ac:dyDescent="0.2">
      <c r="A253" s="196" t="s">
        <v>142</v>
      </c>
      <c r="B253" s="196" t="s">
        <v>608</v>
      </c>
      <c r="C253" s="197" t="s">
        <v>611</v>
      </c>
      <c r="D253" s="198" t="s">
        <v>297</v>
      </c>
      <c r="E253" s="199">
        <v>5959</v>
      </c>
      <c r="F253" s="200" t="s">
        <v>610</v>
      </c>
    </row>
    <row r="254" spans="1:6" x14ac:dyDescent="0.2">
      <c r="A254" s="86" t="s">
        <v>150</v>
      </c>
      <c r="B254" s="86" t="s">
        <v>612</v>
      </c>
      <c r="C254" s="87" t="s">
        <v>613</v>
      </c>
      <c r="D254" s="88" t="s">
        <v>614</v>
      </c>
      <c r="E254" s="89">
        <v>18.88</v>
      </c>
      <c r="F254" s="90" t="s">
        <v>615</v>
      </c>
    </row>
    <row r="255" spans="1:6" x14ac:dyDescent="0.2">
      <c r="A255" s="86" t="s">
        <v>155</v>
      </c>
      <c r="B255" s="86" t="s">
        <v>616</v>
      </c>
      <c r="C255" s="87" t="s">
        <v>617</v>
      </c>
      <c r="D255" s="88" t="s">
        <v>297</v>
      </c>
      <c r="E255" s="89">
        <v>4124.1000000000004</v>
      </c>
      <c r="F255" s="90" t="s">
        <v>618</v>
      </c>
    </row>
    <row r="256" spans="1:6" ht="19.5" customHeight="1" x14ac:dyDescent="0.2">
      <c r="A256" s="86" t="s">
        <v>155</v>
      </c>
      <c r="B256" s="86" t="s">
        <v>616</v>
      </c>
      <c r="C256" s="87" t="s">
        <v>619</v>
      </c>
      <c r="D256" s="88" t="s">
        <v>297</v>
      </c>
      <c r="E256" s="89">
        <v>4737.7</v>
      </c>
      <c r="F256" s="90" t="s">
        <v>618</v>
      </c>
    </row>
    <row r="257" spans="1:6" x14ac:dyDescent="0.2">
      <c r="A257" s="86" t="s">
        <v>155</v>
      </c>
      <c r="B257" s="86" t="s">
        <v>616</v>
      </c>
      <c r="C257" s="87" t="s">
        <v>620</v>
      </c>
      <c r="D257" s="88" t="s">
        <v>297</v>
      </c>
      <c r="E257" s="89">
        <v>1239</v>
      </c>
      <c r="F257" s="90" t="s">
        <v>618</v>
      </c>
    </row>
    <row r="258" spans="1:6" ht="24" x14ac:dyDescent="0.2">
      <c r="A258" s="196" t="s">
        <v>250</v>
      </c>
      <c r="B258" s="196" t="s">
        <v>621</v>
      </c>
      <c r="C258" s="197" t="s">
        <v>622</v>
      </c>
      <c r="D258" s="198" t="s">
        <v>297</v>
      </c>
      <c r="E258" s="199">
        <v>711.54</v>
      </c>
      <c r="F258" s="200" t="s">
        <v>610</v>
      </c>
    </row>
    <row r="259" spans="1:6" ht="23.25" customHeight="1" x14ac:dyDescent="0.2">
      <c r="A259" s="196" t="s">
        <v>250</v>
      </c>
      <c r="B259" s="196" t="s">
        <v>621</v>
      </c>
      <c r="C259" s="197" t="s">
        <v>623</v>
      </c>
      <c r="D259" s="198" t="s">
        <v>297</v>
      </c>
      <c r="E259" s="199">
        <v>30.68</v>
      </c>
      <c r="F259" s="200" t="s">
        <v>610</v>
      </c>
    </row>
    <row r="260" spans="1:6" ht="17.25" customHeight="1" x14ac:dyDescent="0.2">
      <c r="A260" s="196" t="s">
        <v>250</v>
      </c>
      <c r="B260" s="196" t="s">
        <v>621</v>
      </c>
      <c r="C260" s="197" t="s">
        <v>624</v>
      </c>
      <c r="D260" s="198" t="s">
        <v>297</v>
      </c>
      <c r="E260" s="199">
        <v>93.22</v>
      </c>
      <c r="F260" s="200" t="s">
        <v>625</v>
      </c>
    </row>
    <row r="261" spans="1:6" ht="15" customHeight="1" x14ac:dyDescent="0.2">
      <c r="A261" s="196" t="s">
        <v>250</v>
      </c>
      <c r="B261" s="196" t="s">
        <v>621</v>
      </c>
      <c r="C261" s="197" t="s">
        <v>626</v>
      </c>
      <c r="D261" s="198" t="s">
        <v>297</v>
      </c>
      <c r="E261" s="199">
        <v>140.125</v>
      </c>
      <c r="F261" s="200" t="s">
        <v>625</v>
      </c>
    </row>
    <row r="262" spans="1:6" x14ac:dyDescent="0.2">
      <c r="A262" s="196" t="s">
        <v>250</v>
      </c>
      <c r="B262" s="196" t="s">
        <v>621</v>
      </c>
      <c r="C262" s="197" t="s">
        <v>627</v>
      </c>
      <c r="D262" s="198" t="s">
        <v>297</v>
      </c>
      <c r="E262" s="199">
        <v>194.7</v>
      </c>
      <c r="F262" s="200" t="s">
        <v>625</v>
      </c>
    </row>
    <row r="263" spans="1:6" x14ac:dyDescent="0.2">
      <c r="A263" s="196" t="s">
        <v>250</v>
      </c>
      <c r="B263" s="196" t="s">
        <v>621</v>
      </c>
      <c r="C263" s="197" t="s">
        <v>628</v>
      </c>
      <c r="D263" s="198" t="s">
        <v>297</v>
      </c>
      <c r="E263" s="199">
        <v>334.82499999999999</v>
      </c>
      <c r="F263" s="200" t="s">
        <v>625</v>
      </c>
    </row>
    <row r="264" spans="1:6" x14ac:dyDescent="0.2">
      <c r="A264" s="196" t="s">
        <v>250</v>
      </c>
      <c r="B264" s="196" t="s">
        <v>621</v>
      </c>
      <c r="C264" s="197" t="s">
        <v>629</v>
      </c>
      <c r="D264" s="198" t="s">
        <v>297</v>
      </c>
      <c r="E264" s="199">
        <v>474.36</v>
      </c>
      <c r="F264" s="200" t="s">
        <v>625</v>
      </c>
    </row>
    <row r="265" spans="1:6" x14ac:dyDescent="0.2">
      <c r="A265" s="196" t="s">
        <v>250</v>
      </c>
      <c r="B265" s="196" t="s">
        <v>621</v>
      </c>
      <c r="C265" s="197" t="s">
        <v>630</v>
      </c>
      <c r="D265" s="198" t="s">
        <v>297</v>
      </c>
      <c r="E265" s="199">
        <v>548.70000000000005</v>
      </c>
      <c r="F265" s="200" t="s">
        <v>625</v>
      </c>
    </row>
    <row r="266" spans="1:6" x14ac:dyDescent="0.2">
      <c r="A266" s="196" t="s">
        <v>250</v>
      </c>
      <c r="B266" s="196" t="s">
        <v>621</v>
      </c>
      <c r="C266" s="197" t="s">
        <v>631</v>
      </c>
      <c r="D266" s="198" t="s">
        <v>297</v>
      </c>
      <c r="E266" s="199">
        <v>628.94000000000005</v>
      </c>
      <c r="F266" s="200" t="s">
        <v>625</v>
      </c>
    </row>
    <row r="267" spans="1:6" x14ac:dyDescent="0.2">
      <c r="A267" s="196" t="s">
        <v>250</v>
      </c>
      <c r="B267" s="196" t="s">
        <v>621</v>
      </c>
      <c r="C267" s="197" t="s">
        <v>632</v>
      </c>
      <c r="D267" s="198" t="s">
        <v>297</v>
      </c>
      <c r="E267" s="199">
        <v>401.2</v>
      </c>
      <c r="F267" s="200" t="s">
        <v>625</v>
      </c>
    </row>
    <row r="268" spans="1:6" x14ac:dyDescent="0.2">
      <c r="A268" s="196" t="s">
        <v>250</v>
      </c>
      <c r="B268" s="196" t="s">
        <v>621</v>
      </c>
      <c r="C268" s="197" t="s">
        <v>633</v>
      </c>
      <c r="D268" s="198" t="s">
        <v>297</v>
      </c>
      <c r="E268" s="199">
        <v>526.57500000000005</v>
      </c>
      <c r="F268" s="200" t="s">
        <v>625</v>
      </c>
    </row>
    <row r="269" spans="1:6" x14ac:dyDescent="0.2">
      <c r="A269" s="196" t="s">
        <v>250</v>
      </c>
      <c r="B269" s="196" t="s">
        <v>621</v>
      </c>
      <c r="C269" s="197" t="s">
        <v>634</v>
      </c>
      <c r="D269" s="198" t="s">
        <v>324</v>
      </c>
      <c r="E269" s="199">
        <v>175.82</v>
      </c>
      <c r="F269" s="200" t="s">
        <v>625</v>
      </c>
    </row>
    <row r="270" spans="1:6" x14ac:dyDescent="0.2">
      <c r="A270" s="196" t="s">
        <v>250</v>
      </c>
      <c r="B270" s="196" t="s">
        <v>621</v>
      </c>
      <c r="C270" s="197" t="s">
        <v>635</v>
      </c>
      <c r="D270" s="198" t="s">
        <v>324</v>
      </c>
      <c r="E270" s="199">
        <v>531</v>
      </c>
      <c r="F270" s="200" t="s">
        <v>625</v>
      </c>
    </row>
    <row r="271" spans="1:6" x14ac:dyDescent="0.2">
      <c r="A271" s="196" t="s">
        <v>250</v>
      </c>
      <c r="B271" s="196" t="s">
        <v>621</v>
      </c>
      <c r="C271" s="197" t="s">
        <v>636</v>
      </c>
      <c r="D271" s="198" t="s">
        <v>324</v>
      </c>
      <c r="E271" s="199">
        <v>233.64</v>
      </c>
      <c r="F271" s="200" t="s">
        <v>625</v>
      </c>
    </row>
    <row r="272" spans="1:6" x14ac:dyDescent="0.2">
      <c r="A272" s="196" t="s">
        <v>250</v>
      </c>
      <c r="B272" s="196" t="s">
        <v>621</v>
      </c>
      <c r="C272" s="197" t="s">
        <v>637</v>
      </c>
      <c r="D272" s="198" t="s">
        <v>324</v>
      </c>
      <c r="E272" s="199">
        <v>260.00110000000001</v>
      </c>
      <c r="F272" s="200" t="s">
        <v>625</v>
      </c>
    </row>
    <row r="273" spans="1:6" ht="36" x14ac:dyDescent="0.2">
      <c r="A273" s="196" t="s">
        <v>250</v>
      </c>
      <c r="B273" s="196" t="s">
        <v>621</v>
      </c>
      <c r="C273" s="197" t="s">
        <v>638</v>
      </c>
      <c r="D273" s="198" t="s">
        <v>297</v>
      </c>
      <c r="E273" s="199">
        <v>283.2</v>
      </c>
      <c r="F273" s="200" t="s">
        <v>610</v>
      </c>
    </row>
    <row r="274" spans="1:6" x14ac:dyDescent="0.2">
      <c r="A274" s="196" t="s">
        <v>250</v>
      </c>
      <c r="B274" s="196" t="s">
        <v>621</v>
      </c>
      <c r="C274" s="197" t="s">
        <v>639</v>
      </c>
      <c r="D274" s="198" t="s">
        <v>297</v>
      </c>
      <c r="E274" s="199">
        <v>132.75</v>
      </c>
      <c r="F274" s="200" t="s">
        <v>625</v>
      </c>
    </row>
    <row r="275" spans="1:6" x14ac:dyDescent="0.2">
      <c r="A275" s="196" t="s">
        <v>250</v>
      </c>
      <c r="B275" s="196" t="s">
        <v>621</v>
      </c>
      <c r="C275" s="197" t="s">
        <v>640</v>
      </c>
      <c r="D275" s="198" t="s">
        <v>297</v>
      </c>
      <c r="E275" s="199">
        <v>368.75</v>
      </c>
      <c r="F275" s="200" t="s">
        <v>625</v>
      </c>
    </row>
    <row r="276" spans="1:6" x14ac:dyDescent="0.2">
      <c r="A276" s="196" t="s">
        <v>250</v>
      </c>
      <c r="B276" s="196" t="s">
        <v>621</v>
      </c>
      <c r="C276" s="197" t="s">
        <v>641</v>
      </c>
      <c r="D276" s="198" t="s">
        <v>297</v>
      </c>
      <c r="E276" s="199">
        <v>5546</v>
      </c>
      <c r="F276" s="200" t="s">
        <v>610</v>
      </c>
    </row>
    <row r="277" spans="1:6" ht="24" x14ac:dyDescent="0.2">
      <c r="A277" s="196" t="s">
        <v>250</v>
      </c>
      <c r="B277" s="196" t="s">
        <v>621</v>
      </c>
      <c r="C277" s="197" t="s">
        <v>642</v>
      </c>
      <c r="D277" s="198" t="s">
        <v>297</v>
      </c>
      <c r="E277" s="199">
        <v>1215.4000000000001</v>
      </c>
      <c r="F277" s="200" t="s">
        <v>610</v>
      </c>
    </row>
    <row r="278" spans="1:6" x14ac:dyDescent="0.2">
      <c r="A278" s="196" t="s">
        <v>250</v>
      </c>
      <c r="B278" s="196" t="s">
        <v>621</v>
      </c>
      <c r="C278" s="197" t="s">
        <v>643</v>
      </c>
      <c r="D278" s="198" t="s">
        <v>644</v>
      </c>
      <c r="E278" s="199">
        <v>139.24</v>
      </c>
      <c r="F278" s="200" t="s">
        <v>645</v>
      </c>
    </row>
    <row r="279" spans="1:6" x14ac:dyDescent="0.2">
      <c r="A279" s="196" t="s">
        <v>250</v>
      </c>
      <c r="B279" s="196" t="s">
        <v>621</v>
      </c>
      <c r="C279" s="197" t="s">
        <v>646</v>
      </c>
      <c r="D279" s="198" t="s">
        <v>644</v>
      </c>
      <c r="E279" s="199">
        <v>194.7</v>
      </c>
      <c r="F279" s="200" t="s">
        <v>645</v>
      </c>
    </row>
    <row r="280" spans="1:6" ht="24" x14ac:dyDescent="0.2">
      <c r="A280" s="196" t="s">
        <v>250</v>
      </c>
      <c r="B280" s="196" t="s">
        <v>621</v>
      </c>
      <c r="C280" s="197" t="s">
        <v>647</v>
      </c>
      <c r="D280" s="198" t="s">
        <v>297</v>
      </c>
      <c r="E280" s="199">
        <v>12.803000000000001</v>
      </c>
      <c r="F280" s="200" t="s">
        <v>625</v>
      </c>
    </row>
    <row r="281" spans="1:6" x14ac:dyDescent="0.2">
      <c r="A281" s="196" t="s">
        <v>250</v>
      </c>
      <c r="B281" s="196" t="s">
        <v>621</v>
      </c>
      <c r="C281" s="197" t="s">
        <v>648</v>
      </c>
      <c r="D281" s="198" t="s">
        <v>297</v>
      </c>
      <c r="E281" s="199">
        <v>663.75</v>
      </c>
      <c r="F281" s="200" t="s">
        <v>625</v>
      </c>
    </row>
    <row r="282" spans="1:6" x14ac:dyDescent="0.2">
      <c r="A282" s="196" t="s">
        <v>250</v>
      </c>
      <c r="B282" s="196" t="s">
        <v>621</v>
      </c>
      <c r="C282" s="197" t="s">
        <v>649</v>
      </c>
      <c r="D282" s="198" t="s">
        <v>297</v>
      </c>
      <c r="E282" s="199">
        <v>6149.9943000000003</v>
      </c>
      <c r="F282" s="200" t="s">
        <v>610</v>
      </c>
    </row>
    <row r="283" spans="1:6" x14ac:dyDescent="0.2">
      <c r="A283" s="86" t="s">
        <v>154</v>
      </c>
      <c r="B283" s="86" t="s">
        <v>650</v>
      </c>
      <c r="C283" s="87" t="s">
        <v>651</v>
      </c>
      <c r="D283" s="88" t="s">
        <v>297</v>
      </c>
      <c r="E283" s="89">
        <v>6490</v>
      </c>
      <c r="F283" s="126" t="s">
        <v>652</v>
      </c>
    </row>
    <row r="284" spans="1:6" x14ac:dyDescent="0.2">
      <c r="A284" s="86" t="s">
        <v>154</v>
      </c>
      <c r="B284" s="86" t="s">
        <v>650</v>
      </c>
      <c r="C284" s="87" t="s">
        <v>653</v>
      </c>
      <c r="D284" s="88" t="s">
        <v>297</v>
      </c>
      <c r="E284" s="89">
        <v>6490</v>
      </c>
      <c r="F284" s="126" t="s">
        <v>652</v>
      </c>
    </row>
    <row r="285" spans="1:6" x14ac:dyDescent="0.2">
      <c r="A285" s="86" t="s">
        <v>154</v>
      </c>
      <c r="B285" s="86" t="s">
        <v>650</v>
      </c>
      <c r="C285" s="87" t="s">
        <v>654</v>
      </c>
      <c r="D285" s="88" t="s">
        <v>297</v>
      </c>
      <c r="E285" s="89">
        <v>6490</v>
      </c>
      <c r="F285" s="126" t="s">
        <v>652</v>
      </c>
    </row>
    <row r="286" spans="1:6" ht="14.1" customHeight="1" x14ac:dyDescent="0.2">
      <c r="A286" s="86" t="s">
        <v>154</v>
      </c>
      <c r="B286" s="86" t="s">
        <v>650</v>
      </c>
      <c r="C286" s="87" t="s">
        <v>655</v>
      </c>
      <c r="D286" s="88" t="s">
        <v>297</v>
      </c>
      <c r="E286" s="89">
        <v>6490</v>
      </c>
      <c r="F286" s="126" t="s">
        <v>652</v>
      </c>
    </row>
    <row r="287" spans="1:6" ht="15" customHeight="1" x14ac:dyDescent="0.2">
      <c r="A287" s="86" t="s">
        <v>154</v>
      </c>
      <c r="B287" s="86" t="s">
        <v>650</v>
      </c>
      <c r="C287" s="87" t="s">
        <v>656</v>
      </c>
      <c r="D287" s="88" t="s">
        <v>297</v>
      </c>
      <c r="E287" s="89">
        <v>6490</v>
      </c>
      <c r="F287" s="126" t="s">
        <v>652</v>
      </c>
    </row>
    <row r="288" spans="1:6" ht="21.75" customHeight="1" x14ac:dyDescent="0.2">
      <c r="A288" s="201" t="s">
        <v>174</v>
      </c>
      <c r="B288" s="201" t="s">
        <v>657</v>
      </c>
      <c r="C288" s="202" t="s">
        <v>658</v>
      </c>
      <c r="D288" s="203" t="s">
        <v>297</v>
      </c>
      <c r="E288" s="204">
        <v>2205.7732999999998</v>
      </c>
      <c r="F288" s="205" t="s">
        <v>659</v>
      </c>
    </row>
    <row r="289" spans="1:6" ht="15.95" customHeight="1" x14ac:dyDescent="0.2">
      <c r="A289" s="201" t="s">
        <v>174</v>
      </c>
      <c r="B289" s="201" t="s">
        <v>657</v>
      </c>
      <c r="C289" s="202" t="s">
        <v>660</v>
      </c>
      <c r="D289" s="203" t="s">
        <v>297</v>
      </c>
      <c r="E289" s="204">
        <v>501.5</v>
      </c>
      <c r="F289" s="205" t="s">
        <v>659</v>
      </c>
    </row>
    <row r="290" spans="1:6" x14ac:dyDescent="0.2">
      <c r="A290" s="201" t="s">
        <v>174</v>
      </c>
      <c r="B290" s="201" t="s">
        <v>657</v>
      </c>
      <c r="C290" s="202" t="s">
        <v>661</v>
      </c>
      <c r="D290" s="203" t="s">
        <v>297</v>
      </c>
      <c r="E290" s="204">
        <v>442.5</v>
      </c>
      <c r="F290" s="205" t="s">
        <v>659</v>
      </c>
    </row>
    <row r="291" spans="1:6" ht="14.1" customHeight="1" x14ac:dyDescent="0.2">
      <c r="A291" s="201" t="s">
        <v>174</v>
      </c>
      <c r="B291" s="201" t="s">
        <v>657</v>
      </c>
      <c r="C291" s="202" t="s">
        <v>662</v>
      </c>
      <c r="D291" s="203" t="s">
        <v>297</v>
      </c>
      <c r="E291" s="204">
        <v>531</v>
      </c>
      <c r="F291" s="205" t="s">
        <v>659</v>
      </c>
    </row>
    <row r="292" spans="1:6" x14ac:dyDescent="0.2">
      <c r="A292" s="201" t="s">
        <v>174</v>
      </c>
      <c r="B292" s="201" t="s">
        <v>657</v>
      </c>
      <c r="C292" s="202" t="s">
        <v>663</v>
      </c>
      <c r="D292" s="203" t="s">
        <v>297</v>
      </c>
      <c r="E292" s="204">
        <v>796.5</v>
      </c>
      <c r="F292" s="205" t="s">
        <v>659</v>
      </c>
    </row>
    <row r="293" spans="1:6" ht="17.25" customHeight="1" x14ac:dyDescent="0.2">
      <c r="A293" s="201" t="s">
        <v>174</v>
      </c>
      <c r="B293" s="201" t="s">
        <v>657</v>
      </c>
      <c r="C293" s="202" t="s">
        <v>664</v>
      </c>
      <c r="D293" s="203" t="s">
        <v>297</v>
      </c>
      <c r="E293" s="204">
        <v>5640.4</v>
      </c>
      <c r="F293" s="205" t="s">
        <v>659</v>
      </c>
    </row>
    <row r="294" spans="1:6" ht="30.75" customHeight="1" x14ac:dyDescent="0.2">
      <c r="A294" s="201" t="s">
        <v>174</v>
      </c>
      <c r="B294" s="201" t="s">
        <v>657</v>
      </c>
      <c r="C294" s="202" t="s">
        <v>665</v>
      </c>
      <c r="D294" s="203" t="s">
        <v>297</v>
      </c>
      <c r="E294" s="204">
        <v>5640.4</v>
      </c>
      <c r="F294" s="205" t="s">
        <v>659</v>
      </c>
    </row>
    <row r="295" spans="1:6" ht="24" x14ac:dyDescent="0.2">
      <c r="A295" s="201" t="s">
        <v>174</v>
      </c>
      <c r="B295" s="201" t="s">
        <v>657</v>
      </c>
      <c r="C295" s="202" t="s">
        <v>666</v>
      </c>
      <c r="D295" s="203" t="s">
        <v>297</v>
      </c>
      <c r="E295" s="204">
        <v>5640.4</v>
      </c>
      <c r="F295" s="205" t="s">
        <v>659</v>
      </c>
    </row>
    <row r="296" spans="1:6" ht="29.25" customHeight="1" x14ac:dyDescent="0.2">
      <c r="A296" s="201" t="s">
        <v>174</v>
      </c>
      <c r="B296" s="201" t="s">
        <v>657</v>
      </c>
      <c r="C296" s="202" t="s">
        <v>667</v>
      </c>
      <c r="D296" s="203" t="s">
        <v>297</v>
      </c>
      <c r="E296" s="204">
        <v>4366</v>
      </c>
      <c r="F296" s="205" t="s">
        <v>659</v>
      </c>
    </row>
    <row r="297" spans="1:6" ht="28.5" customHeight="1" x14ac:dyDescent="0.2">
      <c r="A297" s="201" t="s">
        <v>174</v>
      </c>
      <c r="B297" s="201" t="s">
        <v>657</v>
      </c>
      <c r="C297" s="202" t="s">
        <v>668</v>
      </c>
      <c r="D297" s="203" t="s">
        <v>297</v>
      </c>
      <c r="E297" s="204">
        <v>15611.4</v>
      </c>
      <c r="F297" s="205" t="s">
        <v>659</v>
      </c>
    </row>
    <row r="298" spans="1:6" ht="28.5" customHeight="1" x14ac:dyDescent="0.2">
      <c r="A298" s="201" t="s">
        <v>174</v>
      </c>
      <c r="B298" s="201" t="s">
        <v>657</v>
      </c>
      <c r="C298" s="202" t="s">
        <v>669</v>
      </c>
      <c r="D298" s="203" t="s">
        <v>297</v>
      </c>
      <c r="E298" s="204">
        <v>179.15</v>
      </c>
      <c r="F298" s="205" t="s">
        <v>659</v>
      </c>
    </row>
    <row r="299" spans="1:6" ht="22.5" customHeight="1" x14ac:dyDescent="0.2">
      <c r="A299" s="201" t="s">
        <v>174</v>
      </c>
      <c r="B299" s="201" t="s">
        <v>657</v>
      </c>
      <c r="C299" s="202" t="s">
        <v>670</v>
      </c>
      <c r="D299" s="203" t="s">
        <v>297</v>
      </c>
      <c r="E299" s="204">
        <v>194.7</v>
      </c>
      <c r="F299" s="205" t="s">
        <v>659</v>
      </c>
    </row>
    <row r="300" spans="1:6" x14ac:dyDescent="0.2">
      <c r="A300" s="201" t="s">
        <v>174</v>
      </c>
      <c r="B300" s="201" t="s">
        <v>657</v>
      </c>
      <c r="C300" s="202" t="s">
        <v>671</v>
      </c>
      <c r="D300" s="203" t="s">
        <v>297</v>
      </c>
      <c r="E300" s="204">
        <v>672.6</v>
      </c>
      <c r="F300" s="205" t="s">
        <v>659</v>
      </c>
    </row>
    <row r="301" spans="1:6" x14ac:dyDescent="0.2">
      <c r="A301" s="201" t="s">
        <v>174</v>
      </c>
      <c r="B301" s="201" t="s">
        <v>657</v>
      </c>
      <c r="C301" s="202" t="s">
        <v>672</v>
      </c>
      <c r="D301" s="203" t="s">
        <v>297</v>
      </c>
      <c r="E301" s="204">
        <v>20650</v>
      </c>
      <c r="F301" s="205" t="s">
        <v>659</v>
      </c>
    </row>
    <row r="302" spans="1:6" x14ac:dyDescent="0.2">
      <c r="A302" s="201" t="s">
        <v>174</v>
      </c>
      <c r="B302" s="201" t="s">
        <v>657</v>
      </c>
      <c r="C302" s="202" t="s">
        <v>673</v>
      </c>
      <c r="D302" s="203" t="s">
        <v>297</v>
      </c>
      <c r="E302" s="204">
        <v>4661</v>
      </c>
      <c r="F302" s="205" t="s">
        <v>659</v>
      </c>
    </row>
    <row r="303" spans="1:6" x14ac:dyDescent="0.2">
      <c r="A303" s="201" t="s">
        <v>174</v>
      </c>
      <c r="B303" s="201" t="s">
        <v>657</v>
      </c>
      <c r="C303" s="202" t="s">
        <v>674</v>
      </c>
      <c r="D303" s="203" t="s">
        <v>297</v>
      </c>
      <c r="E303" s="204">
        <v>525.1</v>
      </c>
      <c r="F303" s="205" t="s">
        <v>659</v>
      </c>
    </row>
    <row r="304" spans="1:6" x14ac:dyDescent="0.2">
      <c r="A304" s="201" t="s">
        <v>174</v>
      </c>
      <c r="B304" s="201" t="s">
        <v>657</v>
      </c>
      <c r="C304" s="202" t="s">
        <v>675</v>
      </c>
      <c r="D304" s="203" t="s">
        <v>297</v>
      </c>
      <c r="E304" s="204">
        <v>6384.19</v>
      </c>
      <c r="F304" s="205" t="s">
        <v>659</v>
      </c>
    </row>
    <row r="305" spans="1:6" ht="21" customHeight="1" x14ac:dyDescent="0.2">
      <c r="A305" s="201" t="s">
        <v>174</v>
      </c>
      <c r="B305" s="201" t="s">
        <v>657</v>
      </c>
      <c r="C305" s="202" t="s">
        <v>676</v>
      </c>
      <c r="D305" s="203" t="s">
        <v>297</v>
      </c>
      <c r="E305" s="204">
        <v>899.04330000000004</v>
      </c>
      <c r="F305" s="205" t="s">
        <v>659</v>
      </c>
    </row>
    <row r="306" spans="1:6" ht="29.25" customHeight="1" x14ac:dyDescent="0.2">
      <c r="A306" s="201" t="s">
        <v>174</v>
      </c>
      <c r="B306" s="201" t="s">
        <v>657</v>
      </c>
      <c r="C306" s="202" t="s">
        <v>677</v>
      </c>
      <c r="D306" s="203" t="s">
        <v>297</v>
      </c>
      <c r="E306" s="204">
        <v>348.1</v>
      </c>
      <c r="F306" s="205" t="s">
        <v>659</v>
      </c>
    </row>
    <row r="307" spans="1:6" ht="28.5" customHeight="1" x14ac:dyDescent="0.2">
      <c r="A307" s="201" t="s">
        <v>174</v>
      </c>
      <c r="B307" s="201" t="s">
        <v>657</v>
      </c>
      <c r="C307" s="202" t="s">
        <v>678</v>
      </c>
      <c r="D307" s="203" t="s">
        <v>297</v>
      </c>
      <c r="E307" s="204">
        <v>147.5</v>
      </c>
      <c r="F307" s="205" t="s">
        <v>659</v>
      </c>
    </row>
    <row r="308" spans="1:6" ht="32.25" customHeight="1" x14ac:dyDescent="0.2">
      <c r="A308" s="201" t="s">
        <v>174</v>
      </c>
      <c r="B308" s="201" t="s">
        <v>657</v>
      </c>
      <c r="C308" s="202" t="s">
        <v>679</v>
      </c>
      <c r="D308" s="203" t="s">
        <v>297</v>
      </c>
      <c r="E308" s="204">
        <v>11210</v>
      </c>
      <c r="F308" s="205" t="s">
        <v>659</v>
      </c>
    </row>
    <row r="309" spans="1:6" ht="24" x14ac:dyDescent="0.2">
      <c r="A309" s="201" t="s">
        <v>174</v>
      </c>
      <c r="B309" s="201" t="s">
        <v>657</v>
      </c>
      <c r="C309" s="202" t="s">
        <v>680</v>
      </c>
      <c r="D309" s="203" t="s">
        <v>297</v>
      </c>
      <c r="E309" s="204">
        <v>1333.4</v>
      </c>
      <c r="F309" s="205" t="s">
        <v>659</v>
      </c>
    </row>
    <row r="310" spans="1:6" x14ac:dyDescent="0.2">
      <c r="A310" s="206" t="s">
        <v>144</v>
      </c>
      <c r="B310" s="206" t="s">
        <v>681</v>
      </c>
      <c r="C310" s="207" t="s">
        <v>682</v>
      </c>
      <c r="D310" s="208" t="s">
        <v>297</v>
      </c>
      <c r="E310" s="209">
        <v>939.75</v>
      </c>
      <c r="F310" s="210" t="s">
        <v>683</v>
      </c>
    </row>
    <row r="311" spans="1:6" ht="22.5" customHeight="1" x14ac:dyDescent="0.2">
      <c r="A311" s="206" t="s">
        <v>144</v>
      </c>
      <c r="B311" s="206" t="s">
        <v>681</v>
      </c>
      <c r="C311" s="207" t="s">
        <v>684</v>
      </c>
      <c r="D311" s="208" t="s">
        <v>297</v>
      </c>
      <c r="E311" s="209">
        <v>590</v>
      </c>
      <c r="F311" s="210" t="s">
        <v>683</v>
      </c>
    </row>
    <row r="312" spans="1:6" x14ac:dyDescent="0.2">
      <c r="A312" s="206" t="s">
        <v>144</v>
      </c>
      <c r="B312" s="206" t="s">
        <v>681</v>
      </c>
      <c r="C312" s="207" t="s">
        <v>685</v>
      </c>
      <c r="D312" s="208" t="s">
        <v>297</v>
      </c>
      <c r="E312" s="209">
        <v>761.25</v>
      </c>
      <c r="F312" s="210" t="s">
        <v>683</v>
      </c>
    </row>
    <row r="313" spans="1:6" x14ac:dyDescent="0.2">
      <c r="A313" s="206" t="s">
        <v>144</v>
      </c>
      <c r="B313" s="206" t="s">
        <v>681</v>
      </c>
      <c r="C313" s="211" t="s">
        <v>685</v>
      </c>
      <c r="D313" s="212" t="s">
        <v>297</v>
      </c>
      <c r="E313" s="213">
        <v>761.25</v>
      </c>
      <c r="F313" s="214" t="s">
        <v>686</v>
      </c>
    </row>
    <row r="314" spans="1:6" ht="26.25" customHeight="1" x14ac:dyDescent="0.2">
      <c r="A314" s="206" t="s">
        <v>144</v>
      </c>
      <c r="B314" s="206" t="s">
        <v>681</v>
      </c>
      <c r="C314" s="211" t="s">
        <v>687</v>
      </c>
      <c r="D314" s="212" t="s">
        <v>297</v>
      </c>
      <c r="E314" s="213">
        <v>309.75</v>
      </c>
      <c r="F314" s="214" t="s">
        <v>686</v>
      </c>
    </row>
    <row r="315" spans="1:6" ht="18" customHeight="1" x14ac:dyDescent="0.2">
      <c r="A315" s="206" t="s">
        <v>144</v>
      </c>
      <c r="B315" s="206" t="s">
        <v>681</v>
      </c>
      <c r="C315" s="207" t="s">
        <v>688</v>
      </c>
      <c r="D315" s="208" t="s">
        <v>297</v>
      </c>
      <c r="E315" s="209">
        <v>270.48</v>
      </c>
      <c r="F315" s="214" t="s">
        <v>686</v>
      </c>
    </row>
    <row r="316" spans="1:6" x14ac:dyDescent="0.2">
      <c r="A316" s="206" t="s">
        <v>144</v>
      </c>
      <c r="B316" s="206" t="s">
        <v>681</v>
      </c>
      <c r="C316" s="207" t="s">
        <v>689</v>
      </c>
      <c r="D316" s="208" t="s">
        <v>297</v>
      </c>
      <c r="E316" s="209">
        <v>229.21530000000001</v>
      </c>
      <c r="F316" s="210" t="s">
        <v>683</v>
      </c>
    </row>
    <row r="317" spans="1:6" x14ac:dyDescent="0.2">
      <c r="A317" s="206" t="s">
        <v>144</v>
      </c>
      <c r="B317" s="206" t="s">
        <v>681</v>
      </c>
      <c r="C317" s="207" t="s">
        <v>690</v>
      </c>
      <c r="D317" s="208" t="s">
        <v>297</v>
      </c>
      <c r="E317" s="209">
        <v>194.25</v>
      </c>
      <c r="F317" s="214" t="s">
        <v>686</v>
      </c>
    </row>
    <row r="318" spans="1:6" x14ac:dyDescent="0.2">
      <c r="A318" s="206" t="s">
        <v>144</v>
      </c>
      <c r="B318" s="206" t="s">
        <v>681</v>
      </c>
      <c r="C318" s="207" t="s">
        <v>691</v>
      </c>
      <c r="D318" s="208" t="s">
        <v>297</v>
      </c>
      <c r="E318" s="209">
        <v>414.75</v>
      </c>
      <c r="F318" s="210" t="s">
        <v>683</v>
      </c>
    </row>
    <row r="319" spans="1:6" x14ac:dyDescent="0.2">
      <c r="A319" s="206" t="s">
        <v>144</v>
      </c>
      <c r="B319" s="206" t="s">
        <v>681</v>
      </c>
      <c r="C319" s="207" t="s">
        <v>692</v>
      </c>
      <c r="D319" s="208" t="s">
        <v>297</v>
      </c>
      <c r="E319" s="209">
        <v>414.75</v>
      </c>
      <c r="F319" s="214" t="s">
        <v>686</v>
      </c>
    </row>
    <row r="320" spans="1:6" x14ac:dyDescent="0.2">
      <c r="A320" s="206" t="s">
        <v>144</v>
      </c>
      <c r="B320" s="206" t="s">
        <v>681</v>
      </c>
      <c r="C320" s="211" t="s">
        <v>693</v>
      </c>
      <c r="D320" s="212" t="s">
        <v>297</v>
      </c>
      <c r="E320" s="213">
        <v>3669.75</v>
      </c>
      <c r="F320" s="214" t="s">
        <v>686</v>
      </c>
    </row>
    <row r="321" spans="1:6" x14ac:dyDescent="0.2">
      <c r="A321" s="206" t="s">
        <v>144</v>
      </c>
      <c r="B321" s="206" t="s">
        <v>681</v>
      </c>
      <c r="C321" s="207" t="s">
        <v>694</v>
      </c>
      <c r="D321" s="208" t="s">
        <v>695</v>
      </c>
      <c r="E321" s="209">
        <v>866.25</v>
      </c>
      <c r="F321" s="214" t="s">
        <v>686</v>
      </c>
    </row>
    <row r="322" spans="1:6" ht="24" x14ac:dyDescent="0.2">
      <c r="A322" s="206" t="s">
        <v>144</v>
      </c>
      <c r="B322" s="206" t="s">
        <v>681</v>
      </c>
      <c r="C322" s="207" t="s">
        <v>696</v>
      </c>
      <c r="D322" s="208" t="s">
        <v>297</v>
      </c>
      <c r="E322" s="209">
        <v>8096</v>
      </c>
      <c r="F322" s="214" t="s">
        <v>686</v>
      </c>
    </row>
    <row r="323" spans="1:6" ht="24" x14ac:dyDescent="0.2">
      <c r="A323" s="206" t="s">
        <v>144</v>
      </c>
      <c r="B323" s="206" t="s">
        <v>681</v>
      </c>
      <c r="C323" s="207" t="s">
        <v>697</v>
      </c>
      <c r="D323" s="208" t="s">
        <v>297</v>
      </c>
      <c r="E323" s="209">
        <v>8000</v>
      </c>
      <c r="F323" s="214" t="s">
        <v>686</v>
      </c>
    </row>
    <row r="324" spans="1:6" x14ac:dyDescent="0.2">
      <c r="A324" s="206" t="s">
        <v>144</v>
      </c>
      <c r="B324" s="206" t="s">
        <v>681</v>
      </c>
      <c r="C324" s="211" t="s">
        <v>698</v>
      </c>
      <c r="D324" s="212" t="s">
        <v>297</v>
      </c>
      <c r="E324" s="213">
        <v>167.27</v>
      </c>
      <c r="F324" s="214" t="s">
        <v>686</v>
      </c>
    </row>
    <row r="325" spans="1:6" ht="30.75" customHeight="1" x14ac:dyDescent="0.2">
      <c r="A325" s="206" t="s">
        <v>144</v>
      </c>
      <c r="B325" s="206" t="s">
        <v>681</v>
      </c>
      <c r="C325" s="207" t="s">
        <v>699</v>
      </c>
      <c r="D325" s="208" t="s">
        <v>297</v>
      </c>
      <c r="E325" s="209">
        <v>402.67669999999998</v>
      </c>
      <c r="F325" s="210" t="s">
        <v>683</v>
      </c>
    </row>
    <row r="326" spans="1:6" x14ac:dyDescent="0.2">
      <c r="A326" s="206" t="s">
        <v>144</v>
      </c>
      <c r="B326" s="206" t="s">
        <v>681</v>
      </c>
      <c r="C326" s="207" t="s">
        <v>700</v>
      </c>
      <c r="D326" s="208" t="s">
        <v>297</v>
      </c>
      <c r="E326" s="209">
        <v>600.9153</v>
      </c>
      <c r="F326" s="210" t="s">
        <v>683</v>
      </c>
    </row>
    <row r="327" spans="1:6" x14ac:dyDescent="0.2">
      <c r="A327" s="206" t="s">
        <v>144</v>
      </c>
      <c r="B327" s="206" t="s">
        <v>681</v>
      </c>
      <c r="C327" s="207" t="s">
        <v>701</v>
      </c>
      <c r="D327" s="208" t="s">
        <v>695</v>
      </c>
      <c r="E327" s="209">
        <v>489.40600000000001</v>
      </c>
      <c r="F327" s="214" t="s">
        <v>686</v>
      </c>
    </row>
    <row r="328" spans="1:6" ht="24.75" customHeight="1" x14ac:dyDescent="0.2">
      <c r="A328" s="206" t="s">
        <v>144</v>
      </c>
      <c r="B328" s="206" t="s">
        <v>681</v>
      </c>
      <c r="C328" s="207" t="s">
        <v>702</v>
      </c>
      <c r="D328" s="208" t="s">
        <v>297</v>
      </c>
      <c r="E328" s="209">
        <v>455.48</v>
      </c>
      <c r="F328" s="210" t="s">
        <v>683</v>
      </c>
    </row>
    <row r="329" spans="1:6" ht="24" x14ac:dyDescent="0.2">
      <c r="A329" s="86" t="s">
        <v>157</v>
      </c>
      <c r="B329" s="86" t="s">
        <v>703</v>
      </c>
      <c r="C329" s="87" t="s">
        <v>704</v>
      </c>
      <c r="D329" s="88" t="s">
        <v>297</v>
      </c>
      <c r="E329" s="89">
        <v>6490</v>
      </c>
      <c r="F329" s="126" t="s">
        <v>705</v>
      </c>
    </row>
    <row r="330" spans="1:6" ht="24" x14ac:dyDescent="0.2">
      <c r="A330" s="86" t="s">
        <v>706</v>
      </c>
      <c r="B330" s="86" t="s">
        <v>707</v>
      </c>
      <c r="C330" s="87" t="s">
        <v>708</v>
      </c>
      <c r="D330" s="88" t="s">
        <v>465</v>
      </c>
      <c r="E330" s="89">
        <v>460.2</v>
      </c>
      <c r="F330" s="126" t="s">
        <v>709</v>
      </c>
    </row>
    <row r="331" spans="1:6" ht="36" x14ac:dyDescent="0.2">
      <c r="A331" s="86" t="s">
        <v>95</v>
      </c>
      <c r="B331" s="86" t="s">
        <v>710</v>
      </c>
      <c r="C331" s="87" t="s">
        <v>711</v>
      </c>
      <c r="D331" s="88" t="s">
        <v>712</v>
      </c>
      <c r="E331" s="89">
        <v>44877.760000000002</v>
      </c>
      <c r="F331" s="126" t="s">
        <v>713</v>
      </c>
    </row>
    <row r="332" spans="1:6" x14ac:dyDescent="0.2">
      <c r="A332" s="90" t="s">
        <v>714</v>
      </c>
      <c r="B332" s="90" t="s">
        <v>715</v>
      </c>
      <c r="C332" s="87" t="s">
        <v>716</v>
      </c>
      <c r="D332" s="88" t="s">
        <v>717</v>
      </c>
      <c r="E332" s="89">
        <v>3000</v>
      </c>
      <c r="F332" s="126" t="s">
        <v>718</v>
      </c>
    </row>
    <row r="333" spans="1:6" ht="24" x14ac:dyDescent="0.2">
      <c r="A333" s="215" t="s">
        <v>719</v>
      </c>
      <c r="B333" s="215" t="s">
        <v>720</v>
      </c>
      <c r="C333" s="216" t="s">
        <v>721</v>
      </c>
      <c r="D333" s="217" t="s">
        <v>297</v>
      </c>
      <c r="E333" s="218">
        <v>23562.5</v>
      </c>
      <c r="F333" s="219" t="s">
        <v>722</v>
      </c>
    </row>
    <row r="334" spans="1:6" ht="24" x14ac:dyDescent="0.2">
      <c r="A334" s="215" t="s">
        <v>719</v>
      </c>
      <c r="B334" s="215" t="s">
        <v>720</v>
      </c>
      <c r="C334" s="216" t="s">
        <v>723</v>
      </c>
      <c r="D334" s="217" t="s">
        <v>297</v>
      </c>
      <c r="E334" s="218">
        <v>102660</v>
      </c>
      <c r="F334" s="219" t="s">
        <v>722</v>
      </c>
    </row>
    <row r="335" spans="1:6" ht="20.25" customHeight="1" x14ac:dyDescent="0.2">
      <c r="A335" s="220" t="s">
        <v>724</v>
      </c>
      <c r="B335" s="220" t="s">
        <v>725</v>
      </c>
      <c r="C335" s="221" t="s">
        <v>726</v>
      </c>
      <c r="D335" s="222" t="s">
        <v>297</v>
      </c>
      <c r="E335" s="223">
        <v>590</v>
      </c>
      <c r="F335" s="224" t="s">
        <v>727</v>
      </c>
    </row>
    <row r="336" spans="1:6" ht="15" customHeight="1" x14ac:dyDescent="0.2">
      <c r="A336" s="220" t="s">
        <v>724</v>
      </c>
      <c r="B336" s="220" t="s">
        <v>725</v>
      </c>
      <c r="C336" s="221" t="s">
        <v>728</v>
      </c>
      <c r="D336" s="222" t="s">
        <v>297</v>
      </c>
      <c r="E336" s="223">
        <v>2124</v>
      </c>
      <c r="F336" s="224" t="s">
        <v>727</v>
      </c>
    </row>
    <row r="337" spans="1:6" ht="14.1" customHeight="1" x14ac:dyDescent="0.2">
      <c r="A337" s="220" t="s">
        <v>724</v>
      </c>
      <c r="B337" s="220" t="s">
        <v>725</v>
      </c>
      <c r="C337" s="221" t="s">
        <v>729</v>
      </c>
      <c r="D337" s="222" t="s">
        <v>730</v>
      </c>
      <c r="E337" s="223">
        <v>2832</v>
      </c>
      <c r="F337" s="224" t="s">
        <v>727</v>
      </c>
    </row>
    <row r="338" spans="1:6" x14ac:dyDescent="0.2">
      <c r="A338" s="220" t="s">
        <v>724</v>
      </c>
      <c r="B338" s="220" t="s">
        <v>725</v>
      </c>
      <c r="C338" s="221" t="s">
        <v>731</v>
      </c>
      <c r="D338" s="222" t="s">
        <v>730</v>
      </c>
      <c r="E338" s="223">
        <v>2548.8000000000002</v>
      </c>
      <c r="F338" s="224" t="s">
        <v>727</v>
      </c>
    </row>
    <row r="339" spans="1:6" ht="15" customHeight="1" x14ac:dyDescent="0.2">
      <c r="A339" s="220" t="s">
        <v>724</v>
      </c>
      <c r="B339" s="220" t="s">
        <v>725</v>
      </c>
      <c r="C339" s="221" t="s">
        <v>732</v>
      </c>
      <c r="D339" s="222" t="s">
        <v>730</v>
      </c>
      <c r="E339" s="223">
        <v>2360</v>
      </c>
      <c r="F339" s="224" t="s">
        <v>727</v>
      </c>
    </row>
    <row r="340" spans="1:6" ht="24" x14ac:dyDescent="0.2">
      <c r="A340" s="220" t="s">
        <v>724</v>
      </c>
      <c r="B340" s="220" t="s">
        <v>725</v>
      </c>
      <c r="C340" s="221" t="s">
        <v>733</v>
      </c>
      <c r="D340" s="222" t="s">
        <v>730</v>
      </c>
      <c r="E340" s="223">
        <v>2360</v>
      </c>
      <c r="F340" s="224" t="s">
        <v>727</v>
      </c>
    </row>
    <row r="341" spans="1:6" x14ac:dyDescent="0.2">
      <c r="A341" s="220" t="s">
        <v>724</v>
      </c>
      <c r="B341" s="220" t="s">
        <v>725</v>
      </c>
      <c r="C341" s="221" t="s">
        <v>734</v>
      </c>
      <c r="D341" s="222" t="s">
        <v>730</v>
      </c>
      <c r="E341" s="223">
        <v>708</v>
      </c>
      <c r="F341" s="224" t="s">
        <v>727</v>
      </c>
    </row>
    <row r="342" spans="1:6" x14ac:dyDescent="0.2">
      <c r="A342" s="220" t="s">
        <v>724</v>
      </c>
      <c r="B342" s="220" t="s">
        <v>725</v>
      </c>
      <c r="C342" s="221" t="s">
        <v>735</v>
      </c>
      <c r="D342" s="222" t="s">
        <v>297</v>
      </c>
      <c r="E342" s="223">
        <v>7670</v>
      </c>
      <c r="F342" s="224" t="s">
        <v>727</v>
      </c>
    </row>
    <row r="343" spans="1:6" ht="24" x14ac:dyDescent="0.2">
      <c r="A343" s="220" t="s">
        <v>724</v>
      </c>
      <c r="B343" s="220" t="s">
        <v>725</v>
      </c>
      <c r="C343" s="221" t="s">
        <v>736</v>
      </c>
      <c r="D343" s="222" t="s">
        <v>730</v>
      </c>
      <c r="E343" s="223">
        <v>2548.8000000000002</v>
      </c>
      <c r="F343" s="224" t="s">
        <v>727</v>
      </c>
    </row>
    <row r="344" spans="1:6" ht="24" x14ac:dyDescent="0.2">
      <c r="A344" s="220" t="s">
        <v>724</v>
      </c>
      <c r="B344" s="220" t="s">
        <v>725</v>
      </c>
      <c r="C344" s="221" t="s">
        <v>737</v>
      </c>
      <c r="D344" s="222" t="s">
        <v>297</v>
      </c>
      <c r="E344" s="223">
        <v>2360</v>
      </c>
      <c r="F344" s="224" t="s">
        <v>727</v>
      </c>
    </row>
    <row r="345" spans="1:6" ht="24" x14ac:dyDescent="0.2">
      <c r="A345" s="220" t="s">
        <v>724</v>
      </c>
      <c r="B345" s="220" t="s">
        <v>725</v>
      </c>
      <c r="C345" s="221" t="s">
        <v>738</v>
      </c>
      <c r="D345" s="222" t="s">
        <v>297</v>
      </c>
      <c r="E345" s="223">
        <v>1770</v>
      </c>
      <c r="F345" s="224" t="s">
        <v>727</v>
      </c>
    </row>
    <row r="346" spans="1:6" x14ac:dyDescent="0.2">
      <c r="A346" s="220" t="s">
        <v>724</v>
      </c>
      <c r="B346" s="220" t="s">
        <v>725</v>
      </c>
      <c r="C346" s="221" t="s">
        <v>739</v>
      </c>
      <c r="D346" s="222" t="s">
        <v>297</v>
      </c>
      <c r="E346" s="223">
        <v>1121</v>
      </c>
      <c r="F346" s="224" t="s">
        <v>727</v>
      </c>
    </row>
    <row r="347" spans="1:6" x14ac:dyDescent="0.2">
      <c r="A347" s="225" t="s">
        <v>740</v>
      </c>
      <c r="B347" s="225" t="s">
        <v>741</v>
      </c>
      <c r="C347" s="226" t="s">
        <v>742</v>
      </c>
      <c r="D347" s="227" t="s">
        <v>297</v>
      </c>
      <c r="E347" s="228">
        <v>1770</v>
      </c>
      <c r="F347" s="229" t="s">
        <v>743</v>
      </c>
    </row>
    <row r="348" spans="1:6" ht="24" x14ac:dyDescent="0.2">
      <c r="A348" s="225" t="s">
        <v>740</v>
      </c>
      <c r="B348" s="225" t="s">
        <v>741</v>
      </c>
      <c r="C348" s="226" t="s">
        <v>744</v>
      </c>
      <c r="D348" s="227" t="s">
        <v>297</v>
      </c>
      <c r="E348" s="228">
        <v>1062</v>
      </c>
      <c r="F348" s="229" t="s">
        <v>743</v>
      </c>
    </row>
    <row r="349" spans="1:6" x14ac:dyDescent="0.2">
      <c r="A349" s="225" t="s">
        <v>740</v>
      </c>
      <c r="B349" s="225" t="s">
        <v>741</v>
      </c>
      <c r="C349" s="226" t="s">
        <v>745</v>
      </c>
      <c r="D349" s="227" t="s">
        <v>297</v>
      </c>
      <c r="E349" s="228">
        <v>420.55200000000002</v>
      </c>
      <c r="F349" s="229" t="s">
        <v>743</v>
      </c>
    </row>
    <row r="350" spans="1:6" ht="24" x14ac:dyDescent="0.2">
      <c r="A350" s="225" t="s">
        <v>740</v>
      </c>
      <c r="B350" s="225" t="s">
        <v>741</v>
      </c>
      <c r="C350" s="226" t="s">
        <v>746</v>
      </c>
      <c r="D350" s="227" t="s">
        <v>297</v>
      </c>
      <c r="E350" s="228">
        <v>420.73</v>
      </c>
      <c r="F350" s="229" t="s">
        <v>743</v>
      </c>
    </row>
    <row r="351" spans="1:6" ht="24" x14ac:dyDescent="0.2">
      <c r="A351" s="225" t="s">
        <v>740</v>
      </c>
      <c r="B351" s="225" t="s">
        <v>741</v>
      </c>
      <c r="C351" s="226" t="s">
        <v>747</v>
      </c>
      <c r="D351" s="227" t="s">
        <v>297</v>
      </c>
      <c r="E351" s="228">
        <v>1379.48</v>
      </c>
      <c r="F351" s="229" t="s">
        <v>743</v>
      </c>
    </row>
    <row r="352" spans="1:6" ht="24" x14ac:dyDescent="0.2">
      <c r="A352" s="225" t="s">
        <v>740</v>
      </c>
      <c r="B352" s="225" t="s">
        <v>741</v>
      </c>
      <c r="C352" s="226" t="s">
        <v>747</v>
      </c>
      <c r="D352" s="227" t="s">
        <v>297</v>
      </c>
      <c r="E352" s="228">
        <v>486.69200000000001</v>
      </c>
      <c r="F352" s="229" t="s">
        <v>743</v>
      </c>
    </row>
    <row r="353" spans="1:6" ht="24" x14ac:dyDescent="0.2">
      <c r="A353" s="225" t="s">
        <v>740</v>
      </c>
      <c r="B353" s="225" t="s">
        <v>741</v>
      </c>
      <c r="C353" s="226" t="s">
        <v>748</v>
      </c>
      <c r="D353" s="227" t="s">
        <v>297</v>
      </c>
      <c r="E353" s="228">
        <v>420.09199999999998</v>
      </c>
      <c r="F353" s="229" t="s">
        <v>743</v>
      </c>
    </row>
    <row r="354" spans="1:6" ht="24" x14ac:dyDescent="0.2">
      <c r="A354" s="225" t="s">
        <v>740</v>
      </c>
      <c r="B354" s="225" t="s">
        <v>741</v>
      </c>
      <c r="C354" s="226" t="s">
        <v>749</v>
      </c>
      <c r="D354" s="227" t="s">
        <v>297</v>
      </c>
      <c r="E354" s="228">
        <v>422.358</v>
      </c>
      <c r="F354" s="229" t="s">
        <v>743</v>
      </c>
    </row>
    <row r="355" spans="1:6" ht="15" customHeight="1" x14ac:dyDescent="0.2">
      <c r="A355" s="225" t="s">
        <v>740</v>
      </c>
      <c r="B355" s="225" t="s">
        <v>741</v>
      </c>
      <c r="C355" s="226" t="s">
        <v>750</v>
      </c>
      <c r="D355" s="227" t="s">
        <v>297</v>
      </c>
      <c r="E355" s="228">
        <v>422.44</v>
      </c>
      <c r="F355" s="229" t="s">
        <v>743</v>
      </c>
    </row>
    <row r="356" spans="1:6" ht="24" x14ac:dyDescent="0.2">
      <c r="A356" s="225" t="s">
        <v>740</v>
      </c>
      <c r="B356" s="225" t="s">
        <v>741</v>
      </c>
      <c r="C356" s="226" t="s">
        <v>751</v>
      </c>
      <c r="D356" s="227" t="s">
        <v>297</v>
      </c>
      <c r="E356" s="228">
        <v>422.62799999999999</v>
      </c>
      <c r="F356" s="229" t="s">
        <v>743</v>
      </c>
    </row>
    <row r="357" spans="1:6" ht="14.1" customHeight="1" x14ac:dyDescent="0.2">
      <c r="A357" s="225" t="s">
        <v>740</v>
      </c>
      <c r="B357" s="225" t="s">
        <v>741</v>
      </c>
      <c r="C357" s="226" t="s">
        <v>752</v>
      </c>
      <c r="D357" s="227" t="s">
        <v>297</v>
      </c>
      <c r="E357" s="228">
        <v>810.41200000000003</v>
      </c>
      <c r="F357" s="229" t="s">
        <v>743</v>
      </c>
    </row>
    <row r="358" spans="1:6" x14ac:dyDescent="0.2">
      <c r="A358" s="225" t="s">
        <v>740</v>
      </c>
      <c r="B358" s="225" t="s">
        <v>741</v>
      </c>
      <c r="C358" s="226" t="s">
        <v>753</v>
      </c>
      <c r="D358" s="227" t="s">
        <v>297</v>
      </c>
      <c r="E358" s="228">
        <v>1069.47</v>
      </c>
      <c r="F358" s="229" t="s">
        <v>743</v>
      </c>
    </row>
    <row r="359" spans="1:6" ht="18" customHeight="1" x14ac:dyDescent="0.2">
      <c r="A359" s="225" t="s">
        <v>740</v>
      </c>
      <c r="B359" s="225" t="s">
        <v>741</v>
      </c>
      <c r="C359" s="226" t="s">
        <v>754</v>
      </c>
      <c r="D359" s="227" t="s">
        <v>297</v>
      </c>
      <c r="E359" s="228">
        <v>3499.9967000000001</v>
      </c>
      <c r="F359" s="229" t="s">
        <v>743</v>
      </c>
    </row>
    <row r="360" spans="1:6" ht="18.95" customHeight="1" x14ac:dyDescent="0.2">
      <c r="A360" s="225" t="s">
        <v>740</v>
      </c>
      <c r="B360" s="225" t="s">
        <v>741</v>
      </c>
      <c r="C360" s="226" t="s">
        <v>755</v>
      </c>
      <c r="D360" s="227" t="s">
        <v>297</v>
      </c>
      <c r="E360" s="228">
        <v>200.6</v>
      </c>
      <c r="F360" s="229" t="s">
        <v>743</v>
      </c>
    </row>
    <row r="361" spans="1:6" ht="15.95" customHeight="1" x14ac:dyDescent="0.2">
      <c r="A361" s="225" t="s">
        <v>740</v>
      </c>
      <c r="B361" s="225" t="s">
        <v>741</v>
      </c>
      <c r="C361" s="226" t="s">
        <v>756</v>
      </c>
      <c r="D361" s="227" t="s">
        <v>297</v>
      </c>
      <c r="E361" s="228">
        <v>17.405000000000001</v>
      </c>
      <c r="F361" s="229" t="s">
        <v>743</v>
      </c>
    </row>
    <row r="362" spans="1:6" ht="21" customHeight="1" x14ac:dyDescent="0.2">
      <c r="A362" s="225" t="s">
        <v>740</v>
      </c>
      <c r="B362" s="225" t="s">
        <v>741</v>
      </c>
      <c r="C362" s="226" t="s">
        <v>757</v>
      </c>
      <c r="D362" s="227" t="s">
        <v>297</v>
      </c>
      <c r="E362" s="228">
        <v>101.48</v>
      </c>
      <c r="F362" s="229" t="s">
        <v>743</v>
      </c>
    </row>
    <row r="363" spans="1:6" x14ac:dyDescent="0.2">
      <c r="A363" s="225" t="s">
        <v>740</v>
      </c>
      <c r="B363" s="225" t="s">
        <v>741</v>
      </c>
      <c r="C363" s="226" t="s">
        <v>758</v>
      </c>
      <c r="D363" s="227" t="s">
        <v>297</v>
      </c>
      <c r="E363" s="228">
        <v>15.281000000000001</v>
      </c>
      <c r="F363" s="229" t="s">
        <v>743</v>
      </c>
    </row>
    <row r="364" spans="1:6" x14ac:dyDescent="0.2">
      <c r="A364" s="225" t="s">
        <v>740</v>
      </c>
      <c r="B364" s="225" t="s">
        <v>741</v>
      </c>
      <c r="C364" s="226" t="s">
        <v>759</v>
      </c>
      <c r="D364" s="227" t="s">
        <v>297</v>
      </c>
      <c r="E364" s="228">
        <v>34.81</v>
      </c>
      <c r="F364" s="229" t="s">
        <v>743</v>
      </c>
    </row>
    <row r="365" spans="1:6" x14ac:dyDescent="0.2">
      <c r="A365" s="225" t="s">
        <v>740</v>
      </c>
      <c r="B365" s="225" t="s">
        <v>741</v>
      </c>
      <c r="C365" s="226" t="s">
        <v>760</v>
      </c>
      <c r="D365" s="227" t="s">
        <v>297</v>
      </c>
      <c r="E365" s="228">
        <v>77.88</v>
      </c>
      <c r="F365" s="229" t="s">
        <v>743</v>
      </c>
    </row>
    <row r="366" spans="1:6" x14ac:dyDescent="0.2">
      <c r="A366" s="225" t="s">
        <v>740</v>
      </c>
      <c r="B366" s="225" t="s">
        <v>741</v>
      </c>
      <c r="C366" s="226" t="s">
        <v>761</v>
      </c>
      <c r="D366" s="227" t="s">
        <v>324</v>
      </c>
      <c r="E366" s="228">
        <v>403.79669999999999</v>
      </c>
      <c r="F366" s="229" t="s">
        <v>743</v>
      </c>
    </row>
    <row r="367" spans="1:6" x14ac:dyDescent="0.2">
      <c r="A367" s="225" t="s">
        <v>740</v>
      </c>
      <c r="B367" s="225" t="s">
        <v>741</v>
      </c>
      <c r="C367" s="226" t="s">
        <v>762</v>
      </c>
      <c r="D367" s="227" t="s">
        <v>324</v>
      </c>
      <c r="E367" s="228">
        <v>36</v>
      </c>
      <c r="F367" s="229" t="s">
        <v>743</v>
      </c>
    </row>
    <row r="368" spans="1:6" x14ac:dyDescent="0.2">
      <c r="A368" s="225" t="s">
        <v>740</v>
      </c>
      <c r="B368" s="225" t="s">
        <v>741</v>
      </c>
      <c r="C368" s="226" t="s">
        <v>763</v>
      </c>
      <c r="D368" s="227" t="s">
        <v>324</v>
      </c>
      <c r="E368" s="228">
        <v>154.875</v>
      </c>
      <c r="F368" s="229" t="s">
        <v>743</v>
      </c>
    </row>
    <row r="369" spans="1:6" x14ac:dyDescent="0.2">
      <c r="A369" s="225" t="s">
        <v>740</v>
      </c>
      <c r="B369" s="225" t="s">
        <v>741</v>
      </c>
      <c r="C369" s="225" t="s">
        <v>764</v>
      </c>
      <c r="D369" s="227" t="s">
        <v>297</v>
      </c>
      <c r="E369" s="230">
        <v>121.54</v>
      </c>
      <c r="F369" s="231" t="s">
        <v>743</v>
      </c>
    </row>
    <row r="370" spans="1:6" ht="18" customHeight="1" x14ac:dyDescent="0.2">
      <c r="A370" s="225" t="s">
        <v>740</v>
      </c>
      <c r="B370" s="225" t="s">
        <v>741</v>
      </c>
      <c r="C370" s="226" t="s">
        <v>765</v>
      </c>
      <c r="D370" s="227" t="s">
        <v>297</v>
      </c>
      <c r="E370" s="228">
        <v>510.04250000000002</v>
      </c>
      <c r="F370" s="229" t="s">
        <v>743</v>
      </c>
    </row>
    <row r="371" spans="1:6" ht="24" x14ac:dyDescent="0.2">
      <c r="A371" s="225" t="s">
        <v>740</v>
      </c>
      <c r="B371" s="225" t="s">
        <v>741</v>
      </c>
      <c r="C371" s="226" t="s">
        <v>766</v>
      </c>
      <c r="D371" s="227" t="s">
        <v>297</v>
      </c>
      <c r="E371" s="228">
        <v>510.04250000000002</v>
      </c>
      <c r="F371" s="229" t="s">
        <v>743</v>
      </c>
    </row>
    <row r="372" spans="1:6" ht="24" x14ac:dyDescent="0.2">
      <c r="A372" s="225" t="s">
        <v>740</v>
      </c>
      <c r="B372" s="225" t="s">
        <v>741</v>
      </c>
      <c r="C372" s="226" t="s">
        <v>767</v>
      </c>
      <c r="D372" s="227" t="s">
        <v>297</v>
      </c>
      <c r="E372" s="228">
        <v>445.214</v>
      </c>
      <c r="F372" s="229" t="s">
        <v>743</v>
      </c>
    </row>
    <row r="373" spans="1:6" ht="24" x14ac:dyDescent="0.2">
      <c r="A373" s="225" t="s">
        <v>740</v>
      </c>
      <c r="B373" s="225" t="s">
        <v>741</v>
      </c>
      <c r="C373" s="226" t="s">
        <v>768</v>
      </c>
      <c r="D373" s="227" t="s">
        <v>297</v>
      </c>
      <c r="E373" s="228">
        <v>445.21409999999997</v>
      </c>
      <c r="F373" s="229" t="s">
        <v>743</v>
      </c>
    </row>
    <row r="374" spans="1:6" ht="21.75" customHeight="1" x14ac:dyDescent="0.2">
      <c r="A374" s="225" t="s">
        <v>740</v>
      </c>
      <c r="B374" s="225" t="s">
        <v>741</v>
      </c>
      <c r="C374" s="226" t="s">
        <v>768</v>
      </c>
      <c r="D374" s="227" t="s">
        <v>297</v>
      </c>
      <c r="E374" s="228">
        <v>437.91</v>
      </c>
      <c r="F374" s="229" t="s">
        <v>743</v>
      </c>
    </row>
    <row r="375" spans="1:6" ht="24" x14ac:dyDescent="0.2">
      <c r="A375" s="225" t="s">
        <v>740</v>
      </c>
      <c r="B375" s="225" t="s">
        <v>741</v>
      </c>
      <c r="C375" s="226" t="s">
        <v>769</v>
      </c>
      <c r="D375" s="227" t="s">
        <v>297</v>
      </c>
      <c r="E375" s="228">
        <v>440.16329999999999</v>
      </c>
      <c r="F375" s="229" t="s">
        <v>743</v>
      </c>
    </row>
    <row r="376" spans="1:6" ht="24" x14ac:dyDescent="0.2">
      <c r="A376" s="225" t="s">
        <v>740</v>
      </c>
      <c r="B376" s="225" t="s">
        <v>741</v>
      </c>
      <c r="C376" s="226" t="s">
        <v>770</v>
      </c>
      <c r="D376" s="227" t="s">
        <v>297</v>
      </c>
      <c r="E376" s="228">
        <v>439.49</v>
      </c>
      <c r="F376" s="229" t="s">
        <v>743</v>
      </c>
    </row>
    <row r="377" spans="1:6" ht="24" x14ac:dyDescent="0.2">
      <c r="A377" s="225" t="s">
        <v>740</v>
      </c>
      <c r="B377" s="225" t="s">
        <v>741</v>
      </c>
      <c r="C377" s="226" t="s">
        <v>771</v>
      </c>
      <c r="D377" s="227" t="s">
        <v>297</v>
      </c>
      <c r="E377" s="228">
        <v>442.005</v>
      </c>
      <c r="F377" s="229" t="s">
        <v>743</v>
      </c>
    </row>
    <row r="378" spans="1:6" ht="24" x14ac:dyDescent="0.2">
      <c r="A378" s="225" t="s">
        <v>740</v>
      </c>
      <c r="B378" s="225" t="s">
        <v>741</v>
      </c>
      <c r="C378" s="226" t="s">
        <v>772</v>
      </c>
      <c r="D378" s="227" t="s">
        <v>297</v>
      </c>
      <c r="E378" s="228">
        <v>439.49</v>
      </c>
      <c r="F378" s="229" t="s">
        <v>743</v>
      </c>
    </row>
    <row r="379" spans="1:6" ht="24" x14ac:dyDescent="0.2">
      <c r="A379" s="225" t="s">
        <v>740</v>
      </c>
      <c r="B379" s="225" t="s">
        <v>741</v>
      </c>
      <c r="C379" s="226" t="s">
        <v>773</v>
      </c>
      <c r="D379" s="227" t="s">
        <v>297</v>
      </c>
      <c r="E379" s="228">
        <v>835.00300000000004</v>
      </c>
      <c r="F379" s="229" t="s">
        <v>743</v>
      </c>
    </row>
    <row r="380" spans="1:6" ht="24" x14ac:dyDescent="0.2">
      <c r="A380" s="225" t="s">
        <v>740</v>
      </c>
      <c r="B380" s="225" t="s">
        <v>741</v>
      </c>
      <c r="C380" s="226" t="s">
        <v>774</v>
      </c>
      <c r="D380" s="227" t="s">
        <v>297</v>
      </c>
      <c r="E380" s="228">
        <v>1110</v>
      </c>
      <c r="F380" s="229" t="s">
        <v>743</v>
      </c>
    </row>
    <row r="381" spans="1:6" ht="24" x14ac:dyDescent="0.2">
      <c r="A381" s="225" t="s">
        <v>740</v>
      </c>
      <c r="B381" s="225" t="s">
        <v>741</v>
      </c>
      <c r="C381" s="226" t="s">
        <v>775</v>
      </c>
      <c r="D381" s="227" t="s">
        <v>297</v>
      </c>
      <c r="E381" s="228">
        <v>932.61249999999995</v>
      </c>
      <c r="F381" s="229" t="s">
        <v>743</v>
      </c>
    </row>
    <row r="382" spans="1:6" ht="24" x14ac:dyDescent="0.2">
      <c r="A382" s="225" t="s">
        <v>740</v>
      </c>
      <c r="B382" s="225" t="s">
        <v>741</v>
      </c>
      <c r="C382" s="226" t="s">
        <v>776</v>
      </c>
      <c r="D382" s="227" t="s">
        <v>297</v>
      </c>
      <c r="E382" s="228">
        <v>932.39</v>
      </c>
      <c r="F382" s="229" t="s">
        <v>743</v>
      </c>
    </row>
    <row r="383" spans="1:6" ht="24" x14ac:dyDescent="0.2">
      <c r="A383" s="225" t="s">
        <v>740</v>
      </c>
      <c r="B383" s="225" t="s">
        <v>741</v>
      </c>
      <c r="C383" s="226" t="s">
        <v>777</v>
      </c>
      <c r="D383" s="227" t="s">
        <v>297</v>
      </c>
      <c r="E383" s="228">
        <v>932.39</v>
      </c>
      <c r="F383" s="229" t="s">
        <v>743</v>
      </c>
    </row>
    <row r="384" spans="1:6" ht="24" x14ac:dyDescent="0.2">
      <c r="A384" s="225" t="s">
        <v>740</v>
      </c>
      <c r="B384" s="225" t="s">
        <v>741</v>
      </c>
      <c r="C384" s="226" t="s">
        <v>778</v>
      </c>
      <c r="D384" s="227" t="s">
        <v>297</v>
      </c>
      <c r="E384" s="228">
        <v>1015</v>
      </c>
      <c r="F384" s="229" t="s">
        <v>743</v>
      </c>
    </row>
    <row r="385" spans="1:6" ht="24" x14ac:dyDescent="0.2">
      <c r="A385" s="225" t="s">
        <v>740</v>
      </c>
      <c r="B385" s="225" t="s">
        <v>741</v>
      </c>
      <c r="C385" s="226" t="s">
        <v>779</v>
      </c>
      <c r="D385" s="227" t="s">
        <v>297</v>
      </c>
      <c r="E385" s="228">
        <v>927.75</v>
      </c>
      <c r="F385" s="229" t="s">
        <v>743</v>
      </c>
    </row>
    <row r="386" spans="1:6" ht="24" x14ac:dyDescent="0.2">
      <c r="A386" s="225" t="s">
        <v>740</v>
      </c>
      <c r="B386" s="225" t="s">
        <v>741</v>
      </c>
      <c r="C386" s="226" t="s">
        <v>780</v>
      </c>
      <c r="D386" s="227" t="s">
        <v>297</v>
      </c>
      <c r="E386" s="228">
        <v>922.77329999999995</v>
      </c>
      <c r="F386" s="229" t="s">
        <v>743</v>
      </c>
    </row>
    <row r="387" spans="1:6" ht="24" x14ac:dyDescent="0.2">
      <c r="A387" s="225" t="s">
        <v>740</v>
      </c>
      <c r="B387" s="225" t="s">
        <v>741</v>
      </c>
      <c r="C387" s="226" t="s">
        <v>781</v>
      </c>
      <c r="D387" s="227" t="s">
        <v>297</v>
      </c>
      <c r="E387" s="228">
        <v>929.53330000000005</v>
      </c>
      <c r="F387" s="229" t="s">
        <v>743</v>
      </c>
    </row>
    <row r="388" spans="1:6" ht="24" x14ac:dyDescent="0.2">
      <c r="A388" s="225" t="s">
        <v>740</v>
      </c>
      <c r="B388" s="225" t="s">
        <v>741</v>
      </c>
      <c r="C388" s="226" t="s">
        <v>782</v>
      </c>
      <c r="D388" s="227" t="s">
        <v>297</v>
      </c>
      <c r="E388" s="228">
        <v>885</v>
      </c>
      <c r="F388" s="229" t="s">
        <v>743</v>
      </c>
    </row>
    <row r="389" spans="1:6" ht="24" x14ac:dyDescent="0.2">
      <c r="A389" s="225" t="s">
        <v>740</v>
      </c>
      <c r="B389" s="225" t="s">
        <v>741</v>
      </c>
      <c r="C389" s="226" t="s">
        <v>783</v>
      </c>
      <c r="D389" s="227" t="s">
        <v>297</v>
      </c>
      <c r="E389" s="228">
        <v>1017.5025000000001</v>
      </c>
      <c r="F389" s="229" t="s">
        <v>743</v>
      </c>
    </row>
    <row r="390" spans="1:6" ht="24" x14ac:dyDescent="0.2">
      <c r="A390" s="225" t="s">
        <v>740</v>
      </c>
      <c r="B390" s="225" t="s">
        <v>741</v>
      </c>
      <c r="C390" s="226" t="s">
        <v>784</v>
      </c>
      <c r="D390" s="227" t="s">
        <v>297</v>
      </c>
      <c r="E390" s="228">
        <v>2700.0052000000001</v>
      </c>
      <c r="F390" s="229" t="s">
        <v>743</v>
      </c>
    </row>
    <row r="391" spans="1:6" ht="24" x14ac:dyDescent="0.2">
      <c r="A391" s="225" t="s">
        <v>740</v>
      </c>
      <c r="B391" s="225" t="s">
        <v>741</v>
      </c>
      <c r="C391" s="226" t="s">
        <v>785</v>
      </c>
      <c r="D391" s="227" t="s">
        <v>297</v>
      </c>
      <c r="E391" s="228">
        <v>2799.9985000000001</v>
      </c>
      <c r="F391" s="229" t="s">
        <v>743</v>
      </c>
    </row>
    <row r="392" spans="1:6" ht="24" x14ac:dyDescent="0.2">
      <c r="A392" s="225" t="s">
        <v>740</v>
      </c>
      <c r="B392" s="225" t="s">
        <v>741</v>
      </c>
      <c r="C392" s="226" t="s">
        <v>786</v>
      </c>
      <c r="D392" s="227" t="s">
        <v>297</v>
      </c>
      <c r="E392" s="228">
        <v>2149.9960000000001</v>
      </c>
      <c r="F392" s="229" t="s">
        <v>743</v>
      </c>
    </row>
    <row r="393" spans="1:6" ht="24" x14ac:dyDescent="0.2">
      <c r="A393" s="225" t="s">
        <v>740</v>
      </c>
      <c r="B393" s="225" t="s">
        <v>741</v>
      </c>
      <c r="C393" s="226" t="s">
        <v>787</v>
      </c>
      <c r="D393" s="227" t="s">
        <v>297</v>
      </c>
      <c r="E393" s="228">
        <v>3650</v>
      </c>
      <c r="F393" s="229" t="s">
        <v>743</v>
      </c>
    </row>
    <row r="394" spans="1:6" ht="14.1" customHeight="1" x14ac:dyDescent="0.2">
      <c r="A394" s="225" t="s">
        <v>740</v>
      </c>
      <c r="B394" s="225" t="s">
        <v>741</v>
      </c>
      <c r="C394" s="226" t="s">
        <v>788</v>
      </c>
      <c r="D394" s="227" t="s">
        <v>297</v>
      </c>
      <c r="E394" s="228">
        <v>30.68</v>
      </c>
      <c r="F394" s="229" t="s">
        <v>743</v>
      </c>
    </row>
    <row r="395" spans="1:6" ht="24" x14ac:dyDescent="0.2">
      <c r="A395" s="225" t="s">
        <v>740</v>
      </c>
      <c r="B395" s="225" t="s">
        <v>741</v>
      </c>
      <c r="C395" s="226" t="s">
        <v>789</v>
      </c>
      <c r="D395" s="227" t="s">
        <v>297</v>
      </c>
      <c r="E395" s="228">
        <v>5039.8509999999997</v>
      </c>
      <c r="F395" s="229" t="s">
        <v>743</v>
      </c>
    </row>
    <row r="396" spans="1:6" ht="24" x14ac:dyDescent="0.2">
      <c r="A396" s="225" t="s">
        <v>740</v>
      </c>
      <c r="B396" s="225" t="s">
        <v>741</v>
      </c>
      <c r="C396" s="226" t="s">
        <v>790</v>
      </c>
      <c r="D396" s="227" t="s">
        <v>297</v>
      </c>
      <c r="E396" s="228">
        <v>2700.0050000000001</v>
      </c>
      <c r="F396" s="229" t="s">
        <v>743</v>
      </c>
    </row>
    <row r="397" spans="1:6" x14ac:dyDescent="0.2">
      <c r="A397" s="225" t="s">
        <v>740</v>
      </c>
      <c r="B397" s="225" t="s">
        <v>741</v>
      </c>
      <c r="C397" s="226" t="s">
        <v>791</v>
      </c>
      <c r="D397" s="227" t="s">
        <v>297</v>
      </c>
      <c r="E397" s="228">
        <v>9.9946000000000002</v>
      </c>
      <c r="F397" s="229" t="s">
        <v>743</v>
      </c>
    </row>
    <row r="398" spans="1:6" ht="24.75" customHeight="1" x14ac:dyDescent="0.2">
      <c r="A398" s="225" t="s">
        <v>740</v>
      </c>
      <c r="B398" s="225" t="s">
        <v>741</v>
      </c>
      <c r="C398" s="226" t="s">
        <v>792</v>
      </c>
      <c r="D398" s="227" t="s">
        <v>297</v>
      </c>
      <c r="E398" s="228">
        <v>35.4</v>
      </c>
      <c r="F398" s="229" t="s">
        <v>743</v>
      </c>
    </row>
    <row r="399" spans="1:6" ht="24" x14ac:dyDescent="0.2">
      <c r="A399" s="225" t="s">
        <v>740</v>
      </c>
      <c r="B399" s="225" t="s">
        <v>741</v>
      </c>
      <c r="C399" s="226" t="s">
        <v>793</v>
      </c>
      <c r="D399" s="227" t="s">
        <v>297</v>
      </c>
      <c r="E399" s="228">
        <v>1184.72</v>
      </c>
      <c r="F399" s="229" t="s">
        <v>743</v>
      </c>
    </row>
    <row r="400" spans="1:6" ht="24" x14ac:dyDescent="0.2">
      <c r="A400" s="225" t="s">
        <v>740</v>
      </c>
      <c r="B400" s="225" t="s">
        <v>741</v>
      </c>
      <c r="C400" s="226" t="s">
        <v>794</v>
      </c>
      <c r="D400" s="227" t="s">
        <v>297</v>
      </c>
      <c r="E400" s="228">
        <v>2265.6</v>
      </c>
      <c r="F400" s="229" t="s">
        <v>743</v>
      </c>
    </row>
    <row r="401" spans="1:6" x14ac:dyDescent="0.2">
      <c r="A401" s="225" t="s">
        <v>740</v>
      </c>
      <c r="B401" s="225" t="s">
        <v>741</v>
      </c>
      <c r="C401" s="226" t="s">
        <v>795</v>
      </c>
      <c r="D401" s="227" t="s">
        <v>297</v>
      </c>
      <c r="E401" s="228">
        <v>13.3222</v>
      </c>
      <c r="F401" s="229" t="s">
        <v>743</v>
      </c>
    </row>
    <row r="402" spans="1:6" x14ac:dyDescent="0.2">
      <c r="A402" s="225" t="s">
        <v>740</v>
      </c>
      <c r="B402" s="225" t="s">
        <v>741</v>
      </c>
      <c r="C402" s="226" t="s">
        <v>796</v>
      </c>
      <c r="D402" s="227" t="s">
        <v>297</v>
      </c>
      <c r="E402" s="228">
        <v>107.675</v>
      </c>
      <c r="F402" s="229" t="s">
        <v>743</v>
      </c>
    </row>
    <row r="403" spans="1:6" ht="21.75" customHeight="1" x14ac:dyDescent="0.2">
      <c r="A403" s="225" t="s">
        <v>740</v>
      </c>
      <c r="B403" s="225" t="s">
        <v>741</v>
      </c>
      <c r="C403" s="226" t="s">
        <v>797</v>
      </c>
      <c r="D403" s="227" t="s">
        <v>297</v>
      </c>
      <c r="E403" s="228">
        <v>21.771000000000001</v>
      </c>
      <c r="F403" s="229" t="s">
        <v>743</v>
      </c>
    </row>
    <row r="404" spans="1:6" x14ac:dyDescent="0.2">
      <c r="A404" s="225" t="s">
        <v>740</v>
      </c>
      <c r="B404" s="225" t="s">
        <v>741</v>
      </c>
      <c r="C404" s="226" t="s">
        <v>798</v>
      </c>
      <c r="D404" s="227" t="s">
        <v>297</v>
      </c>
      <c r="E404" s="228">
        <v>7.8470000000000004</v>
      </c>
      <c r="F404" s="229" t="s">
        <v>743</v>
      </c>
    </row>
    <row r="405" spans="1:6" ht="24" x14ac:dyDescent="0.2">
      <c r="A405" s="225" t="s">
        <v>740</v>
      </c>
      <c r="B405" s="225" t="s">
        <v>741</v>
      </c>
      <c r="C405" s="226" t="s">
        <v>799</v>
      </c>
      <c r="D405" s="227" t="s">
        <v>297</v>
      </c>
      <c r="E405" s="228">
        <v>885.4</v>
      </c>
      <c r="F405" s="229" t="s">
        <v>743</v>
      </c>
    </row>
    <row r="406" spans="1:6" ht="24" x14ac:dyDescent="0.2">
      <c r="A406" s="225" t="s">
        <v>740</v>
      </c>
      <c r="B406" s="225" t="s">
        <v>741</v>
      </c>
      <c r="C406" s="226" t="s">
        <v>800</v>
      </c>
      <c r="D406" s="227" t="s">
        <v>297</v>
      </c>
      <c r="E406" s="228">
        <v>880.95249999999999</v>
      </c>
      <c r="F406" s="229" t="s">
        <v>743</v>
      </c>
    </row>
    <row r="407" spans="1:6" ht="24" x14ac:dyDescent="0.2">
      <c r="A407" s="225" t="s">
        <v>740</v>
      </c>
      <c r="B407" s="225" t="s">
        <v>741</v>
      </c>
      <c r="C407" s="226" t="s">
        <v>801</v>
      </c>
      <c r="D407" s="227" t="s">
        <v>297</v>
      </c>
      <c r="E407" s="228">
        <v>889.42600000000004</v>
      </c>
      <c r="F407" s="229" t="s">
        <v>743</v>
      </c>
    </row>
    <row r="408" spans="1:6" x14ac:dyDescent="0.2">
      <c r="A408" s="225" t="s">
        <v>740</v>
      </c>
      <c r="B408" s="225" t="s">
        <v>741</v>
      </c>
      <c r="C408" s="226" t="s">
        <v>802</v>
      </c>
      <c r="D408" s="227" t="s">
        <v>297</v>
      </c>
      <c r="E408" s="228">
        <v>20.001000000000001</v>
      </c>
      <c r="F408" s="229" t="s">
        <v>743</v>
      </c>
    </row>
    <row r="409" spans="1:6" ht="15.95" customHeight="1" x14ac:dyDescent="0.2">
      <c r="A409" s="225" t="s">
        <v>740</v>
      </c>
      <c r="B409" s="225" t="s">
        <v>741</v>
      </c>
      <c r="C409" s="229" t="s">
        <v>803</v>
      </c>
      <c r="D409" s="227" t="s">
        <v>297</v>
      </c>
      <c r="E409" s="232">
        <v>5750.01</v>
      </c>
      <c r="F409" s="229" t="s">
        <v>743</v>
      </c>
    </row>
    <row r="410" spans="1:6" ht="24" x14ac:dyDescent="0.2">
      <c r="A410" s="225" t="s">
        <v>740</v>
      </c>
      <c r="B410" s="225" t="s">
        <v>741</v>
      </c>
      <c r="C410" s="226" t="s">
        <v>804</v>
      </c>
      <c r="D410" s="227" t="s">
        <v>297</v>
      </c>
      <c r="E410" s="228">
        <v>4500.0006000000003</v>
      </c>
      <c r="F410" s="229" t="s">
        <v>743</v>
      </c>
    </row>
    <row r="411" spans="1:6" x14ac:dyDescent="0.2">
      <c r="A411" s="225" t="s">
        <v>740</v>
      </c>
      <c r="B411" s="225" t="s">
        <v>741</v>
      </c>
      <c r="C411" s="226" t="s">
        <v>805</v>
      </c>
      <c r="D411" s="227" t="s">
        <v>695</v>
      </c>
      <c r="E411" s="228">
        <v>206.5</v>
      </c>
      <c r="F411" s="229" t="s">
        <v>743</v>
      </c>
    </row>
    <row r="412" spans="1:6" x14ac:dyDescent="0.2">
      <c r="A412" s="225" t="s">
        <v>740</v>
      </c>
      <c r="B412" s="225" t="s">
        <v>741</v>
      </c>
      <c r="C412" s="226" t="s">
        <v>806</v>
      </c>
      <c r="D412" s="227" t="s">
        <v>297</v>
      </c>
      <c r="E412" s="228">
        <v>144.9984</v>
      </c>
      <c r="F412" s="229" t="s">
        <v>743</v>
      </c>
    </row>
    <row r="413" spans="1:6" x14ac:dyDescent="0.2">
      <c r="A413" s="225" t="s">
        <v>740</v>
      </c>
      <c r="B413" s="225" t="s">
        <v>741</v>
      </c>
      <c r="C413" s="226" t="s">
        <v>807</v>
      </c>
      <c r="D413" s="227" t="s">
        <v>297</v>
      </c>
      <c r="E413" s="228">
        <v>1407.74</v>
      </c>
      <c r="F413" s="229" t="s">
        <v>743</v>
      </c>
    </row>
    <row r="414" spans="1:6" x14ac:dyDescent="0.2">
      <c r="A414" s="225" t="s">
        <v>740</v>
      </c>
      <c r="B414" s="225" t="s">
        <v>741</v>
      </c>
      <c r="C414" s="226" t="s">
        <v>808</v>
      </c>
      <c r="D414" s="227" t="s">
        <v>324</v>
      </c>
      <c r="E414" s="228">
        <v>71.98</v>
      </c>
      <c r="F414" s="229" t="s">
        <v>743</v>
      </c>
    </row>
    <row r="415" spans="1:6" x14ac:dyDescent="0.2">
      <c r="A415" s="225" t="s">
        <v>740</v>
      </c>
      <c r="B415" s="225" t="s">
        <v>741</v>
      </c>
      <c r="C415" s="226" t="s">
        <v>809</v>
      </c>
      <c r="D415" s="227" t="s">
        <v>297</v>
      </c>
      <c r="E415" s="228">
        <v>55</v>
      </c>
      <c r="F415" s="229" t="s">
        <v>743</v>
      </c>
    </row>
    <row r="416" spans="1:6" x14ac:dyDescent="0.2">
      <c r="A416" s="225" t="s">
        <v>740</v>
      </c>
      <c r="B416" s="225" t="s">
        <v>741</v>
      </c>
      <c r="C416" s="226" t="s">
        <v>810</v>
      </c>
      <c r="D416" s="227" t="s">
        <v>297</v>
      </c>
      <c r="E416" s="228">
        <v>55</v>
      </c>
      <c r="F416" s="229" t="s">
        <v>743</v>
      </c>
    </row>
    <row r="417" spans="1:6" x14ac:dyDescent="0.2">
      <c r="A417" s="225" t="s">
        <v>740</v>
      </c>
      <c r="B417" s="225" t="s">
        <v>741</v>
      </c>
      <c r="C417" s="226" t="s">
        <v>811</v>
      </c>
      <c r="D417" s="227" t="s">
        <v>695</v>
      </c>
      <c r="E417" s="228">
        <v>72.5</v>
      </c>
      <c r="F417" s="229" t="s">
        <v>743</v>
      </c>
    </row>
    <row r="418" spans="1:6" x14ac:dyDescent="0.2">
      <c r="A418" s="225" t="s">
        <v>740</v>
      </c>
      <c r="B418" s="225" t="s">
        <v>741</v>
      </c>
      <c r="C418" s="226" t="s">
        <v>812</v>
      </c>
      <c r="D418" s="227" t="s">
        <v>297</v>
      </c>
      <c r="E418" s="228">
        <v>50</v>
      </c>
      <c r="F418" s="229" t="s">
        <v>743</v>
      </c>
    </row>
    <row r="419" spans="1:6" x14ac:dyDescent="0.2">
      <c r="A419" s="225" t="s">
        <v>740</v>
      </c>
      <c r="B419" s="225" t="s">
        <v>741</v>
      </c>
      <c r="C419" s="226" t="s">
        <v>813</v>
      </c>
      <c r="D419" s="227" t="s">
        <v>297</v>
      </c>
      <c r="E419" s="228">
        <v>1121</v>
      </c>
      <c r="F419" s="229" t="s">
        <v>743</v>
      </c>
    </row>
    <row r="420" spans="1:6" x14ac:dyDescent="0.2">
      <c r="A420" s="225" t="s">
        <v>740</v>
      </c>
      <c r="B420" s="225" t="s">
        <v>741</v>
      </c>
      <c r="C420" s="226" t="s">
        <v>814</v>
      </c>
      <c r="D420" s="227" t="s">
        <v>297</v>
      </c>
      <c r="E420" s="228">
        <v>254.99799999999999</v>
      </c>
      <c r="F420" s="229" t="s">
        <v>743</v>
      </c>
    </row>
    <row r="421" spans="1:6" x14ac:dyDescent="0.2">
      <c r="A421" s="225" t="s">
        <v>740</v>
      </c>
      <c r="B421" s="225" t="s">
        <v>741</v>
      </c>
      <c r="C421" s="226" t="s">
        <v>814</v>
      </c>
      <c r="D421" s="227" t="s">
        <v>297</v>
      </c>
      <c r="E421" s="228">
        <v>365.8</v>
      </c>
      <c r="F421" s="229" t="s">
        <v>743</v>
      </c>
    </row>
    <row r="422" spans="1:6" x14ac:dyDescent="0.2">
      <c r="A422" s="225" t="s">
        <v>740</v>
      </c>
      <c r="B422" s="225" t="s">
        <v>741</v>
      </c>
      <c r="C422" s="229" t="s">
        <v>815</v>
      </c>
      <c r="D422" s="227" t="s">
        <v>297</v>
      </c>
      <c r="E422" s="232">
        <v>498.99799999999999</v>
      </c>
      <c r="F422" s="229" t="s">
        <v>743</v>
      </c>
    </row>
    <row r="423" spans="1:6" ht="24" x14ac:dyDescent="0.2">
      <c r="A423" s="225" t="s">
        <v>740</v>
      </c>
      <c r="B423" s="225" t="s">
        <v>741</v>
      </c>
      <c r="C423" s="226" t="s">
        <v>816</v>
      </c>
      <c r="D423" s="227" t="s">
        <v>297</v>
      </c>
      <c r="E423" s="228">
        <v>10.9976</v>
      </c>
      <c r="F423" s="229" t="s">
        <v>743</v>
      </c>
    </row>
    <row r="424" spans="1:6" ht="24" x14ac:dyDescent="0.2">
      <c r="A424" s="225" t="s">
        <v>740</v>
      </c>
      <c r="B424" s="225" t="s">
        <v>741</v>
      </c>
      <c r="C424" s="226" t="s">
        <v>817</v>
      </c>
      <c r="D424" s="227" t="s">
        <v>297</v>
      </c>
      <c r="E424" s="228">
        <v>53.1</v>
      </c>
      <c r="F424" s="229" t="s">
        <v>743</v>
      </c>
    </row>
    <row r="425" spans="1:6" ht="24" x14ac:dyDescent="0.2">
      <c r="A425" s="225" t="s">
        <v>740</v>
      </c>
      <c r="B425" s="225" t="s">
        <v>741</v>
      </c>
      <c r="C425" s="226" t="s">
        <v>818</v>
      </c>
      <c r="D425" s="227" t="s">
        <v>297</v>
      </c>
      <c r="E425" s="228">
        <v>916.505</v>
      </c>
      <c r="F425" s="229" t="s">
        <v>743</v>
      </c>
    </row>
    <row r="426" spans="1:6" ht="24" x14ac:dyDescent="0.2">
      <c r="A426" s="225" t="s">
        <v>740</v>
      </c>
      <c r="B426" s="225" t="s">
        <v>741</v>
      </c>
      <c r="C426" s="226" t="s">
        <v>819</v>
      </c>
      <c r="D426" s="227" t="s">
        <v>297</v>
      </c>
      <c r="E426" s="228">
        <v>5015</v>
      </c>
      <c r="F426" s="229" t="s">
        <v>743</v>
      </c>
    </row>
    <row r="427" spans="1:6" ht="24" x14ac:dyDescent="0.2">
      <c r="A427" s="225" t="s">
        <v>740</v>
      </c>
      <c r="B427" s="225" t="s">
        <v>741</v>
      </c>
      <c r="C427" s="226" t="s">
        <v>820</v>
      </c>
      <c r="D427" s="227" t="s">
        <v>297</v>
      </c>
      <c r="E427" s="228">
        <v>10584.6</v>
      </c>
      <c r="F427" s="229" t="s">
        <v>743</v>
      </c>
    </row>
    <row r="428" spans="1:6" x14ac:dyDescent="0.2">
      <c r="A428" s="225" t="s">
        <v>740</v>
      </c>
      <c r="B428" s="225" t="s">
        <v>741</v>
      </c>
      <c r="C428" s="226" t="s">
        <v>821</v>
      </c>
      <c r="D428" s="227" t="s">
        <v>297</v>
      </c>
      <c r="E428" s="228">
        <v>8.85</v>
      </c>
      <c r="F428" s="229" t="s">
        <v>743</v>
      </c>
    </row>
    <row r="429" spans="1:6" x14ac:dyDescent="0.2">
      <c r="A429" s="225" t="s">
        <v>740</v>
      </c>
      <c r="B429" s="225" t="s">
        <v>741</v>
      </c>
      <c r="C429" s="226" t="s">
        <v>822</v>
      </c>
      <c r="D429" s="227" t="s">
        <v>297</v>
      </c>
      <c r="E429" s="228">
        <v>26.55</v>
      </c>
      <c r="F429" s="229" t="s">
        <v>743</v>
      </c>
    </row>
    <row r="430" spans="1:6" x14ac:dyDescent="0.2">
      <c r="A430" s="225" t="s">
        <v>740</v>
      </c>
      <c r="B430" s="225" t="s">
        <v>741</v>
      </c>
      <c r="C430" s="226" t="s">
        <v>823</v>
      </c>
      <c r="D430" s="227" t="s">
        <v>297</v>
      </c>
      <c r="E430" s="228">
        <v>71.98</v>
      </c>
      <c r="F430" s="229" t="s">
        <v>743</v>
      </c>
    </row>
    <row r="431" spans="1:6" x14ac:dyDescent="0.2">
      <c r="A431" s="225" t="s">
        <v>740</v>
      </c>
      <c r="B431" s="225" t="s">
        <v>741</v>
      </c>
      <c r="C431" s="226" t="s">
        <v>824</v>
      </c>
      <c r="D431" s="227" t="s">
        <v>297</v>
      </c>
      <c r="E431" s="228">
        <v>278.77499999999998</v>
      </c>
      <c r="F431" s="229" t="s">
        <v>743</v>
      </c>
    </row>
    <row r="432" spans="1:6" x14ac:dyDescent="0.2">
      <c r="A432" s="225" t="s">
        <v>740</v>
      </c>
      <c r="B432" s="225" t="s">
        <v>741</v>
      </c>
      <c r="C432" s="226" t="s">
        <v>825</v>
      </c>
      <c r="D432" s="227" t="s">
        <v>297</v>
      </c>
      <c r="E432" s="228">
        <v>32.001600000000003</v>
      </c>
      <c r="F432" s="229" t="s">
        <v>743</v>
      </c>
    </row>
    <row r="433" spans="1:6" x14ac:dyDescent="0.2">
      <c r="A433" s="225" t="s">
        <v>740</v>
      </c>
      <c r="B433" s="225" t="s">
        <v>741</v>
      </c>
      <c r="C433" s="226" t="s">
        <v>826</v>
      </c>
      <c r="D433" s="227" t="s">
        <v>297</v>
      </c>
      <c r="E433" s="228">
        <v>33.04</v>
      </c>
      <c r="F433" s="229" t="s">
        <v>743</v>
      </c>
    </row>
    <row r="434" spans="1:6" x14ac:dyDescent="0.2">
      <c r="A434" s="225" t="s">
        <v>740</v>
      </c>
      <c r="B434" s="225" t="s">
        <v>741</v>
      </c>
      <c r="C434" s="226" t="s">
        <v>827</v>
      </c>
      <c r="D434" s="227" t="s">
        <v>297</v>
      </c>
      <c r="E434" s="228">
        <v>24.78</v>
      </c>
      <c r="F434" s="229" t="s">
        <v>743</v>
      </c>
    </row>
    <row r="435" spans="1:6" x14ac:dyDescent="0.2">
      <c r="A435" s="225" t="s">
        <v>740</v>
      </c>
      <c r="B435" s="225" t="s">
        <v>741</v>
      </c>
      <c r="C435" s="226" t="s">
        <v>828</v>
      </c>
      <c r="D435" s="227" t="s">
        <v>297</v>
      </c>
      <c r="E435" s="228">
        <v>21.24</v>
      </c>
      <c r="F435" s="229" t="s">
        <v>743</v>
      </c>
    </row>
    <row r="436" spans="1:6" ht="24" x14ac:dyDescent="0.2">
      <c r="A436" s="225" t="s">
        <v>740</v>
      </c>
      <c r="B436" s="225" t="s">
        <v>741</v>
      </c>
      <c r="C436" s="226" t="s">
        <v>829</v>
      </c>
      <c r="D436" s="227" t="s">
        <v>297</v>
      </c>
      <c r="E436" s="228">
        <v>8379.4282999999996</v>
      </c>
      <c r="F436" s="229" t="s">
        <v>743</v>
      </c>
    </row>
    <row r="437" spans="1:6" ht="24" x14ac:dyDescent="0.2">
      <c r="A437" s="225" t="s">
        <v>740</v>
      </c>
      <c r="B437" s="225" t="s">
        <v>741</v>
      </c>
      <c r="C437" s="226" t="s">
        <v>830</v>
      </c>
      <c r="D437" s="227" t="s">
        <v>297</v>
      </c>
      <c r="E437" s="228">
        <v>3100.0016999999998</v>
      </c>
      <c r="F437" s="229" t="s">
        <v>743</v>
      </c>
    </row>
    <row r="438" spans="1:6" ht="24" x14ac:dyDescent="0.2">
      <c r="A438" s="225" t="s">
        <v>740</v>
      </c>
      <c r="B438" s="225" t="s">
        <v>741</v>
      </c>
      <c r="C438" s="226" t="s">
        <v>831</v>
      </c>
      <c r="D438" s="227" t="s">
        <v>297</v>
      </c>
      <c r="E438" s="228">
        <v>7601.18</v>
      </c>
      <c r="F438" s="229" t="s">
        <v>743</v>
      </c>
    </row>
    <row r="439" spans="1:6" x14ac:dyDescent="0.2">
      <c r="A439" s="225" t="s">
        <v>740</v>
      </c>
      <c r="B439" s="225" t="s">
        <v>741</v>
      </c>
      <c r="C439" s="226" t="s">
        <v>832</v>
      </c>
      <c r="D439" s="227" t="s">
        <v>297</v>
      </c>
      <c r="E439" s="228">
        <v>5.31</v>
      </c>
      <c r="F439" s="229" t="s">
        <v>743</v>
      </c>
    </row>
    <row r="440" spans="1:6" x14ac:dyDescent="0.2">
      <c r="A440" s="225" t="s">
        <v>740</v>
      </c>
      <c r="B440" s="225" t="s">
        <v>741</v>
      </c>
      <c r="C440" s="226" t="s">
        <v>833</v>
      </c>
      <c r="D440" s="227" t="s">
        <v>297</v>
      </c>
      <c r="E440" s="228">
        <v>9.6760000000000002</v>
      </c>
      <c r="F440" s="229" t="s">
        <v>743</v>
      </c>
    </row>
    <row r="441" spans="1:6" x14ac:dyDescent="0.2">
      <c r="A441" s="225" t="s">
        <v>740</v>
      </c>
      <c r="B441" s="225" t="s">
        <v>741</v>
      </c>
      <c r="C441" s="226" t="s">
        <v>834</v>
      </c>
      <c r="D441" s="227" t="s">
        <v>297</v>
      </c>
      <c r="E441" s="228">
        <v>25.924600000000002</v>
      </c>
      <c r="F441" s="229" t="s">
        <v>743</v>
      </c>
    </row>
    <row r="442" spans="1:6" x14ac:dyDescent="0.2">
      <c r="A442" s="225" t="s">
        <v>740</v>
      </c>
      <c r="B442" s="225" t="s">
        <v>741</v>
      </c>
      <c r="C442" s="226" t="s">
        <v>835</v>
      </c>
      <c r="D442" s="227" t="s">
        <v>297</v>
      </c>
      <c r="E442" s="228">
        <v>4163.9250000000002</v>
      </c>
      <c r="F442" s="229" t="s">
        <v>743</v>
      </c>
    </row>
    <row r="443" spans="1:6" x14ac:dyDescent="0.2">
      <c r="A443" s="225" t="s">
        <v>740</v>
      </c>
      <c r="B443" s="225" t="s">
        <v>741</v>
      </c>
      <c r="C443" s="226" t="s">
        <v>836</v>
      </c>
      <c r="D443" s="227" t="s">
        <v>297</v>
      </c>
      <c r="E443" s="228">
        <v>15.34</v>
      </c>
      <c r="F443" s="229" t="s">
        <v>743</v>
      </c>
    </row>
    <row r="444" spans="1:6" x14ac:dyDescent="0.2">
      <c r="A444" s="225" t="s">
        <v>740</v>
      </c>
      <c r="B444" s="225" t="s">
        <v>741</v>
      </c>
      <c r="C444" s="226" t="s">
        <v>837</v>
      </c>
      <c r="D444" s="227" t="s">
        <v>297</v>
      </c>
      <c r="E444" s="228">
        <v>788.24</v>
      </c>
      <c r="F444" s="229" t="s">
        <v>743</v>
      </c>
    </row>
    <row r="445" spans="1:6" x14ac:dyDescent="0.2">
      <c r="A445" s="225" t="s">
        <v>740</v>
      </c>
      <c r="B445" s="225" t="s">
        <v>741</v>
      </c>
      <c r="C445" s="225" t="s">
        <v>838</v>
      </c>
      <c r="D445" s="227" t="s">
        <v>297</v>
      </c>
      <c r="E445" s="230">
        <v>1888</v>
      </c>
      <c r="F445" s="231" t="s">
        <v>743</v>
      </c>
    </row>
    <row r="446" spans="1:6" x14ac:dyDescent="0.2">
      <c r="A446" s="225" t="s">
        <v>740</v>
      </c>
      <c r="B446" s="225" t="s">
        <v>741</v>
      </c>
      <c r="C446" s="225" t="s">
        <v>839</v>
      </c>
      <c r="D446" s="227" t="s">
        <v>297</v>
      </c>
      <c r="E446" s="230">
        <v>1888</v>
      </c>
      <c r="F446" s="231" t="s">
        <v>743</v>
      </c>
    </row>
    <row r="447" spans="1:6" x14ac:dyDescent="0.2">
      <c r="A447" s="225" t="s">
        <v>740</v>
      </c>
      <c r="B447" s="225" t="s">
        <v>741</v>
      </c>
      <c r="C447" s="225" t="s">
        <v>840</v>
      </c>
      <c r="D447" s="227" t="s">
        <v>297</v>
      </c>
      <c r="E447" s="230">
        <v>1858.5</v>
      </c>
      <c r="F447" s="231" t="s">
        <v>743</v>
      </c>
    </row>
    <row r="448" spans="1:6" x14ac:dyDescent="0.2">
      <c r="A448" s="225" t="s">
        <v>740</v>
      </c>
      <c r="B448" s="225" t="s">
        <v>741</v>
      </c>
      <c r="C448" s="226" t="s">
        <v>841</v>
      </c>
      <c r="D448" s="227" t="s">
        <v>324</v>
      </c>
      <c r="E448" s="228">
        <v>27.14</v>
      </c>
      <c r="F448" s="229" t="s">
        <v>743</v>
      </c>
    </row>
    <row r="449" spans="1:6" x14ac:dyDescent="0.2">
      <c r="A449" s="225" t="s">
        <v>740</v>
      </c>
      <c r="B449" s="225" t="s">
        <v>741</v>
      </c>
      <c r="C449" s="226" t="s">
        <v>842</v>
      </c>
      <c r="D449" s="227" t="s">
        <v>297</v>
      </c>
      <c r="E449" s="228">
        <v>33.4176</v>
      </c>
      <c r="F449" s="229" t="s">
        <v>743</v>
      </c>
    </row>
    <row r="450" spans="1:6" x14ac:dyDescent="0.2">
      <c r="A450" s="225" t="s">
        <v>740</v>
      </c>
      <c r="B450" s="225" t="s">
        <v>741</v>
      </c>
      <c r="C450" s="226" t="s">
        <v>843</v>
      </c>
      <c r="D450" s="227" t="s">
        <v>297</v>
      </c>
      <c r="E450" s="228">
        <v>46.999499999999998</v>
      </c>
      <c r="F450" s="229" t="s">
        <v>743</v>
      </c>
    </row>
    <row r="451" spans="1:6" x14ac:dyDescent="0.2">
      <c r="A451" s="225" t="s">
        <v>740</v>
      </c>
      <c r="B451" s="225" t="s">
        <v>741</v>
      </c>
      <c r="C451" s="226" t="s">
        <v>844</v>
      </c>
      <c r="D451" s="227" t="s">
        <v>297</v>
      </c>
      <c r="E451" s="228">
        <v>49.206000000000003</v>
      </c>
      <c r="F451" s="229" t="s">
        <v>743</v>
      </c>
    </row>
    <row r="452" spans="1:6" x14ac:dyDescent="0.2">
      <c r="A452" s="225" t="s">
        <v>740</v>
      </c>
      <c r="B452" s="225" t="s">
        <v>741</v>
      </c>
      <c r="C452" s="226" t="s">
        <v>845</v>
      </c>
      <c r="D452" s="227" t="s">
        <v>297</v>
      </c>
      <c r="E452" s="228">
        <v>619.5</v>
      </c>
      <c r="F452" s="229" t="s">
        <v>743</v>
      </c>
    </row>
    <row r="453" spans="1:6" ht="18" customHeight="1" x14ac:dyDescent="0.2">
      <c r="A453" s="225" t="s">
        <v>740</v>
      </c>
      <c r="B453" s="225" t="s">
        <v>741</v>
      </c>
      <c r="C453" s="226" t="s">
        <v>846</v>
      </c>
      <c r="D453" s="227" t="s">
        <v>297</v>
      </c>
      <c r="E453" s="228">
        <v>49.607300000000002</v>
      </c>
      <c r="F453" s="229" t="s">
        <v>743</v>
      </c>
    </row>
    <row r="454" spans="1:6" x14ac:dyDescent="0.2">
      <c r="A454" s="225" t="s">
        <v>740</v>
      </c>
      <c r="B454" s="225" t="s">
        <v>741</v>
      </c>
      <c r="C454" s="226" t="s">
        <v>847</v>
      </c>
      <c r="D454" s="227" t="s">
        <v>297</v>
      </c>
      <c r="E454" s="228">
        <v>1362.9</v>
      </c>
      <c r="F454" s="229" t="s">
        <v>743</v>
      </c>
    </row>
    <row r="455" spans="1:6" x14ac:dyDescent="0.2">
      <c r="A455" s="225" t="s">
        <v>740</v>
      </c>
      <c r="B455" s="225" t="s">
        <v>741</v>
      </c>
      <c r="C455" s="226" t="s">
        <v>848</v>
      </c>
      <c r="D455" s="227" t="s">
        <v>297</v>
      </c>
      <c r="E455" s="228">
        <v>114.46</v>
      </c>
      <c r="F455" s="229" t="s">
        <v>743</v>
      </c>
    </row>
    <row r="456" spans="1:6" ht="18.95" customHeight="1" x14ac:dyDescent="0.2">
      <c r="A456" s="225" t="s">
        <v>740</v>
      </c>
      <c r="B456" s="225" t="s">
        <v>741</v>
      </c>
      <c r="C456" s="226" t="s">
        <v>849</v>
      </c>
      <c r="D456" s="227" t="s">
        <v>297</v>
      </c>
      <c r="E456" s="228">
        <v>4399.9949999999999</v>
      </c>
      <c r="F456" s="229" t="s">
        <v>743</v>
      </c>
    </row>
    <row r="457" spans="1:6" ht="18.95" customHeight="1" x14ac:dyDescent="0.2">
      <c r="A457" s="225" t="s">
        <v>740</v>
      </c>
      <c r="B457" s="225" t="s">
        <v>741</v>
      </c>
      <c r="C457" s="226" t="s">
        <v>850</v>
      </c>
      <c r="D457" s="227" t="s">
        <v>297</v>
      </c>
      <c r="E457" s="228">
        <v>2242</v>
      </c>
      <c r="F457" s="229" t="s">
        <v>743</v>
      </c>
    </row>
    <row r="458" spans="1:6" ht="18.95" customHeight="1" x14ac:dyDescent="0.2">
      <c r="A458" s="225" t="s">
        <v>740</v>
      </c>
      <c r="B458" s="225" t="s">
        <v>741</v>
      </c>
      <c r="C458" s="226" t="s">
        <v>851</v>
      </c>
      <c r="D458" s="227" t="s">
        <v>297</v>
      </c>
      <c r="E458" s="228">
        <v>1982.4</v>
      </c>
      <c r="F458" s="229" t="s">
        <v>743</v>
      </c>
    </row>
    <row r="459" spans="1:6" ht="24" x14ac:dyDescent="0.2">
      <c r="A459" s="225" t="s">
        <v>740</v>
      </c>
      <c r="B459" s="225" t="s">
        <v>741</v>
      </c>
      <c r="C459" s="226" t="s">
        <v>852</v>
      </c>
      <c r="D459" s="227" t="s">
        <v>297</v>
      </c>
      <c r="E459" s="228">
        <v>2006</v>
      </c>
      <c r="F459" s="229" t="s">
        <v>743</v>
      </c>
    </row>
    <row r="460" spans="1:6" ht="15" customHeight="1" x14ac:dyDescent="0.2">
      <c r="A460" s="225" t="s">
        <v>740</v>
      </c>
      <c r="B460" s="225" t="s">
        <v>741</v>
      </c>
      <c r="C460" s="226" t="s">
        <v>853</v>
      </c>
      <c r="D460" s="227" t="s">
        <v>297</v>
      </c>
      <c r="E460" s="228">
        <v>3186</v>
      </c>
      <c r="F460" s="229" t="s">
        <v>743</v>
      </c>
    </row>
    <row r="461" spans="1:6" ht="24" x14ac:dyDescent="0.2">
      <c r="A461" s="225" t="s">
        <v>740</v>
      </c>
      <c r="B461" s="225" t="s">
        <v>741</v>
      </c>
      <c r="C461" s="226" t="s">
        <v>854</v>
      </c>
      <c r="D461" s="227" t="s">
        <v>297</v>
      </c>
      <c r="E461" s="228">
        <v>2908.2525000000001</v>
      </c>
      <c r="F461" s="229" t="s">
        <v>743</v>
      </c>
    </row>
    <row r="462" spans="1:6" ht="20.25" customHeight="1" x14ac:dyDescent="0.2">
      <c r="A462" s="225" t="s">
        <v>740</v>
      </c>
      <c r="B462" s="225" t="s">
        <v>741</v>
      </c>
      <c r="C462" s="226" t="s">
        <v>855</v>
      </c>
      <c r="D462" s="227" t="s">
        <v>297</v>
      </c>
      <c r="E462" s="228">
        <v>4979.6000000000004</v>
      </c>
      <c r="F462" s="229" t="s">
        <v>743</v>
      </c>
    </row>
    <row r="463" spans="1:6" ht="21.75" customHeight="1" x14ac:dyDescent="0.2">
      <c r="A463" s="225" t="s">
        <v>740</v>
      </c>
      <c r="B463" s="225" t="s">
        <v>741</v>
      </c>
      <c r="C463" s="226" t="s">
        <v>856</v>
      </c>
      <c r="D463" s="227" t="s">
        <v>297</v>
      </c>
      <c r="E463" s="228">
        <v>4248</v>
      </c>
      <c r="F463" s="229" t="s">
        <v>743</v>
      </c>
    </row>
    <row r="464" spans="1:6" ht="21.75" customHeight="1" x14ac:dyDescent="0.2">
      <c r="A464" s="225" t="s">
        <v>740</v>
      </c>
      <c r="B464" s="225" t="s">
        <v>741</v>
      </c>
      <c r="C464" s="226" t="s">
        <v>857</v>
      </c>
      <c r="D464" s="227" t="s">
        <v>297</v>
      </c>
      <c r="E464" s="228">
        <v>2419</v>
      </c>
      <c r="F464" s="229" t="s">
        <v>743</v>
      </c>
    </row>
    <row r="465" spans="1:6" ht="15" customHeight="1" x14ac:dyDescent="0.2">
      <c r="A465" s="225" t="s">
        <v>740</v>
      </c>
      <c r="B465" s="225" t="s">
        <v>741</v>
      </c>
      <c r="C465" s="226" t="s">
        <v>858</v>
      </c>
      <c r="D465" s="227" t="s">
        <v>297</v>
      </c>
      <c r="E465" s="228">
        <v>5015</v>
      </c>
      <c r="F465" s="229" t="s">
        <v>743</v>
      </c>
    </row>
    <row r="466" spans="1:6" ht="17.100000000000001" customHeight="1" x14ac:dyDescent="0.2">
      <c r="A466" s="225" t="s">
        <v>740</v>
      </c>
      <c r="B466" s="225" t="s">
        <v>741</v>
      </c>
      <c r="C466" s="226" t="s">
        <v>859</v>
      </c>
      <c r="D466" s="227" t="s">
        <v>297</v>
      </c>
      <c r="E466" s="228">
        <v>4398.45</v>
      </c>
      <c r="F466" s="229" t="s">
        <v>743</v>
      </c>
    </row>
    <row r="467" spans="1:6" ht="14.1" customHeight="1" x14ac:dyDescent="0.2">
      <c r="A467" s="225" t="s">
        <v>740</v>
      </c>
      <c r="B467" s="225" t="s">
        <v>741</v>
      </c>
      <c r="C467" s="226" t="s">
        <v>860</v>
      </c>
      <c r="D467" s="227" t="s">
        <v>297</v>
      </c>
      <c r="E467" s="228">
        <v>8142</v>
      </c>
      <c r="F467" s="229" t="s">
        <v>743</v>
      </c>
    </row>
    <row r="468" spans="1:6" ht="14.1" customHeight="1" x14ac:dyDescent="0.2">
      <c r="A468" s="225" t="s">
        <v>740</v>
      </c>
      <c r="B468" s="225" t="s">
        <v>741</v>
      </c>
      <c r="C468" s="226" t="s">
        <v>861</v>
      </c>
      <c r="D468" s="227" t="s">
        <v>297</v>
      </c>
      <c r="E468" s="228">
        <v>6608</v>
      </c>
      <c r="F468" s="229" t="s">
        <v>743</v>
      </c>
    </row>
    <row r="469" spans="1:6" ht="15" customHeight="1" x14ac:dyDescent="0.2">
      <c r="A469" s="225" t="s">
        <v>740</v>
      </c>
      <c r="B469" s="225" t="s">
        <v>741</v>
      </c>
      <c r="C469" s="226" t="s">
        <v>862</v>
      </c>
      <c r="D469" s="227" t="s">
        <v>297</v>
      </c>
      <c r="E469" s="228">
        <v>1899.8</v>
      </c>
      <c r="F469" s="229" t="s">
        <v>743</v>
      </c>
    </row>
    <row r="470" spans="1:6" ht="24" x14ac:dyDescent="0.2">
      <c r="A470" s="225" t="s">
        <v>740</v>
      </c>
      <c r="B470" s="225" t="s">
        <v>741</v>
      </c>
      <c r="C470" s="226" t="s">
        <v>863</v>
      </c>
      <c r="D470" s="227" t="s">
        <v>297</v>
      </c>
      <c r="E470" s="228">
        <v>7788</v>
      </c>
      <c r="F470" s="229" t="s">
        <v>743</v>
      </c>
    </row>
    <row r="471" spans="1:6" ht="24" x14ac:dyDescent="0.2">
      <c r="A471" s="225" t="s">
        <v>740</v>
      </c>
      <c r="B471" s="225" t="s">
        <v>741</v>
      </c>
      <c r="C471" s="226" t="s">
        <v>864</v>
      </c>
      <c r="D471" s="227" t="s">
        <v>297</v>
      </c>
      <c r="E471" s="228">
        <v>8732</v>
      </c>
      <c r="F471" s="229" t="s">
        <v>743</v>
      </c>
    </row>
    <row r="472" spans="1:6" ht="14.1" customHeight="1" x14ac:dyDescent="0.2">
      <c r="A472" s="225" t="s">
        <v>740</v>
      </c>
      <c r="B472" s="225" t="s">
        <v>741</v>
      </c>
      <c r="C472" s="226" t="s">
        <v>865</v>
      </c>
      <c r="D472" s="227" t="s">
        <v>297</v>
      </c>
      <c r="E472" s="228">
        <v>1911.01</v>
      </c>
      <c r="F472" s="229" t="s">
        <v>743</v>
      </c>
    </row>
    <row r="473" spans="1:6" ht="14.1" customHeight="1" x14ac:dyDescent="0.2">
      <c r="A473" s="225" t="s">
        <v>740</v>
      </c>
      <c r="B473" s="225" t="s">
        <v>741</v>
      </c>
      <c r="C473" s="226" t="s">
        <v>866</v>
      </c>
      <c r="D473" s="227" t="s">
        <v>297</v>
      </c>
      <c r="E473" s="228">
        <v>7670</v>
      </c>
      <c r="F473" s="229" t="s">
        <v>743</v>
      </c>
    </row>
    <row r="474" spans="1:6" ht="15.95" customHeight="1" x14ac:dyDescent="0.2">
      <c r="A474" s="225" t="s">
        <v>740</v>
      </c>
      <c r="B474" s="225" t="s">
        <v>741</v>
      </c>
      <c r="C474" s="226" t="s">
        <v>867</v>
      </c>
      <c r="D474" s="227" t="s">
        <v>297</v>
      </c>
      <c r="E474" s="228">
        <v>14.75</v>
      </c>
      <c r="F474" s="229" t="s">
        <v>743</v>
      </c>
    </row>
    <row r="475" spans="1:6" ht="15.95" customHeight="1" x14ac:dyDescent="0.2">
      <c r="A475" s="225" t="s">
        <v>740</v>
      </c>
      <c r="B475" s="225" t="s">
        <v>741</v>
      </c>
      <c r="C475" s="226" t="s">
        <v>868</v>
      </c>
      <c r="D475" s="227" t="s">
        <v>297</v>
      </c>
      <c r="E475" s="228">
        <v>233.64</v>
      </c>
      <c r="F475" s="229" t="s">
        <v>743</v>
      </c>
    </row>
    <row r="476" spans="1:6" ht="15" customHeight="1" x14ac:dyDescent="0.2">
      <c r="A476" s="233" t="s">
        <v>869</v>
      </c>
      <c r="B476" s="233" t="s">
        <v>870</v>
      </c>
      <c r="C476" s="234" t="s">
        <v>871</v>
      </c>
      <c r="D476" s="235" t="s">
        <v>695</v>
      </c>
      <c r="E476" s="236">
        <v>250</v>
      </c>
      <c r="F476" s="237" t="s">
        <v>872</v>
      </c>
    </row>
    <row r="477" spans="1:6" x14ac:dyDescent="0.2">
      <c r="A477" s="233" t="s">
        <v>869</v>
      </c>
      <c r="B477" s="233" t="s">
        <v>870</v>
      </c>
      <c r="C477" s="234" t="s">
        <v>873</v>
      </c>
      <c r="D477" s="235" t="s">
        <v>297</v>
      </c>
      <c r="E477" s="236">
        <v>362.25</v>
      </c>
      <c r="F477" s="237" t="s">
        <v>874</v>
      </c>
    </row>
    <row r="478" spans="1:6" ht="15" customHeight="1" x14ac:dyDescent="0.2">
      <c r="A478" s="233" t="s">
        <v>869</v>
      </c>
      <c r="B478" s="233" t="s">
        <v>870</v>
      </c>
      <c r="C478" s="234" t="s">
        <v>875</v>
      </c>
      <c r="D478" s="235" t="s">
        <v>297</v>
      </c>
      <c r="E478" s="236">
        <v>402.67669999999998</v>
      </c>
      <c r="F478" s="237" t="s">
        <v>872</v>
      </c>
    </row>
    <row r="479" spans="1:6" x14ac:dyDescent="0.2">
      <c r="A479" s="233" t="s">
        <v>869</v>
      </c>
      <c r="B479" s="233" t="s">
        <v>870</v>
      </c>
      <c r="C479" s="238" t="s">
        <v>876</v>
      </c>
      <c r="D479" s="239" t="s">
        <v>297</v>
      </c>
      <c r="E479" s="240">
        <v>475.16</v>
      </c>
      <c r="F479" s="237" t="s">
        <v>874</v>
      </c>
    </row>
    <row r="480" spans="1:6" ht="15.95" customHeight="1" x14ac:dyDescent="0.2">
      <c r="A480" s="233" t="s">
        <v>869</v>
      </c>
      <c r="B480" s="233" t="s">
        <v>870</v>
      </c>
      <c r="C480" s="234" t="s">
        <v>877</v>
      </c>
      <c r="D480" s="235" t="s">
        <v>297</v>
      </c>
      <c r="E480" s="236">
        <v>466.1</v>
      </c>
      <c r="F480" s="237" t="s">
        <v>872</v>
      </c>
    </row>
    <row r="481" spans="1:6" x14ac:dyDescent="0.2">
      <c r="A481" s="233" t="s">
        <v>869</v>
      </c>
      <c r="B481" s="233" t="s">
        <v>870</v>
      </c>
      <c r="C481" s="234" t="s">
        <v>878</v>
      </c>
      <c r="D481" s="235" t="s">
        <v>297</v>
      </c>
      <c r="E481" s="236">
        <v>475.16</v>
      </c>
      <c r="F481" s="237" t="s">
        <v>874</v>
      </c>
    </row>
    <row r="482" spans="1:6" ht="17.100000000000001" customHeight="1" x14ac:dyDescent="0.2">
      <c r="A482" s="233" t="s">
        <v>869</v>
      </c>
      <c r="B482" s="233" t="s">
        <v>870</v>
      </c>
      <c r="C482" s="234" t="s">
        <v>879</v>
      </c>
      <c r="D482" s="235" t="s">
        <v>614</v>
      </c>
      <c r="E482" s="236">
        <v>148</v>
      </c>
      <c r="F482" s="237" t="s">
        <v>872</v>
      </c>
    </row>
    <row r="483" spans="1:6" x14ac:dyDescent="0.2">
      <c r="A483" s="233" t="s">
        <v>869</v>
      </c>
      <c r="B483" s="233" t="s">
        <v>870</v>
      </c>
      <c r="C483" s="234" t="s">
        <v>880</v>
      </c>
      <c r="D483" s="235" t="s">
        <v>614</v>
      </c>
      <c r="E483" s="236">
        <v>393.75</v>
      </c>
      <c r="F483" s="237" t="s">
        <v>874</v>
      </c>
    </row>
    <row r="484" spans="1:6" x14ac:dyDescent="0.2">
      <c r="A484" s="233" t="s">
        <v>869</v>
      </c>
      <c r="B484" s="233" t="s">
        <v>870</v>
      </c>
      <c r="C484" s="234" t="s">
        <v>881</v>
      </c>
      <c r="D484" s="235" t="s">
        <v>297</v>
      </c>
      <c r="E484" s="236">
        <v>1535.12</v>
      </c>
      <c r="F484" s="237" t="s">
        <v>874</v>
      </c>
    </row>
    <row r="485" spans="1:6" x14ac:dyDescent="0.2">
      <c r="A485" s="233" t="s">
        <v>869</v>
      </c>
      <c r="B485" s="233" t="s">
        <v>870</v>
      </c>
      <c r="C485" s="234" t="s">
        <v>882</v>
      </c>
      <c r="D485" s="235" t="s">
        <v>297</v>
      </c>
      <c r="E485" s="236">
        <v>1300.95</v>
      </c>
      <c r="F485" s="237" t="s">
        <v>872</v>
      </c>
    </row>
    <row r="486" spans="1:6" x14ac:dyDescent="0.2">
      <c r="A486" s="233" t="s">
        <v>869</v>
      </c>
      <c r="B486" s="233" t="s">
        <v>870</v>
      </c>
      <c r="C486" s="234" t="s">
        <v>883</v>
      </c>
      <c r="D486" s="235" t="s">
        <v>297</v>
      </c>
      <c r="E486" s="236">
        <v>299.72000000000003</v>
      </c>
      <c r="F486" s="237" t="s">
        <v>874</v>
      </c>
    </row>
    <row r="487" spans="1:6" x14ac:dyDescent="0.2">
      <c r="A487" s="233" t="s">
        <v>869</v>
      </c>
      <c r="B487" s="233" t="s">
        <v>870</v>
      </c>
      <c r="C487" s="234" t="s">
        <v>884</v>
      </c>
      <c r="D487" s="235" t="s">
        <v>297</v>
      </c>
      <c r="E487" s="236">
        <v>236</v>
      </c>
      <c r="F487" s="237" t="s">
        <v>872</v>
      </c>
    </row>
    <row r="488" spans="1:6" x14ac:dyDescent="0.2">
      <c r="A488" s="233" t="s">
        <v>869</v>
      </c>
      <c r="B488" s="233" t="s">
        <v>870</v>
      </c>
      <c r="C488" s="234" t="s">
        <v>885</v>
      </c>
      <c r="D488" s="235" t="s">
        <v>297</v>
      </c>
      <c r="E488" s="236">
        <v>131.58000000000001</v>
      </c>
      <c r="F488" s="237" t="s">
        <v>874</v>
      </c>
    </row>
    <row r="489" spans="1:6" ht="21.95" customHeight="1" x14ac:dyDescent="0.2">
      <c r="A489" s="233" t="s">
        <v>869</v>
      </c>
      <c r="B489" s="233" t="s">
        <v>870</v>
      </c>
      <c r="C489" s="234" t="s">
        <v>886</v>
      </c>
      <c r="D489" s="235" t="s">
        <v>297</v>
      </c>
      <c r="E489" s="236">
        <v>136.29</v>
      </c>
      <c r="F489" s="237" t="s">
        <v>872</v>
      </c>
    </row>
    <row r="490" spans="1:6" ht="24.75" customHeight="1" x14ac:dyDescent="0.2">
      <c r="A490" s="233" t="s">
        <v>869</v>
      </c>
      <c r="B490" s="233" t="s">
        <v>870</v>
      </c>
      <c r="C490" s="234" t="s">
        <v>887</v>
      </c>
      <c r="D490" s="235" t="s">
        <v>297</v>
      </c>
      <c r="E490" s="236">
        <v>74.34</v>
      </c>
      <c r="F490" s="237" t="s">
        <v>872</v>
      </c>
    </row>
    <row r="491" spans="1:6" ht="27.75" customHeight="1" x14ac:dyDescent="0.2">
      <c r="A491" s="233" t="s">
        <v>869</v>
      </c>
      <c r="B491" s="233" t="s">
        <v>870</v>
      </c>
      <c r="C491" s="234" t="s">
        <v>888</v>
      </c>
      <c r="D491" s="235" t="s">
        <v>297</v>
      </c>
      <c r="E491" s="236">
        <v>52.4983</v>
      </c>
      <c r="F491" s="237" t="s">
        <v>872</v>
      </c>
    </row>
    <row r="492" spans="1:6" ht="24.95" customHeight="1" x14ac:dyDescent="0.2">
      <c r="A492" s="233" t="s">
        <v>869</v>
      </c>
      <c r="B492" s="233" t="s">
        <v>870</v>
      </c>
      <c r="C492" s="234" t="s">
        <v>889</v>
      </c>
      <c r="D492" s="235" t="s">
        <v>297</v>
      </c>
      <c r="E492" s="236">
        <v>61.95</v>
      </c>
      <c r="F492" s="237" t="s">
        <v>874</v>
      </c>
    </row>
    <row r="493" spans="1:6" ht="20.100000000000001" customHeight="1" x14ac:dyDescent="0.2">
      <c r="A493" s="233" t="s">
        <v>869</v>
      </c>
      <c r="B493" s="233" t="s">
        <v>870</v>
      </c>
      <c r="C493" s="234" t="s">
        <v>890</v>
      </c>
      <c r="D493" s="235" t="s">
        <v>297</v>
      </c>
      <c r="E493" s="236">
        <v>94.352699999999999</v>
      </c>
      <c r="F493" s="237" t="s">
        <v>872</v>
      </c>
    </row>
    <row r="494" spans="1:6" ht="21" customHeight="1" x14ac:dyDescent="0.2">
      <c r="A494" s="233" t="s">
        <v>869</v>
      </c>
      <c r="B494" s="233" t="s">
        <v>870</v>
      </c>
      <c r="C494" s="234" t="s">
        <v>891</v>
      </c>
      <c r="D494" s="235" t="s">
        <v>297</v>
      </c>
      <c r="E494" s="236">
        <v>131.58199999999999</v>
      </c>
      <c r="F494" s="237" t="s">
        <v>874</v>
      </c>
    </row>
    <row r="495" spans="1:6" ht="22.5" customHeight="1" x14ac:dyDescent="0.2">
      <c r="A495" s="233" t="s">
        <v>869</v>
      </c>
      <c r="B495" s="233" t="s">
        <v>870</v>
      </c>
      <c r="C495" s="234" t="s">
        <v>892</v>
      </c>
      <c r="D495" s="235" t="s">
        <v>297</v>
      </c>
      <c r="E495" s="236">
        <v>94.352699999999999</v>
      </c>
      <c r="F495" s="237" t="s">
        <v>872</v>
      </c>
    </row>
    <row r="496" spans="1:6" ht="21" customHeight="1" x14ac:dyDescent="0.2">
      <c r="A496" s="233" t="s">
        <v>869</v>
      </c>
      <c r="B496" s="233" t="s">
        <v>870</v>
      </c>
      <c r="C496" s="234" t="s">
        <v>893</v>
      </c>
      <c r="D496" s="235" t="s">
        <v>297</v>
      </c>
      <c r="E496" s="236">
        <v>131.58199999999999</v>
      </c>
      <c r="F496" s="237" t="s">
        <v>874</v>
      </c>
    </row>
    <row r="497" spans="1:6" ht="21" customHeight="1" x14ac:dyDescent="0.2">
      <c r="A497" s="233" t="s">
        <v>869</v>
      </c>
      <c r="B497" s="233" t="s">
        <v>870</v>
      </c>
      <c r="C497" s="234" t="s">
        <v>894</v>
      </c>
      <c r="D497" s="235" t="s">
        <v>297</v>
      </c>
      <c r="E497" s="236">
        <v>43.365299999999998</v>
      </c>
      <c r="F497" s="237" t="s">
        <v>872</v>
      </c>
    </row>
    <row r="498" spans="1:6" ht="23.25" customHeight="1" x14ac:dyDescent="0.2">
      <c r="A498" s="233" t="s">
        <v>869</v>
      </c>
      <c r="B498" s="233" t="s">
        <v>870</v>
      </c>
      <c r="C498" s="234" t="s">
        <v>895</v>
      </c>
      <c r="D498" s="235" t="s">
        <v>297</v>
      </c>
      <c r="E498" s="236">
        <v>78.75</v>
      </c>
      <c r="F498" s="237" t="s">
        <v>874</v>
      </c>
    </row>
    <row r="499" spans="1:6" ht="23.25" customHeight="1" x14ac:dyDescent="0.2">
      <c r="A499" s="233" t="s">
        <v>869</v>
      </c>
      <c r="B499" s="233" t="s">
        <v>870</v>
      </c>
      <c r="C499" s="234" t="s">
        <v>896</v>
      </c>
      <c r="D499" s="235" t="s">
        <v>297</v>
      </c>
      <c r="E499" s="236">
        <v>73</v>
      </c>
      <c r="F499" s="237" t="s">
        <v>872</v>
      </c>
    </row>
    <row r="500" spans="1:6" ht="15" customHeight="1" x14ac:dyDescent="0.2">
      <c r="A500" s="233" t="s">
        <v>869</v>
      </c>
      <c r="B500" s="233" t="s">
        <v>870</v>
      </c>
      <c r="C500" s="234" t="s">
        <v>897</v>
      </c>
      <c r="D500" s="235" t="s">
        <v>297</v>
      </c>
      <c r="E500" s="236">
        <v>723.70500000000004</v>
      </c>
      <c r="F500" s="237" t="s">
        <v>874</v>
      </c>
    </row>
    <row r="501" spans="1:6" ht="22.5" customHeight="1" x14ac:dyDescent="0.2">
      <c r="A501" s="233" t="s">
        <v>869</v>
      </c>
      <c r="B501" s="233" t="s">
        <v>870</v>
      </c>
      <c r="C501" s="234" t="s">
        <v>898</v>
      </c>
      <c r="D501" s="235" t="s">
        <v>297</v>
      </c>
      <c r="E501" s="236">
        <v>224.2</v>
      </c>
      <c r="F501" s="237" t="s">
        <v>872</v>
      </c>
    </row>
    <row r="502" spans="1:6" ht="26.25" customHeight="1" x14ac:dyDescent="0.2">
      <c r="A502" s="233" t="s">
        <v>869</v>
      </c>
      <c r="B502" s="233" t="s">
        <v>870</v>
      </c>
      <c r="C502" s="234" t="s">
        <v>899</v>
      </c>
      <c r="D502" s="235" t="s">
        <v>297</v>
      </c>
      <c r="E502" s="236">
        <v>433.65</v>
      </c>
      <c r="F502" s="237" t="s">
        <v>874</v>
      </c>
    </row>
    <row r="503" spans="1:6" ht="18.95" customHeight="1" x14ac:dyDescent="0.2">
      <c r="A503" s="233" t="s">
        <v>869</v>
      </c>
      <c r="B503" s="233" t="s">
        <v>870</v>
      </c>
      <c r="C503" s="234" t="s">
        <v>900</v>
      </c>
      <c r="D503" s="235" t="s">
        <v>297</v>
      </c>
      <c r="E503" s="236">
        <v>224.2</v>
      </c>
      <c r="F503" s="237" t="s">
        <v>872</v>
      </c>
    </row>
    <row r="504" spans="1:6" ht="17.100000000000001" customHeight="1" x14ac:dyDescent="0.2">
      <c r="A504" s="233" t="s">
        <v>869</v>
      </c>
      <c r="B504" s="233" t="s">
        <v>870</v>
      </c>
      <c r="C504" s="234" t="s">
        <v>901</v>
      </c>
      <c r="D504" s="235" t="s">
        <v>297</v>
      </c>
      <c r="E504" s="236">
        <v>433.65</v>
      </c>
      <c r="F504" s="237" t="s">
        <v>874</v>
      </c>
    </row>
    <row r="505" spans="1:6" ht="29.25" customHeight="1" x14ac:dyDescent="0.2">
      <c r="A505" s="233" t="s">
        <v>869</v>
      </c>
      <c r="B505" s="233" t="s">
        <v>870</v>
      </c>
      <c r="C505" s="234" t="s">
        <v>902</v>
      </c>
      <c r="D505" s="235" t="s">
        <v>297</v>
      </c>
      <c r="E505" s="236">
        <v>224.2</v>
      </c>
      <c r="F505" s="237" t="s">
        <v>872</v>
      </c>
    </row>
    <row r="506" spans="1:6" ht="31.5" customHeight="1" x14ac:dyDescent="0.2">
      <c r="A506" s="233" t="s">
        <v>869</v>
      </c>
      <c r="B506" s="233" t="s">
        <v>870</v>
      </c>
      <c r="C506" s="234" t="s">
        <v>903</v>
      </c>
      <c r="D506" s="235" t="s">
        <v>297</v>
      </c>
      <c r="E506" s="236">
        <v>433.65</v>
      </c>
      <c r="F506" s="237" t="s">
        <v>874</v>
      </c>
    </row>
    <row r="507" spans="1:6" ht="24.75" customHeight="1" x14ac:dyDescent="0.2">
      <c r="A507" s="233" t="s">
        <v>869</v>
      </c>
      <c r="B507" s="233" t="s">
        <v>870</v>
      </c>
      <c r="C507" s="234" t="s">
        <v>904</v>
      </c>
      <c r="D507" s="235" t="s">
        <v>297</v>
      </c>
      <c r="E507" s="236">
        <v>99.12</v>
      </c>
      <c r="F507" s="237" t="s">
        <v>872</v>
      </c>
    </row>
    <row r="508" spans="1:6" x14ac:dyDescent="0.2">
      <c r="A508" s="233" t="s">
        <v>869</v>
      </c>
      <c r="B508" s="233" t="s">
        <v>870</v>
      </c>
      <c r="C508" s="234" t="s">
        <v>905</v>
      </c>
      <c r="D508" s="235" t="s">
        <v>297</v>
      </c>
      <c r="E508" s="236">
        <v>384.09</v>
      </c>
      <c r="F508" s="237" t="s">
        <v>872</v>
      </c>
    </row>
    <row r="509" spans="1:6" ht="36.75" customHeight="1" x14ac:dyDescent="0.2">
      <c r="A509" s="233" t="s">
        <v>869</v>
      </c>
      <c r="B509" s="233" t="s">
        <v>870</v>
      </c>
      <c r="C509" s="234" t="s">
        <v>906</v>
      </c>
      <c r="D509" s="235" t="s">
        <v>297</v>
      </c>
      <c r="E509" s="236">
        <v>3669.75</v>
      </c>
      <c r="F509" s="237" t="s">
        <v>872</v>
      </c>
    </row>
    <row r="510" spans="1:6" ht="37.5" customHeight="1" x14ac:dyDescent="0.2">
      <c r="A510" s="233" t="s">
        <v>869</v>
      </c>
      <c r="B510" s="233" t="s">
        <v>870</v>
      </c>
      <c r="C510" s="234" t="s">
        <v>907</v>
      </c>
      <c r="D510" s="235" t="s">
        <v>695</v>
      </c>
      <c r="E510" s="236">
        <v>183.75</v>
      </c>
      <c r="F510" s="237" t="s">
        <v>872</v>
      </c>
    </row>
    <row r="511" spans="1:6" ht="34.5" customHeight="1" x14ac:dyDescent="0.2">
      <c r="A511" s="233" t="s">
        <v>869</v>
      </c>
      <c r="B511" s="233" t="s">
        <v>870</v>
      </c>
      <c r="C511" s="234" t="s">
        <v>908</v>
      </c>
      <c r="D511" s="235" t="s">
        <v>297</v>
      </c>
      <c r="E511" s="236">
        <v>255.86</v>
      </c>
      <c r="F511" s="237" t="s">
        <v>874</v>
      </c>
    </row>
    <row r="512" spans="1:6" ht="30.75" customHeight="1" x14ac:dyDescent="0.2">
      <c r="A512" s="233" t="s">
        <v>869</v>
      </c>
      <c r="B512" s="233" t="s">
        <v>870</v>
      </c>
      <c r="C512" s="234" t="s">
        <v>909</v>
      </c>
      <c r="D512" s="235" t="s">
        <v>297</v>
      </c>
      <c r="E512" s="236">
        <v>548.26</v>
      </c>
      <c r="F512" s="237" t="s">
        <v>874</v>
      </c>
    </row>
    <row r="513" spans="1:6" ht="35.25" customHeight="1" x14ac:dyDescent="0.2">
      <c r="A513" s="233" t="s">
        <v>869</v>
      </c>
      <c r="B513" s="233" t="s">
        <v>870</v>
      </c>
      <c r="C513" s="234" t="s">
        <v>910</v>
      </c>
      <c r="D513" s="235" t="s">
        <v>297</v>
      </c>
      <c r="E513" s="236">
        <v>3422</v>
      </c>
      <c r="F513" s="237" t="s">
        <v>872</v>
      </c>
    </row>
    <row r="514" spans="1:6" ht="24.75" customHeight="1" x14ac:dyDescent="0.2">
      <c r="A514" s="86" t="s">
        <v>97</v>
      </c>
      <c r="B514" s="86" t="s">
        <v>911</v>
      </c>
      <c r="C514" s="87" t="s">
        <v>912</v>
      </c>
      <c r="D514" s="88" t="s">
        <v>717</v>
      </c>
      <c r="E514" s="89">
        <v>1500</v>
      </c>
      <c r="F514" s="126" t="s">
        <v>913</v>
      </c>
    </row>
    <row r="515" spans="1:6" ht="27" customHeight="1" x14ac:dyDescent="0.2">
      <c r="A515" s="86" t="s">
        <v>97</v>
      </c>
      <c r="B515" s="86" t="s">
        <v>911</v>
      </c>
      <c r="C515" s="87" t="s">
        <v>912</v>
      </c>
      <c r="D515" s="88" t="s">
        <v>717</v>
      </c>
      <c r="E515" s="89">
        <v>2050</v>
      </c>
      <c r="F515" s="126" t="s">
        <v>913</v>
      </c>
    </row>
    <row r="516" spans="1:6" ht="27.75" customHeight="1" x14ac:dyDescent="0.2">
      <c r="A516" s="86" t="s">
        <v>97</v>
      </c>
      <c r="B516" s="86" t="s">
        <v>911</v>
      </c>
      <c r="C516" s="87" t="s">
        <v>914</v>
      </c>
      <c r="D516" s="88" t="s">
        <v>717</v>
      </c>
      <c r="E516" s="89">
        <v>3500</v>
      </c>
      <c r="F516" s="126" t="s">
        <v>913</v>
      </c>
    </row>
    <row r="517" spans="1:6" ht="32.25" customHeight="1" x14ac:dyDescent="0.2">
      <c r="A517" s="86" t="s">
        <v>97</v>
      </c>
      <c r="B517" s="86" t="s">
        <v>911</v>
      </c>
      <c r="C517" s="87" t="s">
        <v>915</v>
      </c>
      <c r="D517" s="88" t="s">
        <v>717</v>
      </c>
      <c r="E517" s="89">
        <v>2100</v>
      </c>
      <c r="F517" s="126" t="s">
        <v>913</v>
      </c>
    </row>
    <row r="518" spans="1:6" x14ac:dyDescent="0.2">
      <c r="A518" s="86" t="s">
        <v>185</v>
      </c>
      <c r="B518" s="86" t="s">
        <v>916</v>
      </c>
      <c r="C518" s="87" t="s">
        <v>185</v>
      </c>
      <c r="D518" s="88" t="s">
        <v>917</v>
      </c>
      <c r="E518" s="89">
        <v>0</v>
      </c>
      <c r="F518" s="126" t="s">
        <v>918</v>
      </c>
    </row>
    <row r="519" spans="1:6" x14ac:dyDescent="0.2">
      <c r="A519" s="86" t="s">
        <v>186</v>
      </c>
      <c r="B519" s="86" t="s">
        <v>916</v>
      </c>
      <c r="C519" s="87" t="s">
        <v>186</v>
      </c>
      <c r="D519" s="88" t="s">
        <v>917</v>
      </c>
      <c r="E519" s="89">
        <v>0</v>
      </c>
      <c r="F519" s="126" t="s">
        <v>919</v>
      </c>
    </row>
    <row r="520" spans="1:6" x14ac:dyDescent="0.2">
      <c r="A520" s="86" t="s">
        <v>187</v>
      </c>
      <c r="B520" s="86" t="s">
        <v>916</v>
      </c>
      <c r="C520" s="87" t="s">
        <v>187</v>
      </c>
      <c r="D520" s="88" t="s">
        <v>917</v>
      </c>
      <c r="E520" s="89">
        <v>0</v>
      </c>
      <c r="F520" s="126" t="s">
        <v>920</v>
      </c>
    </row>
    <row r="539" spans="1:4" ht="15" x14ac:dyDescent="0.25">
      <c r="A539" s="241" t="s">
        <v>0</v>
      </c>
      <c r="B539" s="242"/>
      <c r="C539" s="242"/>
      <c r="D539" s="242"/>
    </row>
    <row r="540" spans="1:4" ht="15" x14ac:dyDescent="0.25">
      <c r="A540" s="244" t="s">
        <v>138</v>
      </c>
      <c r="B540" s="242" t="s">
        <v>295</v>
      </c>
      <c r="C540" s="242"/>
      <c r="D540" s="242"/>
    </row>
    <row r="541" spans="1:4" ht="15" x14ac:dyDescent="0.25">
      <c r="A541" s="244" t="s">
        <v>133</v>
      </c>
      <c r="B541" s="242" t="s">
        <v>300</v>
      </c>
      <c r="C541" s="242"/>
      <c r="D541" s="242"/>
    </row>
    <row r="542" spans="1:4" ht="15" x14ac:dyDescent="0.25">
      <c r="A542" s="244" t="s">
        <v>147</v>
      </c>
      <c r="B542" s="242" t="s">
        <v>322</v>
      </c>
      <c r="C542" s="242"/>
      <c r="D542" s="242"/>
    </row>
    <row r="543" spans="1:4" ht="15" x14ac:dyDescent="0.25">
      <c r="A543" s="244" t="s">
        <v>185</v>
      </c>
      <c r="B543" s="242" t="s">
        <v>916</v>
      </c>
      <c r="C543" s="242"/>
      <c r="D543" s="242"/>
    </row>
    <row r="544" spans="1:4" ht="15" x14ac:dyDescent="0.25">
      <c r="A544" s="244" t="s">
        <v>186</v>
      </c>
      <c r="B544" s="242" t="s">
        <v>916</v>
      </c>
      <c r="C544" s="242"/>
      <c r="D544" s="242"/>
    </row>
    <row r="545" spans="1:4" ht="15" x14ac:dyDescent="0.25">
      <c r="A545" s="244" t="s">
        <v>332</v>
      </c>
      <c r="B545" s="242" t="s">
        <v>333</v>
      </c>
      <c r="C545" s="242"/>
      <c r="D545" s="242"/>
    </row>
    <row r="546" spans="1:4" ht="15" x14ac:dyDescent="0.25">
      <c r="A546" s="244" t="s">
        <v>190</v>
      </c>
      <c r="B546" s="242" t="s">
        <v>340</v>
      </c>
      <c r="C546" s="242"/>
      <c r="D546" s="242"/>
    </row>
    <row r="547" spans="1:4" ht="15" x14ac:dyDescent="0.25">
      <c r="A547" s="244" t="s">
        <v>182</v>
      </c>
      <c r="B547" s="242" t="s">
        <v>351</v>
      </c>
      <c r="C547" s="242"/>
      <c r="D547" s="242"/>
    </row>
    <row r="548" spans="1:4" ht="15" x14ac:dyDescent="0.25">
      <c r="A548" s="244" t="s">
        <v>441</v>
      </c>
      <c r="B548" s="242" t="s">
        <v>442</v>
      </c>
      <c r="C548" s="242"/>
      <c r="D548" s="242"/>
    </row>
    <row r="549" spans="1:4" ht="15" x14ac:dyDescent="0.25">
      <c r="A549" s="244" t="s">
        <v>269</v>
      </c>
      <c r="B549" s="242" t="s">
        <v>449</v>
      </c>
      <c r="C549" s="242"/>
      <c r="D549" s="242"/>
    </row>
    <row r="550" spans="1:4" ht="15" x14ac:dyDescent="0.25">
      <c r="A550" s="244" t="s">
        <v>453</v>
      </c>
      <c r="B550" s="242" t="s">
        <v>454</v>
      </c>
      <c r="C550" s="242"/>
      <c r="D550" s="242"/>
    </row>
    <row r="551" spans="1:4" ht="15" x14ac:dyDescent="0.25">
      <c r="A551" s="244" t="s">
        <v>163</v>
      </c>
      <c r="B551" s="242" t="s">
        <v>459</v>
      </c>
      <c r="C551" s="242"/>
      <c r="D551" s="242"/>
    </row>
    <row r="552" spans="1:4" ht="15" x14ac:dyDescent="0.25">
      <c r="A552" s="244" t="s">
        <v>158</v>
      </c>
      <c r="B552" s="242" t="s">
        <v>471</v>
      </c>
      <c r="C552" s="242"/>
      <c r="D552" s="242"/>
    </row>
    <row r="553" spans="1:4" ht="15" x14ac:dyDescent="0.25">
      <c r="A553" s="244" t="s">
        <v>96</v>
      </c>
      <c r="B553" s="242" t="s">
        <v>504</v>
      </c>
      <c r="C553" s="242"/>
      <c r="D553" s="242"/>
    </row>
    <row r="554" spans="1:4" ht="15" x14ac:dyDescent="0.25">
      <c r="A554" s="244" t="s">
        <v>145</v>
      </c>
      <c r="B554" s="242" t="s">
        <v>507</v>
      </c>
      <c r="C554" s="242"/>
      <c r="D554" s="242"/>
    </row>
    <row r="555" spans="1:4" ht="15" x14ac:dyDescent="0.25">
      <c r="A555" s="244" t="s">
        <v>116</v>
      </c>
      <c r="B555" s="242" t="s">
        <v>517</v>
      </c>
      <c r="C555" s="242"/>
      <c r="D555" s="242"/>
    </row>
    <row r="556" spans="1:4" ht="15" x14ac:dyDescent="0.25">
      <c r="A556" s="244" t="s">
        <v>521</v>
      </c>
      <c r="B556" s="242" t="s">
        <v>517</v>
      </c>
      <c r="C556" s="242"/>
      <c r="D556" s="242"/>
    </row>
    <row r="557" spans="1:4" ht="15" x14ac:dyDescent="0.25">
      <c r="A557" s="244" t="s">
        <v>115</v>
      </c>
      <c r="B557" s="242" t="s">
        <v>517</v>
      </c>
      <c r="C557" s="242"/>
    </row>
    <row r="558" spans="1:4" ht="15" x14ac:dyDescent="0.25">
      <c r="A558" s="244" t="s">
        <v>528</v>
      </c>
      <c r="B558" s="242" t="s">
        <v>517</v>
      </c>
      <c r="C558" s="242"/>
    </row>
    <row r="559" spans="1:4" ht="15" x14ac:dyDescent="0.25">
      <c r="A559" s="244" t="s">
        <v>537</v>
      </c>
      <c r="B559" s="242" t="s">
        <v>517</v>
      </c>
      <c r="C559" s="242"/>
    </row>
    <row r="560" spans="1:4" ht="15" x14ac:dyDescent="0.25">
      <c r="A560" s="244" t="s">
        <v>172</v>
      </c>
      <c r="B560" s="242" t="s">
        <v>542</v>
      </c>
      <c r="C560" s="242"/>
    </row>
    <row r="561" spans="1:3" ht="15" x14ac:dyDescent="0.25">
      <c r="A561" s="244" t="s">
        <v>559</v>
      </c>
      <c r="B561" s="242" t="s">
        <v>560</v>
      </c>
      <c r="C561" s="242"/>
    </row>
    <row r="562" spans="1:3" ht="15" x14ac:dyDescent="0.25">
      <c r="A562" s="244" t="s">
        <v>178</v>
      </c>
      <c r="B562" s="242" t="s">
        <v>564</v>
      </c>
      <c r="C562" s="242"/>
    </row>
    <row r="563" spans="1:3" ht="15" x14ac:dyDescent="0.25">
      <c r="A563" s="244" t="s">
        <v>114</v>
      </c>
      <c r="B563" s="242" t="s">
        <v>591</v>
      </c>
      <c r="C563" s="242"/>
    </row>
    <row r="564" spans="1:3" ht="15" x14ac:dyDescent="0.25">
      <c r="A564" s="244" t="s">
        <v>192</v>
      </c>
      <c r="B564" s="242" t="s">
        <v>594</v>
      </c>
      <c r="C564" s="242"/>
    </row>
    <row r="565" spans="1:3" ht="15" x14ac:dyDescent="0.25">
      <c r="A565" s="244" t="s">
        <v>187</v>
      </c>
      <c r="B565" s="242" t="s">
        <v>916</v>
      </c>
      <c r="C565" s="242"/>
    </row>
    <row r="566" spans="1:3" ht="15" x14ac:dyDescent="0.25">
      <c r="A566" s="244" t="s">
        <v>100</v>
      </c>
      <c r="B566" s="242" t="s">
        <v>600</v>
      </c>
      <c r="C566" s="242"/>
    </row>
    <row r="567" spans="1:3" ht="15" x14ac:dyDescent="0.25">
      <c r="A567" s="244" t="s">
        <v>603</v>
      </c>
      <c r="B567" s="242" t="s">
        <v>604</v>
      </c>
      <c r="C567" s="242"/>
    </row>
    <row r="568" spans="1:3" ht="15" x14ac:dyDescent="0.25">
      <c r="A568" s="244" t="s">
        <v>142</v>
      </c>
      <c r="B568" s="242" t="s">
        <v>608</v>
      </c>
      <c r="C568" s="242"/>
    </row>
    <row r="569" spans="1:3" ht="15" x14ac:dyDescent="0.25">
      <c r="A569" s="244" t="s">
        <v>150</v>
      </c>
      <c r="B569" s="242" t="s">
        <v>612</v>
      </c>
      <c r="C569" s="242"/>
    </row>
    <row r="570" spans="1:3" ht="15" x14ac:dyDescent="0.25">
      <c r="A570" s="244" t="s">
        <v>155</v>
      </c>
      <c r="B570" s="242" t="s">
        <v>616</v>
      </c>
      <c r="C570" s="242"/>
    </row>
    <row r="571" spans="1:3" ht="15" x14ac:dyDescent="0.25">
      <c r="A571" s="244" t="s">
        <v>250</v>
      </c>
      <c r="B571" s="242" t="s">
        <v>621</v>
      </c>
      <c r="C571" s="242"/>
    </row>
    <row r="572" spans="1:3" ht="15" x14ac:dyDescent="0.25">
      <c r="A572" s="244" t="s">
        <v>154</v>
      </c>
      <c r="B572" s="242" t="s">
        <v>650</v>
      </c>
      <c r="C572" s="242"/>
    </row>
    <row r="573" spans="1:3" ht="15" x14ac:dyDescent="0.25">
      <c r="A573" s="244" t="s">
        <v>174</v>
      </c>
      <c r="B573" s="242" t="s">
        <v>657</v>
      </c>
      <c r="C573" s="242"/>
    </row>
    <row r="574" spans="1:3" ht="15" x14ac:dyDescent="0.25">
      <c r="A574" s="244" t="s">
        <v>144</v>
      </c>
      <c r="B574" s="242" t="s">
        <v>681</v>
      </c>
      <c r="C574" s="242"/>
    </row>
    <row r="575" spans="1:3" ht="15" x14ac:dyDescent="0.25">
      <c r="A575" s="244" t="s">
        <v>157</v>
      </c>
      <c r="B575" s="242" t="s">
        <v>703</v>
      </c>
      <c r="C575" s="242"/>
    </row>
    <row r="576" spans="1:3" ht="15" x14ac:dyDescent="0.25">
      <c r="A576" s="244" t="s">
        <v>706</v>
      </c>
      <c r="B576" s="242" t="s">
        <v>707</v>
      </c>
      <c r="C576" s="242"/>
    </row>
    <row r="577" spans="1:3" ht="15" x14ac:dyDescent="0.25">
      <c r="A577" s="244" t="s">
        <v>95</v>
      </c>
      <c r="B577" s="242" t="s">
        <v>710</v>
      </c>
      <c r="C577" s="242"/>
    </row>
    <row r="578" spans="1:3" ht="15" x14ac:dyDescent="0.25">
      <c r="A578" s="244" t="s">
        <v>714</v>
      </c>
      <c r="B578" s="242" t="s">
        <v>715</v>
      </c>
      <c r="C578" s="242"/>
    </row>
    <row r="579" spans="1:3" ht="15" x14ac:dyDescent="0.25">
      <c r="A579" s="244" t="s">
        <v>719</v>
      </c>
      <c r="B579" s="242" t="s">
        <v>720</v>
      </c>
      <c r="C579" s="242"/>
    </row>
    <row r="580" spans="1:3" ht="15" x14ac:dyDescent="0.25">
      <c r="A580" s="244" t="s">
        <v>724</v>
      </c>
      <c r="B580" s="242" t="s">
        <v>725</v>
      </c>
      <c r="C580" s="242"/>
    </row>
    <row r="581" spans="1:3" ht="15" x14ac:dyDescent="0.25">
      <c r="A581" s="244" t="s">
        <v>740</v>
      </c>
      <c r="B581" s="242" t="s">
        <v>741</v>
      </c>
      <c r="C581" s="242"/>
    </row>
    <row r="582" spans="1:3" ht="15" x14ac:dyDescent="0.25">
      <c r="A582" s="244" t="s">
        <v>869</v>
      </c>
      <c r="B582" s="242" t="s">
        <v>870</v>
      </c>
      <c r="C582" s="242"/>
    </row>
    <row r="583" spans="1:3" ht="15" x14ac:dyDescent="0.25">
      <c r="A583" s="244" t="s">
        <v>97</v>
      </c>
      <c r="B583" s="242" t="s">
        <v>911</v>
      </c>
      <c r="C583" s="242"/>
    </row>
    <row r="584" spans="1:3" ht="15" x14ac:dyDescent="0.25">
      <c r="A584" s="244"/>
      <c r="B584" s="242"/>
      <c r="C584" s="242"/>
    </row>
    <row r="585" spans="1:3" ht="15" x14ac:dyDescent="0.25">
      <c r="B585" s="242"/>
    </row>
    <row r="586" spans="1:3" ht="15" x14ac:dyDescent="0.25">
      <c r="B586" s="242"/>
    </row>
    <row r="587" spans="1:3" ht="15" x14ac:dyDescent="0.25">
      <c r="B587" s="242"/>
    </row>
    <row r="588" spans="1:3" ht="15" x14ac:dyDescent="0.25">
      <c r="B588" s="242"/>
    </row>
    <row r="589" spans="1:3" ht="15" x14ac:dyDescent="0.25">
      <c r="B589" s="242"/>
    </row>
    <row r="590" spans="1:3" ht="15" x14ac:dyDescent="0.25">
      <c r="B590" s="242"/>
    </row>
    <row r="591" spans="1:3" ht="15" x14ac:dyDescent="0.25">
      <c r="B591" s="242"/>
    </row>
    <row r="592" spans="1:3" ht="15" x14ac:dyDescent="0.25">
      <c r="B592" s="242"/>
    </row>
    <row r="593" spans="2:2" ht="15" x14ac:dyDescent="0.25">
      <c r="B593" s="242"/>
    </row>
    <row r="594" spans="2:2" ht="15" x14ac:dyDescent="0.25">
      <c r="B594" s="242"/>
    </row>
    <row r="595" spans="2:2" ht="15" x14ac:dyDescent="0.25">
      <c r="B595" s="242"/>
    </row>
    <row r="596" spans="2:2" ht="15" x14ac:dyDescent="0.25">
      <c r="B596" s="242"/>
    </row>
    <row r="597" spans="2:2" ht="15" x14ac:dyDescent="0.25">
      <c r="B597" s="242"/>
    </row>
    <row r="598" spans="2:2" ht="15" x14ac:dyDescent="0.25">
      <c r="B598" s="242"/>
    </row>
    <row r="599" spans="2:2" ht="15" x14ac:dyDescent="0.25">
      <c r="B599" s="242"/>
    </row>
    <row r="600" spans="2:2" ht="15" x14ac:dyDescent="0.25">
      <c r="B600" s="242"/>
    </row>
    <row r="601" spans="2:2" ht="15" x14ac:dyDescent="0.25">
      <c r="B601" s="242"/>
    </row>
    <row r="602" spans="2:2" ht="15" x14ac:dyDescent="0.25">
      <c r="B602" s="242"/>
    </row>
    <row r="603" spans="2:2" ht="15" x14ac:dyDescent="0.25">
      <c r="B603" s="242"/>
    </row>
    <row r="604" spans="2:2" ht="15" x14ac:dyDescent="0.25">
      <c r="B604" s="242"/>
    </row>
    <row r="605" spans="2:2" ht="15" x14ac:dyDescent="0.25">
      <c r="B605" s="242"/>
    </row>
    <row r="606" spans="2:2" ht="15" x14ac:dyDescent="0.25">
      <c r="B606" s="242"/>
    </row>
    <row r="607" spans="2:2" ht="15" x14ac:dyDescent="0.25">
      <c r="B607" s="242"/>
    </row>
    <row r="608" spans="2:2" ht="15" x14ac:dyDescent="0.25">
      <c r="B608" s="242"/>
    </row>
    <row r="609" spans="2:2" ht="15" x14ac:dyDescent="0.25">
      <c r="B609" s="242"/>
    </row>
    <row r="610" spans="2:2" ht="15" x14ac:dyDescent="0.25">
      <c r="B610" s="242"/>
    </row>
    <row r="611" spans="2:2" ht="15" x14ac:dyDescent="0.25">
      <c r="B611" s="242"/>
    </row>
    <row r="612" spans="2:2" ht="15" x14ac:dyDescent="0.25">
      <c r="B612" s="242"/>
    </row>
    <row r="613" spans="2:2" ht="15" x14ac:dyDescent="0.25">
      <c r="B613" s="242"/>
    </row>
    <row r="614" spans="2:2" ht="15" x14ac:dyDescent="0.25">
      <c r="B614" s="242"/>
    </row>
    <row r="615" spans="2:2" ht="15" x14ac:dyDescent="0.25">
      <c r="B615" s="242"/>
    </row>
    <row r="616" spans="2:2" ht="15" x14ac:dyDescent="0.25">
      <c r="B616" s="242"/>
    </row>
    <row r="617" spans="2:2" ht="15" x14ac:dyDescent="0.25">
      <c r="B617" s="242"/>
    </row>
    <row r="618" spans="2:2" ht="15" x14ac:dyDescent="0.25">
      <c r="B618" s="242"/>
    </row>
    <row r="619" spans="2:2" ht="15" x14ac:dyDescent="0.25">
      <c r="B619" s="242"/>
    </row>
    <row r="620" spans="2:2" ht="15" x14ac:dyDescent="0.25">
      <c r="B620" s="242"/>
    </row>
    <row r="621" spans="2:2" ht="15" x14ac:dyDescent="0.25">
      <c r="B621" s="242"/>
    </row>
    <row r="622" spans="2:2" ht="15" x14ac:dyDescent="0.25">
      <c r="B622" s="242"/>
    </row>
    <row r="623" spans="2:2" ht="15" x14ac:dyDescent="0.25">
      <c r="B623" s="242"/>
    </row>
    <row r="624" spans="2:2" ht="15" x14ac:dyDescent="0.25">
      <c r="B624" s="242"/>
    </row>
    <row r="625" spans="2:2" ht="15" x14ac:dyDescent="0.25">
      <c r="B625" s="242"/>
    </row>
    <row r="626" spans="2:2" ht="15" x14ac:dyDescent="0.25">
      <c r="B626" s="242"/>
    </row>
    <row r="627" spans="2:2" ht="15" x14ac:dyDescent="0.25">
      <c r="B627" s="242"/>
    </row>
    <row r="628" spans="2:2" ht="15" x14ac:dyDescent="0.25">
      <c r="B628" s="242"/>
    </row>
  </sheetData>
  <autoFilter ref="A1:E517">
    <sortState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&amp;CReporte&amp;LSistema de Información de la Gestión FinancieraPeriodo:2017&amp;RCC-00327/06/2017 08:23:24Página &amp;P de &amp;N40222915072-SIGEF</oddHeader>
    <oddFooter>&amp;C&amp;L&amp;R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41</vt:i4>
      </vt:variant>
    </vt:vector>
  </HeadingPairs>
  <TitlesOfParts>
    <vt:vector size="49" baseType="lpstr">
      <vt:lpstr>PPNE1</vt:lpstr>
      <vt:lpstr>PPNE2</vt:lpstr>
      <vt:lpstr>Sheet1</vt:lpstr>
      <vt:lpstr>PPNE2.1</vt:lpstr>
      <vt:lpstr>PPNE3</vt:lpstr>
      <vt:lpstr>PPNE4</vt:lpstr>
      <vt:lpstr>PPNE5</vt:lpstr>
      <vt:lpstr>Insumos</vt:lpstr>
      <vt:lpstr>Insumos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lsGasoil</vt:lpstr>
      <vt:lpstr>lsHerramientasMenores</vt:lpstr>
      <vt:lpstr>lsImpresionyEncuadernacion</vt:lpstr>
      <vt:lpstr>lsLlantasyNeumaticos</vt:lpstr>
      <vt:lpstr>lsMantenimiento</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lsUtilesdeCocina</vt:lpstr>
      <vt:lpstr>lsUtilesdeOficina</vt:lpstr>
      <vt:lpstr>lsUtilesMenoresMQ</vt:lpstr>
      <vt:lpstr>lsViaticosDP</vt:lpstr>
      <vt:lpstr>PPNE4!Títulos_a_imprimir</vt:lpstr>
      <vt:lpstr>PPNE5!Títulos_a_imprimir</vt:lpstr>
    </vt:vector>
  </TitlesOfParts>
  <Company>sespas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Ilka Gonzalez</dc:creator>
  <cp:lastModifiedBy>DELL</cp:lastModifiedBy>
  <cp:lastPrinted>2025-07-15T12:21:00Z</cp:lastPrinted>
  <dcterms:created xsi:type="dcterms:W3CDTF">2007-07-31T17:41:49Z</dcterms:created>
  <dcterms:modified xsi:type="dcterms:W3CDTF">2025-09-30T17:52:10Z</dcterms:modified>
</cp:coreProperties>
</file>