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FB5A57F7-F53C-4541-A224-C041C57185CC}" xr6:coauthVersionLast="47" xr6:coauthVersionMax="47" xr10:uidLastSave="{00000000-0000-0000-0000-000000000000}"/>
  <bookViews>
    <workbookView xWindow="-120" yWindow="-120" windowWidth="24240" windowHeight="13140" firstSheet="5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30" i="8" s="1"/>
  <c r="DL30" i="3" l="1"/>
  <c r="DL28" i="3"/>
  <c r="DL29" i="3"/>
  <c r="F34" i="7" l="1"/>
  <c r="E34" i="7"/>
  <c r="D20" i="12" l="1"/>
  <c r="DL25" i="3" l="1"/>
  <c r="DL27" i="3"/>
  <c r="G31" i="7" l="1"/>
  <c r="G33" i="7"/>
  <c r="DL22" i="3" l="1"/>
  <c r="DL23" i="3"/>
  <c r="DL24" i="3"/>
  <c r="G28" i="7" l="1"/>
  <c r="G26" i="7" l="1"/>
  <c r="G29" i="7" l="1"/>
  <c r="DL20" i="3"/>
  <c r="DL21" i="3"/>
  <c r="DL19" i="3" l="1"/>
  <c r="DL15" i="3" l="1"/>
  <c r="DL16" i="3"/>
  <c r="DL17" i="3"/>
  <c r="G25" i="7" l="1"/>
  <c r="DL14" i="3" l="1"/>
  <c r="G17" i="7"/>
  <c r="DL4" i="3" l="1"/>
  <c r="DL5" i="3"/>
  <c r="DL6" i="3"/>
  <c r="DL7" i="3"/>
  <c r="DL8" i="3"/>
  <c r="DL9" i="3"/>
  <c r="DL10" i="3"/>
  <c r="DL11" i="3"/>
  <c r="DL12" i="3"/>
  <c r="DL13" i="3"/>
  <c r="DL3" i="3"/>
  <c r="G21" i="7" l="1"/>
  <c r="G16" i="7" l="1"/>
  <c r="DM31" i="3" l="1"/>
  <c r="DM30" i="3"/>
  <c r="DM29" i="3" l="1"/>
  <c r="DM28" i="3"/>
  <c r="DM27" i="3"/>
  <c r="DM26" i="3"/>
  <c r="DM25" i="3"/>
  <c r="G10" i="7" l="1"/>
  <c r="G14" i="7"/>
  <c r="G23" i="7"/>
  <c r="G15" i="7"/>
  <c r="G12" i="7"/>
  <c r="G11" i="7"/>
  <c r="G20" i="7"/>
  <c r="G6" i="7"/>
  <c r="G13" i="7"/>
  <c r="G19" i="7"/>
  <c r="G9" i="7"/>
  <c r="G30" i="7"/>
  <c r="G24" i="7"/>
  <c r="G22" i="7"/>
  <c r="G18" i="7"/>
  <c r="G32" i="7"/>
  <c r="G27" i="7"/>
  <c r="G7" i="7"/>
  <c r="G8" i="7"/>
  <c r="DM22" i="3"/>
  <c r="DM23" i="3"/>
  <c r="DM24" i="3"/>
  <c r="DM18" i="3"/>
  <c r="DM19" i="3"/>
  <c r="DM20" i="3"/>
  <c r="DM21" i="3"/>
  <c r="DM11" i="3"/>
  <c r="DM7" i="3"/>
  <c r="DM8" i="3"/>
  <c r="DM4" i="3"/>
  <c r="DM5" i="3"/>
  <c r="DM6" i="3"/>
  <c r="DM9" i="3"/>
  <c r="DM10" i="3"/>
  <c r="DM12" i="3"/>
  <c r="DM13" i="3"/>
  <c r="DM14" i="3"/>
  <c r="DM15" i="3"/>
  <c r="DM16" i="3"/>
  <c r="DM17" i="3"/>
  <c r="DM3" i="3"/>
  <c r="G34" i="7" l="1"/>
  <c r="G25" i="12"/>
  <c r="H12" i="12"/>
  <c r="E36" i="7"/>
  <c r="G35" i="7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C58" i="1"/>
  <c r="D58" i="1"/>
  <c r="D75" i="1" s="1"/>
  <c r="E58" i="1"/>
  <c r="E75" i="1" s="1"/>
  <c r="F58" i="1"/>
  <c r="G58" i="1"/>
  <c r="H58" i="1"/>
  <c r="H75" i="1" s="1"/>
  <c r="I58" i="1"/>
  <c r="I75" i="1" s="1"/>
  <c r="J58" i="1"/>
  <c r="K58" i="1"/>
  <c r="L58" i="1"/>
  <c r="L75" i="1" s="1"/>
  <c r="M58" i="1"/>
  <c r="M75" i="1" s="1"/>
  <c r="N58" i="1"/>
  <c r="O58" i="1"/>
  <c r="P58" i="1"/>
  <c r="P75" i="1" s="1"/>
  <c r="Q58" i="1"/>
  <c r="Q75" i="1" s="1"/>
  <c r="R58" i="1"/>
  <c r="S58" i="1"/>
  <c r="T58" i="1"/>
  <c r="T75" i="1" s="1"/>
  <c r="U58" i="1"/>
  <c r="U75" i="1" s="1"/>
  <c r="V58" i="1"/>
  <c r="W58" i="1"/>
  <c r="X58" i="1"/>
  <c r="X75" i="1" s="1"/>
  <c r="Y58" i="1"/>
  <c r="Y75" i="1" s="1"/>
  <c r="Z58" i="1"/>
  <c r="AA58" i="1"/>
  <c r="AB58" i="1"/>
  <c r="AB75" i="1" s="1"/>
  <c r="AC58" i="1"/>
  <c r="AC75" i="1" s="1"/>
  <c r="AD58" i="1"/>
  <c r="AE58" i="1"/>
  <c r="AF58" i="1"/>
  <c r="AF75" i="1" s="1"/>
  <c r="AG58" i="1"/>
  <c r="AG75" i="1" s="1"/>
  <c r="AH58" i="1"/>
  <c r="AI58" i="1"/>
  <c r="AJ58" i="1"/>
  <c r="AJ75" i="1" s="1"/>
  <c r="AK58" i="1"/>
  <c r="AK75" i="1" s="1"/>
  <c r="AL58" i="1"/>
  <c r="AM58" i="1"/>
  <c r="AN58" i="1"/>
  <c r="AN75" i="1" s="1"/>
  <c r="AO58" i="1"/>
  <c r="AO75" i="1" s="1"/>
  <c r="AP58" i="1"/>
  <c r="AQ58" i="1"/>
  <c r="AR58" i="1"/>
  <c r="AR75" i="1" s="1"/>
  <c r="AS58" i="1"/>
  <c r="AS75" i="1" s="1"/>
  <c r="AT58" i="1"/>
  <c r="AU58" i="1"/>
  <c r="AV58" i="1"/>
  <c r="AV75" i="1" s="1"/>
  <c r="AW58" i="1"/>
  <c r="AW75" i="1" s="1"/>
  <c r="AX58" i="1"/>
  <c r="AY58" i="1"/>
  <c r="AZ58" i="1"/>
  <c r="AZ75" i="1" s="1"/>
  <c r="BA58" i="1"/>
  <c r="BA75" i="1" s="1"/>
  <c r="BB58" i="1"/>
  <c r="BC58" i="1"/>
  <c r="BD58" i="1"/>
  <c r="BD75" i="1" s="1"/>
  <c r="BE58" i="1"/>
  <c r="BE75" i="1" s="1"/>
  <c r="BF58" i="1"/>
  <c r="BG58" i="1"/>
  <c r="BH58" i="1"/>
  <c r="BH75" i="1" s="1"/>
  <c r="BI58" i="1"/>
  <c r="BI75" i="1" s="1"/>
  <c r="BJ58" i="1"/>
  <c r="BK58" i="1"/>
  <c r="BL58" i="1"/>
  <c r="BL75" i="1" s="1"/>
  <c r="BM58" i="1"/>
  <c r="BM75" i="1" s="1"/>
  <c r="BN58" i="1"/>
  <c r="BO58" i="1"/>
  <c r="BP58" i="1"/>
  <c r="BP75" i="1" s="1"/>
  <c r="BQ58" i="1"/>
  <c r="BQ75" i="1" s="1"/>
  <c r="BR58" i="1"/>
  <c r="BS58" i="1"/>
  <c r="BT58" i="1"/>
  <c r="BT75" i="1" s="1"/>
  <c r="BU58" i="1"/>
  <c r="BU75" i="1" s="1"/>
  <c r="BV58" i="1"/>
  <c r="BW58" i="1"/>
  <c r="BX58" i="1"/>
  <c r="BX75" i="1" s="1"/>
  <c r="BY58" i="1"/>
  <c r="BY75" i="1" s="1"/>
  <c r="BZ58" i="1"/>
  <c r="CA58" i="1"/>
  <c r="CB58" i="1"/>
  <c r="CB75" i="1" s="1"/>
  <c r="CC58" i="1"/>
  <c r="CC75" i="1" s="1"/>
  <c r="CD58" i="1"/>
  <c r="CE58" i="1"/>
  <c r="CF58" i="1"/>
  <c r="CF75" i="1" s="1"/>
  <c r="CG58" i="1"/>
  <c r="CG75" i="1" s="1"/>
  <c r="CH58" i="1"/>
  <c r="CI58" i="1"/>
  <c r="CJ58" i="1"/>
  <c r="CJ75" i="1" s="1"/>
  <c r="CK58" i="1"/>
  <c r="CK75" i="1" s="1"/>
  <c r="CL58" i="1"/>
  <c r="CM58" i="1"/>
  <c r="CN58" i="1"/>
  <c r="CN75" i="1" s="1"/>
  <c r="CO58" i="1"/>
  <c r="CO75" i="1" s="1"/>
  <c r="CP58" i="1"/>
  <c r="CQ58" i="1"/>
  <c r="CR58" i="1"/>
  <c r="CR75" i="1" s="1"/>
  <c r="CS58" i="1"/>
  <c r="CS75" i="1" s="1"/>
  <c r="CT58" i="1"/>
  <c r="CU58" i="1"/>
  <c r="CV58" i="1"/>
  <c r="CV75" i="1" s="1"/>
  <c r="CW58" i="1"/>
  <c r="CW75" i="1" s="1"/>
  <c r="CX58" i="1"/>
  <c r="CY58" i="1"/>
  <c r="CZ58" i="1"/>
  <c r="CZ75" i="1" s="1"/>
  <c r="DA58" i="1"/>
  <c r="DA75" i="1" s="1"/>
  <c r="DB58" i="1"/>
  <c r="DC58" i="1"/>
  <c r="DD58" i="1"/>
  <c r="DD75" i="1" s="1"/>
  <c r="DE58" i="1"/>
  <c r="DE75" i="1" s="1"/>
  <c r="DF58" i="1"/>
  <c r="DG58" i="1"/>
  <c r="DH58" i="1"/>
  <c r="DH75" i="1" s="1"/>
  <c r="DI58" i="1"/>
  <c r="DI75" i="1" s="1"/>
  <c r="DJ58" i="1"/>
  <c r="DK58" i="1"/>
  <c r="DL58" i="1"/>
  <c r="DL75" i="1" s="1"/>
  <c r="DM58" i="1"/>
  <c r="DM75" i="1" s="1"/>
  <c r="DN58" i="1"/>
  <c r="DO58" i="1"/>
  <c r="DP58" i="1"/>
  <c r="DP75" i="1" s="1"/>
  <c r="DQ58" i="1"/>
  <c r="DQ75" i="1" s="1"/>
  <c r="DR58" i="1"/>
  <c r="DS58" i="1"/>
  <c r="DT58" i="1"/>
  <c r="DT75" i="1" s="1"/>
  <c r="DU58" i="1"/>
  <c r="DU75" i="1" s="1"/>
  <c r="DV58" i="1"/>
  <c r="DW58" i="1"/>
  <c r="DX58" i="1"/>
  <c r="DX75" i="1" s="1"/>
  <c r="DY58" i="1"/>
  <c r="DY75" i="1" s="1"/>
  <c r="DZ58" i="1"/>
  <c r="EA58" i="1"/>
  <c r="EB58" i="1"/>
  <c r="EB75" i="1" s="1"/>
  <c r="EC58" i="1"/>
  <c r="EC75" i="1" s="1"/>
  <c r="ED58" i="1"/>
  <c r="EE58" i="1"/>
  <c r="EF58" i="1"/>
  <c r="EF75" i="1" s="1"/>
  <c r="EG58" i="1"/>
  <c r="EG75" i="1" s="1"/>
  <c r="EH58" i="1"/>
  <c r="EI58" i="1"/>
  <c r="EJ58" i="1"/>
  <c r="EJ75" i="1" s="1"/>
  <c r="EK58" i="1"/>
  <c r="EK75" i="1" s="1"/>
  <c r="EL58" i="1"/>
  <c r="EM58" i="1"/>
  <c r="EN58" i="1"/>
  <c r="EN75" i="1" s="1"/>
  <c r="EO58" i="1"/>
  <c r="EO75" i="1" s="1"/>
  <c r="EP58" i="1"/>
  <c r="EQ58" i="1"/>
  <c r="ER58" i="1"/>
  <c r="ER75" i="1" s="1"/>
  <c r="ES58" i="1"/>
  <c r="ES75" i="1" s="1"/>
  <c r="ET58" i="1"/>
  <c r="EU58" i="1"/>
  <c r="EV58" i="1"/>
  <c r="EV75" i="1" s="1"/>
  <c r="EW58" i="1"/>
  <c r="EW75" i="1" s="1"/>
  <c r="EX58" i="1"/>
  <c r="EY58" i="1"/>
  <c r="EZ58" i="1"/>
  <c r="EZ75" i="1" s="1"/>
  <c r="FA58" i="1"/>
  <c r="FA75" i="1" s="1"/>
  <c r="FB58" i="1"/>
  <c r="FC58" i="1"/>
  <c r="FD58" i="1"/>
  <c r="FD75" i="1" s="1"/>
  <c r="FE58" i="1"/>
  <c r="FE75" i="1" s="1"/>
  <c r="FF58" i="1"/>
  <c r="FG58" i="1"/>
  <c r="FH58" i="1"/>
  <c r="FH75" i="1" s="1"/>
  <c r="FI58" i="1"/>
  <c r="FI75" i="1" s="1"/>
  <c r="FJ58" i="1"/>
  <c r="FK58" i="1"/>
  <c r="FL58" i="1"/>
  <c r="FL75" i="1" s="1"/>
  <c r="FM58" i="1"/>
  <c r="FM75" i="1" s="1"/>
  <c r="FN58" i="1"/>
  <c r="FO58" i="1"/>
  <c r="FP58" i="1"/>
  <c r="FP75" i="1" s="1"/>
  <c r="FQ58" i="1"/>
  <c r="FQ75" i="1" s="1"/>
  <c r="FR58" i="1"/>
  <c r="FS58" i="1"/>
  <c r="FT58" i="1"/>
  <c r="FT75" i="1" s="1"/>
  <c r="FU58" i="1"/>
  <c r="FU75" i="1" s="1"/>
  <c r="FV58" i="1"/>
  <c r="FW58" i="1"/>
  <c r="FX58" i="1"/>
  <c r="FX75" i="1" s="1"/>
  <c r="FY58" i="1"/>
  <c r="FY75" i="1" s="1"/>
  <c r="FZ58" i="1"/>
  <c r="GA58" i="1"/>
  <c r="GB58" i="1"/>
  <c r="GB75" i="1" s="1"/>
  <c r="GC58" i="1"/>
  <c r="GC75" i="1" s="1"/>
  <c r="GD58" i="1"/>
  <c r="GE58" i="1"/>
  <c r="GF58" i="1"/>
  <c r="GF75" i="1" s="1"/>
  <c r="GG58" i="1"/>
  <c r="GG75" i="1" s="1"/>
  <c r="GH58" i="1"/>
  <c r="GI58" i="1"/>
  <c r="GJ58" i="1"/>
  <c r="GJ75" i="1" s="1"/>
  <c r="GK58" i="1"/>
  <c r="GK75" i="1" s="1"/>
  <c r="GL58" i="1"/>
  <c r="GM58" i="1"/>
  <c r="GN58" i="1"/>
  <c r="GN75" i="1" s="1"/>
  <c r="GO58" i="1"/>
  <c r="GO75" i="1" s="1"/>
  <c r="GP58" i="1"/>
  <c r="GQ58" i="1"/>
  <c r="GR58" i="1"/>
  <c r="GR75" i="1" s="1"/>
  <c r="GS58" i="1"/>
  <c r="GS75" i="1" s="1"/>
  <c r="GT58" i="1"/>
  <c r="GU58" i="1"/>
  <c r="GV58" i="1"/>
  <c r="GV75" i="1" s="1"/>
  <c r="GW58" i="1"/>
  <c r="GW75" i="1" s="1"/>
  <c r="GX58" i="1"/>
  <c r="GY58" i="1"/>
  <c r="GZ58" i="1"/>
  <c r="GZ75" i="1" s="1"/>
  <c r="HA58" i="1"/>
  <c r="HA75" i="1" s="1"/>
  <c r="HB58" i="1"/>
  <c r="HC58" i="1"/>
  <c r="HD58" i="1"/>
  <c r="HD75" i="1" s="1"/>
  <c r="HE58" i="1"/>
  <c r="HE75" i="1" s="1"/>
  <c r="HF58" i="1"/>
  <c r="HG58" i="1"/>
  <c r="HH58" i="1"/>
  <c r="HH75" i="1" s="1"/>
  <c r="HI58" i="1"/>
  <c r="HI75" i="1" s="1"/>
  <c r="HJ58" i="1"/>
  <c r="HK58" i="1"/>
  <c r="HL58" i="1"/>
  <c r="HL75" i="1" s="1"/>
  <c r="HM58" i="1"/>
  <c r="HM75" i="1" s="1"/>
  <c r="HN58" i="1"/>
  <c r="HO58" i="1"/>
  <c r="HP58" i="1"/>
  <c r="HP75" i="1" s="1"/>
  <c r="HQ58" i="1"/>
  <c r="HQ75" i="1" s="1"/>
  <c r="HR58" i="1"/>
  <c r="HS58" i="1"/>
  <c r="HT58" i="1"/>
  <c r="HT75" i="1" s="1"/>
  <c r="HU58" i="1"/>
  <c r="HU75" i="1" s="1"/>
  <c r="HV58" i="1"/>
  <c r="HW58" i="1"/>
  <c r="HX58" i="1"/>
  <c r="HX75" i="1" s="1"/>
  <c r="HY58" i="1"/>
  <c r="HY75" i="1" s="1"/>
  <c r="HZ58" i="1"/>
  <c r="IA58" i="1"/>
  <c r="IB58" i="1"/>
  <c r="IB75" i="1" s="1"/>
  <c r="IC58" i="1"/>
  <c r="IC75" i="1" s="1"/>
  <c r="ID58" i="1"/>
  <c r="IE58" i="1"/>
  <c r="IF58" i="1"/>
  <c r="IF75" i="1" s="1"/>
  <c r="IG58" i="1"/>
  <c r="IG75" i="1" s="1"/>
  <c r="IH58" i="1"/>
  <c r="II58" i="1"/>
  <c r="IJ58" i="1"/>
  <c r="IJ75" i="1" s="1"/>
  <c r="IK58" i="1"/>
  <c r="IK75" i="1" s="1"/>
  <c r="IL58" i="1"/>
  <c r="IM58" i="1"/>
  <c r="IN58" i="1"/>
  <c r="IN75" i="1" s="1"/>
  <c r="IO58" i="1"/>
  <c r="IO75" i="1" s="1"/>
  <c r="IP58" i="1"/>
  <c r="IQ58" i="1"/>
  <c r="IR58" i="1"/>
  <c r="IR75" i="1" s="1"/>
  <c r="IS58" i="1"/>
  <c r="IS75" i="1" s="1"/>
  <c r="IT58" i="1"/>
  <c r="IU58" i="1"/>
  <c r="IV58" i="1"/>
  <c r="IV75" i="1" s="1"/>
  <c r="IW58" i="1"/>
  <c r="IW75" i="1" s="1"/>
  <c r="IX58" i="1"/>
  <c r="IY58" i="1"/>
  <c r="IZ58" i="1"/>
  <c r="IZ75" i="1" s="1"/>
  <c r="JA58" i="1"/>
  <c r="JA75" i="1" s="1"/>
  <c r="JB58" i="1"/>
  <c r="JC58" i="1"/>
  <c r="JD58" i="1"/>
  <c r="JD75" i="1" s="1"/>
  <c r="JE58" i="1"/>
  <c r="JE75" i="1" s="1"/>
  <c r="JF58" i="1"/>
  <c r="JG58" i="1"/>
  <c r="JH58" i="1"/>
  <c r="JH75" i="1" s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JI58" i="1" s="1"/>
  <c r="CF75" i="3"/>
  <c r="DD75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C58" i="3"/>
  <c r="C75" i="3" s="1"/>
  <c r="D58" i="3"/>
  <c r="D75" i="3" s="1"/>
  <c r="E58" i="3"/>
  <c r="F58" i="3"/>
  <c r="G58" i="3"/>
  <c r="G75" i="3" s="1"/>
  <c r="H58" i="3"/>
  <c r="H75" i="3" s="1"/>
  <c r="I58" i="3"/>
  <c r="J58" i="3"/>
  <c r="K58" i="3"/>
  <c r="K75" i="3" s="1"/>
  <c r="L58" i="3"/>
  <c r="L75" i="3" s="1"/>
  <c r="M58" i="3"/>
  <c r="N58" i="3"/>
  <c r="O58" i="3"/>
  <c r="O75" i="3" s="1"/>
  <c r="P58" i="3"/>
  <c r="P75" i="3" s="1"/>
  <c r="Q58" i="3"/>
  <c r="R58" i="3"/>
  <c r="S58" i="3"/>
  <c r="S75" i="3" s="1"/>
  <c r="T58" i="3"/>
  <c r="T75" i="3" s="1"/>
  <c r="U58" i="3"/>
  <c r="V58" i="3"/>
  <c r="W58" i="3"/>
  <c r="W75" i="3" s="1"/>
  <c r="X58" i="3"/>
  <c r="X75" i="3" s="1"/>
  <c r="Y58" i="3"/>
  <c r="Z58" i="3"/>
  <c r="AA58" i="3"/>
  <c r="AA75" i="3" s="1"/>
  <c r="AB58" i="3"/>
  <c r="AB75" i="3" s="1"/>
  <c r="AC58" i="3"/>
  <c r="AD58" i="3"/>
  <c r="AE58" i="3"/>
  <c r="AE75" i="3" s="1"/>
  <c r="AF58" i="3"/>
  <c r="AF75" i="3" s="1"/>
  <c r="AG58" i="3"/>
  <c r="AH58" i="3"/>
  <c r="AI58" i="3"/>
  <c r="AI75" i="3" s="1"/>
  <c r="AJ58" i="3"/>
  <c r="AJ75" i="3" s="1"/>
  <c r="AK58" i="3"/>
  <c r="AL58" i="3"/>
  <c r="AM58" i="3"/>
  <c r="AM75" i="3" s="1"/>
  <c r="AN58" i="3"/>
  <c r="AN75" i="3" s="1"/>
  <c r="AO58" i="3"/>
  <c r="AP58" i="3"/>
  <c r="AQ58" i="3"/>
  <c r="AQ75" i="3" s="1"/>
  <c r="AR58" i="3"/>
  <c r="AR75" i="3" s="1"/>
  <c r="AS58" i="3"/>
  <c r="AT58" i="3"/>
  <c r="AU58" i="3"/>
  <c r="AU75" i="3" s="1"/>
  <c r="AV58" i="3"/>
  <c r="AV75" i="3" s="1"/>
  <c r="AW58" i="3"/>
  <c r="AX58" i="3"/>
  <c r="AY58" i="3"/>
  <c r="AY75" i="3" s="1"/>
  <c r="AZ58" i="3"/>
  <c r="AZ75" i="3" s="1"/>
  <c r="BA58" i="3"/>
  <c r="BB58" i="3"/>
  <c r="BC58" i="3"/>
  <c r="BC75" i="3" s="1"/>
  <c r="BD58" i="3"/>
  <c r="BD75" i="3" s="1"/>
  <c r="BE58" i="3"/>
  <c r="BF58" i="3"/>
  <c r="BF75" i="3" s="1"/>
  <c r="BG58" i="3"/>
  <c r="BG75" i="3" s="1"/>
  <c r="BH58" i="3"/>
  <c r="BH75" i="3" s="1"/>
  <c r="BI58" i="3"/>
  <c r="BJ58" i="3"/>
  <c r="BJ75" i="3" s="1"/>
  <c r="BK58" i="3"/>
  <c r="BK75" i="3" s="1"/>
  <c r="BL58" i="3"/>
  <c r="BL75" i="3" s="1"/>
  <c r="BM58" i="3"/>
  <c r="BN58" i="3"/>
  <c r="BN75" i="3" s="1"/>
  <c r="BO58" i="3"/>
  <c r="BO75" i="3" s="1"/>
  <c r="BP58" i="3"/>
  <c r="BP75" i="3" s="1"/>
  <c r="BQ58" i="3"/>
  <c r="BR58" i="3"/>
  <c r="BR75" i="3" s="1"/>
  <c r="BS58" i="3"/>
  <c r="BS75" i="3" s="1"/>
  <c r="BT58" i="3"/>
  <c r="BT75" i="3" s="1"/>
  <c r="BU58" i="3"/>
  <c r="BV58" i="3"/>
  <c r="BV75" i="3" s="1"/>
  <c r="BW58" i="3"/>
  <c r="BW75" i="3" s="1"/>
  <c r="BX58" i="3"/>
  <c r="BX75" i="3" s="1"/>
  <c r="BY58" i="3"/>
  <c r="BZ58" i="3"/>
  <c r="BZ75" i="3" s="1"/>
  <c r="CA58" i="3"/>
  <c r="CA75" i="3" s="1"/>
  <c r="CB58" i="3"/>
  <c r="CB75" i="3" s="1"/>
  <c r="CC58" i="3"/>
  <c r="CD58" i="3"/>
  <c r="CD75" i="3" s="1"/>
  <c r="CE58" i="3"/>
  <c r="CE75" i="3" s="1"/>
  <c r="CF58" i="3"/>
  <c r="CG58" i="3"/>
  <c r="CH58" i="3"/>
  <c r="CH75" i="3" s="1"/>
  <c r="CI58" i="3"/>
  <c r="CI75" i="3" s="1"/>
  <c r="CJ58" i="3"/>
  <c r="CJ75" i="3" s="1"/>
  <c r="CK58" i="3"/>
  <c r="CL58" i="3"/>
  <c r="CL75" i="3" s="1"/>
  <c r="CM58" i="3"/>
  <c r="CM75" i="3" s="1"/>
  <c r="CN58" i="3"/>
  <c r="CN75" i="3" s="1"/>
  <c r="CO58" i="3"/>
  <c r="CP58" i="3"/>
  <c r="CP75" i="3" s="1"/>
  <c r="CQ58" i="3"/>
  <c r="CQ75" i="3" s="1"/>
  <c r="CR58" i="3"/>
  <c r="CR75" i="3" s="1"/>
  <c r="CS58" i="3"/>
  <c r="CT58" i="3"/>
  <c r="CT75" i="3" s="1"/>
  <c r="CU58" i="3"/>
  <c r="CU75" i="3" s="1"/>
  <c r="CV58" i="3"/>
  <c r="CV75" i="3" s="1"/>
  <c r="CW58" i="3"/>
  <c r="CX58" i="3"/>
  <c r="CX75" i="3" s="1"/>
  <c r="CY58" i="3"/>
  <c r="CY75" i="3" s="1"/>
  <c r="CZ58" i="3"/>
  <c r="CZ75" i="3" s="1"/>
  <c r="DA58" i="3"/>
  <c r="DB58" i="3"/>
  <c r="DB75" i="3" s="1"/>
  <c r="DC58" i="3"/>
  <c r="DC75" i="3" s="1"/>
  <c r="DD58" i="3"/>
  <c r="DE58" i="3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DE75" i="3" l="1"/>
  <c r="DA75" i="3"/>
  <c r="CW75" i="3"/>
  <c r="CS75" i="3"/>
  <c r="CO75" i="3"/>
  <c r="CK75" i="3"/>
  <c r="CG75" i="3"/>
  <c r="CC75" i="3"/>
  <c r="BY75" i="3"/>
  <c r="BU75" i="3"/>
  <c r="BQ75" i="3"/>
  <c r="BM75" i="3"/>
  <c r="BI75" i="3"/>
  <c r="BB75" i="3"/>
  <c r="AX75" i="3"/>
  <c r="AT75" i="3"/>
  <c r="AP75" i="3"/>
  <c r="AL75" i="3"/>
  <c r="AH75" i="3"/>
  <c r="AD75" i="3"/>
  <c r="Z75" i="3"/>
  <c r="V75" i="3"/>
  <c r="R75" i="3"/>
  <c r="N75" i="3"/>
  <c r="J75" i="3"/>
  <c r="F75" i="3"/>
  <c r="B75" i="3"/>
  <c r="JG75" i="1"/>
  <c r="JC75" i="1"/>
  <c r="IY75" i="1"/>
  <c r="IU75" i="1"/>
  <c r="IQ75" i="1"/>
  <c r="IM75" i="1"/>
  <c r="II75" i="1"/>
  <c r="H449" i="4" s="1"/>
  <c r="J449" i="4" s="1"/>
  <c r="IE75" i="1"/>
  <c r="IA75" i="1"/>
  <c r="HW75" i="1"/>
  <c r="HS75" i="1"/>
  <c r="HO75" i="1"/>
  <c r="HK75" i="1"/>
  <c r="HG75" i="1"/>
  <c r="HC75" i="1"/>
  <c r="GY75" i="1"/>
  <c r="GU75" i="1"/>
  <c r="GQ75" i="1"/>
  <c r="GM75" i="1"/>
  <c r="GI75" i="1"/>
  <c r="GE75" i="1"/>
  <c r="GA75" i="1"/>
  <c r="FW75" i="1"/>
  <c r="FS75" i="1"/>
  <c r="FO75" i="1"/>
  <c r="FK75" i="1"/>
  <c r="FG75" i="1"/>
  <c r="FC75" i="1"/>
  <c r="EY75" i="1"/>
  <c r="EU75" i="1"/>
  <c r="EQ75" i="1"/>
  <c r="EM75" i="1"/>
  <c r="EI75" i="1"/>
  <c r="EE75" i="1"/>
  <c r="EA75" i="1"/>
  <c r="DW75" i="1"/>
  <c r="DS75" i="1"/>
  <c r="DO75" i="1"/>
  <c r="DK75" i="1"/>
  <c r="DG75" i="1"/>
  <c r="DC75" i="1"/>
  <c r="CY75" i="1"/>
  <c r="CU75" i="1"/>
  <c r="CQ75" i="1"/>
  <c r="CM75" i="1"/>
  <c r="CI75" i="1"/>
  <c r="CE75" i="1"/>
  <c r="CA75" i="1"/>
  <c r="BW75" i="1"/>
  <c r="BS75" i="1"/>
  <c r="BO75" i="1"/>
  <c r="BK75" i="1"/>
  <c r="BG75" i="1"/>
  <c r="BC75" i="1"/>
  <c r="AY75" i="1"/>
  <c r="AU75" i="1"/>
  <c r="AQ75" i="1"/>
  <c r="AM75" i="1"/>
  <c r="AI75" i="1"/>
  <c r="AE75" i="1"/>
  <c r="AA75" i="1"/>
  <c r="W75" i="1"/>
  <c r="S75" i="1"/>
  <c r="O75" i="1"/>
  <c r="K75" i="1"/>
  <c r="G75" i="1"/>
  <c r="C75" i="1"/>
  <c r="BE75" i="3"/>
  <c r="BA75" i="3"/>
  <c r="AW75" i="3"/>
  <c r="AS75" i="3"/>
  <c r="AO75" i="3"/>
  <c r="AK75" i="3"/>
  <c r="AG75" i="3"/>
  <c r="AC75" i="3"/>
  <c r="Y75" i="3"/>
  <c r="U75" i="3"/>
  <c r="Q75" i="3"/>
  <c r="M75" i="3"/>
  <c r="I75" i="3"/>
  <c r="E75" i="3"/>
  <c r="JF75" i="1"/>
  <c r="JB75" i="1"/>
  <c r="IX75" i="1"/>
  <c r="IT75" i="1"/>
  <c r="IP75" i="1"/>
  <c r="IL75" i="1"/>
  <c r="IH75" i="1"/>
  <c r="ID75" i="1"/>
  <c r="HZ75" i="1"/>
  <c r="HV75" i="1"/>
  <c r="HR75" i="1"/>
  <c r="HN75" i="1"/>
  <c r="HJ75" i="1"/>
  <c r="HF75" i="1"/>
  <c r="HB75" i="1"/>
  <c r="GX75" i="1"/>
  <c r="GT75" i="1"/>
  <c r="GP75" i="1"/>
  <c r="GL75" i="1"/>
  <c r="GH75" i="1"/>
  <c r="GD75" i="1"/>
  <c r="FZ75" i="1"/>
  <c r="FV75" i="1"/>
  <c r="FR75" i="1"/>
  <c r="FN75" i="1"/>
  <c r="FJ75" i="1"/>
  <c r="FF75" i="1"/>
  <c r="FB75" i="1"/>
  <c r="EX75" i="1"/>
  <c r="ET75" i="1"/>
  <c r="EP75" i="1"/>
  <c r="EL75" i="1"/>
  <c r="EH75" i="1"/>
  <c r="ED75" i="1"/>
  <c r="DZ75" i="1"/>
  <c r="DV75" i="1"/>
  <c r="DR75" i="1"/>
  <c r="DN75" i="1"/>
  <c r="DJ75" i="1"/>
  <c r="DF75" i="1"/>
  <c r="DB75" i="1"/>
  <c r="CX75" i="1"/>
  <c r="CT75" i="1"/>
  <c r="CP75" i="1"/>
  <c r="CL75" i="1"/>
  <c r="CH75" i="1"/>
  <c r="CD75" i="1"/>
  <c r="BZ75" i="1"/>
  <c r="BV75" i="1"/>
  <c r="BR75" i="1"/>
  <c r="BN75" i="1"/>
  <c r="BJ75" i="1"/>
  <c r="BF75" i="1"/>
  <c r="BB75" i="1"/>
  <c r="AX75" i="1"/>
  <c r="AT75" i="1"/>
  <c r="AP75" i="1"/>
  <c r="AL75" i="1"/>
  <c r="AH75" i="1"/>
  <c r="AD75" i="1"/>
  <c r="Z75" i="1"/>
  <c r="V75" i="1"/>
  <c r="R75" i="1"/>
  <c r="N75" i="1"/>
  <c r="J75" i="1"/>
  <c r="F75" i="1"/>
  <c r="B75" i="1"/>
  <c r="G36" i="7"/>
  <c r="A2" i="6"/>
  <c r="A2" i="7"/>
  <c r="I450" i="4"/>
  <c r="G450" i="4"/>
  <c r="I447" i="4"/>
  <c r="G447" i="4"/>
  <c r="H452" i="4"/>
  <c r="J452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98" i="4" s="1"/>
  <c r="J498" i="4" s="1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J499" i="4" l="1"/>
  <c r="H471" i="4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G111" i="4"/>
  <c r="J111" i="4" s="1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<sst xmlns="http://schemas.openxmlformats.org/spreadsheetml/2006/main" count="1534" uniqueCount="802">
  <si>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</si>
  <si>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</si>
  <si>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</si>
  <si>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</si>
  <si>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</si>
  <si>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</si>
  <si>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</si>
  <si>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</si>
  <si>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</si>
  <si>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</si>
  <si>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</si>
  <si>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</si>
  <si>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</si>
  <si>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</si>
  <si>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</si>
  <si>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</si>
  <si>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</si>
  <si>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</si>
  <si>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</si>
  <si>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</si>
  <si>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</si>
  <si>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</si>
  <si>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</si>
  <si>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</si>
  <si>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</si>
  <si>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</si>
  <si>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</si>
  <si>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</si>
  <si>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</si>
  <si>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</si>
  <si>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</si>
  <si>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</si>
  <si>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</si>
  <si>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</si>
  <si>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</si>
  <si>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</si>
  <si>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</si>
  <si>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</si>
  <si>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</si>
  <si>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</si>
  <si>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</si>
  <si>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</si>
  <si>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</si>
  <si>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</si>
  <si>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</si>
  <si>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</si>
  <si>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</si>
  <si>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</si>
  <si>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</si>
  <si>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</si>
  <si>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</si>
  <si>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</si>
  <si>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</si>
  <si>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</si>
  <si>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</si>
  <si>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</si>
  <si>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</si>
  <si>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</si>
  <si>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</si>
  <si>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</si>
  <si>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</si>
  <si>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</si>
  <si>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</si>
  <si>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</si>
  <si>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</si>
  <si>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</si>
  <si>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</si>
  <si>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</si>
  <si>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</si>
  <si>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</si>
  <si>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</si>
  <si>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</si>
  <si>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</si>
  <si>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</si>
  <si>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</si>
  <si>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</si>
  <si>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</si>
  <si>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</si>
  <si>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</si>
  <si>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</si>
  <si>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</si>
  <si>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</si>
  <si>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</si>
  <si>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</si>
  <si>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</si>
  <si>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</si>
  <si>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</si>
  <si>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</si>
  <si>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</si>
  <si>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</si>
  <si>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</si>
  <si>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</si>
  <si>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</si>
  <si>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</si>
  <si>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</si>
  <si>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</si>
  <si>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</si>
  <si>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</si>
  <si>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</si>
  <si>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</si>
  <si>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</si>
  <si>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</si>
  <si>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</si>
  <si>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</si>
  <si>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</si>
  <si>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</si>
  <si>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</si>
  <si>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</si>
  <si>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</si>
  <si>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</si>
  <si>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</si>
  <si>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</si>
  <si>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</si>
  <si>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</si>
  <si>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</si>
  <si>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</si>
  <si>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</si>
  <si>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</si>
  <si>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</si>
  <si>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</si>
  <si>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</si>
  <si>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</si>
  <si>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</si>
  <si>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</si>
  <si>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</si>
  <si>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</si>
  <si>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</si>
  <si>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</si>
  <si>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</si>
  <si>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</si>
  <si>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</si>
  <si>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</si>
  <si>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</si>
  <si>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</si>
  <si>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</si>
  <si>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</si>
  <si>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</si>
  <si>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</si>
  <si>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</si>
  <si>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</si>
  <si>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</si>
  <si>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</si>
  <si>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</si>
  <si>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</si>
  <si>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</si>
  <si>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</si>
  <si>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</si>
  <si>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</si>
  <si>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</si>
  <si>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</si>
  <si>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</si>
  <si>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</si>
  <si>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</si>
  <si>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</si>
  <si>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</si>
  <si>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</si>
  <si>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</si>
  <si>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</si>
  <si>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</si>
  <si>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</si>
  <si>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</si>
  <si>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</si>
  <si>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</si>
  <si>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</si>
  <si>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</si>
  <si>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</si>
  <si>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</si>
  <si>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</si>
  <si>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</si>
  <si>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</si>
  <si>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</si>
  <si>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</si>
  <si>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</si>
  <si>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</si>
  <si>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</si>
  <si>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</si>
  <si>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</si>
  <si>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</si>
  <si>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</si>
  <si>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</si>
  <si>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</si>
  <si>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</si>
  <si>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</si>
  <si>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</si>
  <si>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</si>
  <si>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</si>
  <si>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</si>
  <si>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</si>
  <si>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</si>
  <si>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</si>
  <si>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</si>
  <si>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</si>
  <si>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</si>
  <si>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</si>
  <si>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</si>
  <si>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</si>
  <si>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</si>
  <si>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</si>
  <si>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</si>
  <si>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</si>
  <si>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</si>
  <si>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</si>
  <si>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</si>
  <si>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</si>
  <si>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</si>
  <si>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</si>
  <si>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</si>
  <si>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</si>
  <si>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</si>
  <si>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</si>
  <si>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</si>
  <si>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</si>
  <si>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</si>
  <si>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</si>
  <si>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</si>
  <si>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</si>
  <si>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</si>
  <si>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</si>
  <si>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</si>
  <si>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</si>
  <si>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</si>
  <si>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</si>
  <si>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</si>
  <si>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</si>
  <si>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</si>
  <si>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</si>
  <si>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</si>
  <si>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</si>
  <si>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</si>
  <si>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</si>
  <si>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</si>
  <si>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</si>
  <si>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</si>
  <si>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</si>
  <si>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</si>
  <si>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</si>
  <si>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</si>
  <si>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</si>
  <si>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</si>
  <si>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</si>
  <si>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</si>
  <si>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</si>
  <si>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</si>
  <si>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</si>
  <si>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</si>
  <si>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</si>
  <si>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</si>
  <si>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</si>
  <si>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</si>
  <si>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</si>
  <si>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</si>
  <si>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</si>
  <si>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</si>
  <si>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</si>
  <si>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</si>
  <si>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</si>
  <si>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</si>
  <si>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</si>
  <si>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</si>
  <si>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</si>
  <si>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</si>
  <si>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</si>
  <si>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</si>
  <si>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</si>
  <si>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</si>
  <si>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</si>
  <si>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</si>
  <si>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</si>
  <si>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</si>
  <si>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</si>
  <si>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</si>
  <si>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</si>
  <si>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</si>
  <si>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</si>
  <si>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</si>
  <si>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</si>
  <si>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</si>
  <si>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</si>
  <si>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</si>
  <si>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</si>
  <si>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</si>
  <si>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</si>
  <si>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</si>
  <si>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</si>
  <si>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</si>
  <si>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</si>
  <si>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</si>
  <si>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</si>
  <si>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</si>
  <si>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</si>
  <si>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</si>
  <si>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</si>
  <si>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</si>
  <si>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</si>
  <si>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</si>
  <si>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</si>
  <si>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</si>
  <si>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</si>
  <si>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</si>
  <si>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</si>
  <si>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</si>
  <si>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</si>
  <si>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</si>
  <si>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</si>
  <si>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</si>
  <si>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</si>
  <si>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</si>
  <si>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</si>
  <si>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</si>
  <si>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</si>
  <si>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</si>
  <si>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</si>
  <si>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</si>
  <si>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</si>
  <si>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</si>
  <si>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</si>
  <si>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</si>
  <si>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</si>
  <si>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</si>
  <si>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</si>
  <si>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</si>
  <si>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</si>
  <si>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</si>
  <si>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</si>
  <si>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</si>
  <si>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</si>
  <si>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</si>
  <si>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</si>
  <si>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</si>
  <si>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</si>
  <si>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</si>
  <si>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</si>
  <si>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</si>
  <si>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</si>
  <si>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</si>
  <si>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</si>
  <si>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</si>
  <si>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</si>
  <si>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</si>
  <si>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</si>
  <si>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</si>
  <si>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</si>
  <si>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</si>
  <si>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</si>
  <si>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</si>
  <si>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</si>
  <si>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</si>
  <si>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</si>
  <si>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</si>
  <si>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</si>
  <si>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</si>
  <si>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</si>
  <si>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</si>
  <si>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</si>
  <si>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</si>
  <si>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</si>
  <si>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</si>
  <si>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</si>
  <si>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</si>
  <si>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</si>
  <si>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</si>
  <si>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</si>
  <si>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</si>
  <si>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</si>
  <si>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</si>
  <si>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</si>
  <si>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</si>
  <si>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</si>
  <si>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</si>
  <si>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</si>
  <si>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</si>
  <si>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</si>
  <si>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</si>
  <si>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</si>
  <si>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</si>
  <si>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</si>
  <si>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</si>
  <si>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</si>
  <si>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</si>
  <si>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</si>
  <si>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</si>
  <si>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</si>
  <si>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</si>
  <si>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</si>
  <si>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</si>
  <si>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</si>
  <si>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</si>
  <si>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</si>
  <si>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</si>
  <si>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</si>
  <si>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</si>
  <si>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</si>
  <si>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</si>
  <si>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</si>
  <si>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</si>
  <si>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</si>
  <si>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</si>
  <si>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</si>
  <si>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</si>
  <si>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</si>
  <si>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</si>
  <si>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</si>
  <si>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</si>
  <si>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</si>
  <si>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</si>
  <si>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</si>
  <si>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</si>
  <si>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</si>
  <si>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</si>
  <si>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</si>
  <si>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</si>
  <si>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</si>
  <si>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</si>
  <si>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</si>
  <si>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</si>
  <si>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</si>
  <si>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</si>
  <si>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</si>
  <si>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</si>
  <si>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</si>
  <si>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</si>
  <si>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</si>
  <si>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</si>
  <si>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</si>
  <si>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</si>
  <si>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</si>
  <si>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</si>
  <si>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</si>
  <si>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</si>
  <si>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</si>
  <si>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</si>
  <si>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</si>
  <si>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</si>
  <si>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</si>
  <si>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</si>
  <si>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</si>
  <si>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</si>
  <si>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</si>
  <si>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</si>
  <si>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</si>
  <si>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</si>
  <si>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</si>
  <si>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</si>
  <si>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</si>
  <si>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</si>
  <si>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</si>
  <si>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</si>
  <si>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</si>
  <si>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</si>
  <si>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</si>
  <si>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</si>
  <si>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</si>
  <si>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</si>
  <si>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</si>
  <si>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</si>
  <si>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</si>
  <si>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</si>
  <si>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</si>
  <si>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</si>
  <si>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</si>
  <si>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</si>
  <si>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</si>
  <si>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</si>
  <si>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</si>
  <si>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</si>
  <si>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</si>
  <si>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</si>
  <si>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</si>
  <si>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</si>
  <si>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</si>
  <si>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</si>
  <si>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</si>
  <si>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</si>
  <si>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</si>
  <si>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</si>
  <si>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</si>
  <si>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</si>
  <si>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</si>
  <si>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</si>
  <si>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</si>
  <si>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</si>
  <si>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</si>
  <si>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</si>
  <si>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</si>
  <si>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</si>
  <si>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</si>
  <si>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</si>
  <si>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</si>
  <si>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</si>
  <si>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</si>
  <si>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</si>
  <si>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</si>
  <si>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</si>
  <si>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</si>
  <si>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</si>
  <si>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</si>
  <si>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</si>
  <si>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</si>
  <si>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</si>
  <si>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</si>
  <si>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</si>
  <si>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</si>
  <si>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</si>
  <si>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</si>
  <si>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</si>
  <si>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</si>
  <si>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</si>
  <si>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</si>
  <si>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</si>
  <si>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</si>
  <si>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</si>
  <si>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</si>
  <si>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</si>
  <si>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</si>
  <si>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</si>
  <si>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</si>
  <si>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</si>
  <si>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</si>
  <si>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</si>
  <si>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</si>
  <si>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</si>
  <si>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</si>
  <si>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</si>
  <si>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</si>
  <si>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</si>
  <si>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</si>
  <si>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</si>
  <si>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</si>
  <si>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</si>
  <si>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</si>
  <si>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</si>
  <si>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</si>
  <si>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</si>
  <si>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</si>
  <si>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</si>
  <si>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</si>
  <si>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</si>
  <si>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</si>
  <si>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</si>
  <si>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</si>
  <si>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</si>
  <si>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</si>
  <si>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</si>
  <si>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</si>
  <si>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</si>
  <si>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</si>
  <si>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</si>
  <si>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</si>
  <si>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</si>
  <si>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</si>
  <si>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</si>
  <si>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</si>
  <si>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</si>
  <si>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</si>
  <si>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</si>
  <si>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</si>
  <si>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</si>
  <si>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</si>
  <si>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</si>
  <si>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</si>
  <si>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</si>
  <si>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</si>
  <si>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</si>
  <si>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</si>
  <si>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</si>
  <si>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</si>
  <si>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</si>
  <si>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</si>
  <si>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</si>
  <si>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</si>
  <si>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</si>
  <si>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</si>
  <si>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</si>
  <si>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</si>
  <si>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</si>
  <si>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</si>
  <si>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</si>
  <si>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</si>
  <si>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</si>
  <si>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</si>
  <si>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</si>
  <si>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</si>
  <si>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</si>
  <si>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</si>
  <si>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</si>
  <si>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</si>
  <si>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</si>
  <si>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</si>
  <si>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</si>
  <si>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</si>
  <si>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</si>
  <si>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</si>
  <si>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</si>
  <si>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</si>
  <si>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</si>
  <si>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</si>
  <si>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</si>
  <si>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</si>
  <si>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</si>
  <si>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</si>
  <si>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</si>
  <si>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</si>
  <si>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</si>
  <si>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</si>
  <si>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</si>
  <si>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</si>
  <si>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</si>
  <si>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</si>
  <si>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</si>
  <si>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</si>
  <si>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</si>
  <si>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</si>
  <si>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</si>
  <si>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</si>
  <si>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</si>
  <si>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</si>
  <si>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Bio nuclear</t>
  </si>
  <si>
    <t>Pago de reactivos.</t>
  </si>
  <si>
    <t>Asociacion Dominicana De Reeducados</t>
  </si>
  <si>
    <t>Pago de plasticos</t>
  </si>
  <si>
    <t>Ralansa</t>
  </si>
  <si>
    <t>Mayol &amp; CO, SRL.</t>
  </si>
  <si>
    <t>Pago de alimentos y articulos de plasticos</t>
  </si>
  <si>
    <t>Estacion La Oriental</t>
  </si>
  <si>
    <t>Pago de combustible</t>
  </si>
  <si>
    <t>Tropigas Dominicana</t>
  </si>
  <si>
    <t>Pago de gas propano</t>
  </si>
  <si>
    <t>Pago de utiles medicos Q.</t>
  </si>
  <si>
    <t>Almacenes Iberia</t>
  </si>
  <si>
    <t>Pago de alimentos.</t>
  </si>
  <si>
    <t>Pago de Viatico</t>
  </si>
  <si>
    <t>026-0080130-8</t>
  </si>
  <si>
    <t>Adela Esther Geronimo</t>
  </si>
  <si>
    <t>Cristal Selena Vasquez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</si>
  <si>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</si>
  <si>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</si>
  <si>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</si>
  <si>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</si>
  <si>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</si>
  <si>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</si>
  <si>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</si>
  <si>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</si>
  <si>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</si>
  <si>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</si>
  <si>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</si>
  <si>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</si>
  <si>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</si>
  <si>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Lic. Wilkin Hilton</t>
  </si>
  <si>
    <t xml:space="preserve">                                         Dra. Ana J. Del Rosario </t>
  </si>
  <si>
    <t xml:space="preserve">                                  Contadora</t>
  </si>
  <si>
    <t xml:space="preserve">                                                  Directora</t>
  </si>
  <si>
    <t xml:space="preserve">    </t>
  </si>
  <si>
    <t xml:space="preserve">     Administrador</t>
  </si>
  <si>
    <t>Gerenfar</t>
  </si>
  <si>
    <t>Pago de medicamnetos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</si>
  <si>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</si>
  <si>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</si>
  <si>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</si>
  <si>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</si>
  <si>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</si>
  <si>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</si>
  <si>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</si>
  <si>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</si>
  <si>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</si>
  <si>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026-0093608-8</t>
  </si>
  <si>
    <t>026-0064711-5</t>
  </si>
  <si>
    <t>Henry Moreno Pelegrin</t>
  </si>
  <si>
    <t>026-0045812-5</t>
  </si>
  <si>
    <t>Maximo Rafael Del Rosario</t>
  </si>
  <si>
    <t>Tesoreria de la Seguridad Social, TSS</t>
  </si>
  <si>
    <t>Deduciones del 0.15% y manejo de cuenta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</si>
  <si>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</si>
  <si>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</si>
  <si>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</si>
  <si>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</si>
  <si>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</si>
  <si>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</si>
  <si>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</si>
  <si>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</si>
  <si>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B1500001162</t>
  </si>
  <si>
    <t>B1500003543</t>
  </si>
  <si>
    <t>B1500001205</t>
  </si>
  <si>
    <t>B1500000207</t>
  </si>
  <si>
    <t>B1500000288</t>
  </si>
  <si>
    <t>E450000006506</t>
  </si>
  <si>
    <t>Copem</t>
  </si>
  <si>
    <t>Zen Pharmaceutica</t>
  </si>
  <si>
    <t>Soluciones Quimicas del Caribe</t>
  </si>
  <si>
    <t>Air Liquide Dominicana</t>
  </si>
  <si>
    <t>Sued &amp; Fargesa</t>
  </si>
  <si>
    <t>Eridania Batista</t>
  </si>
  <si>
    <t>026-0110318-3</t>
  </si>
  <si>
    <t>026-0071015-2</t>
  </si>
  <si>
    <t>Deisy Pilier</t>
  </si>
  <si>
    <t>295-0004948-0</t>
  </si>
  <si>
    <t>Carolina Guichal</t>
  </si>
  <si>
    <t>026-052401-7</t>
  </si>
  <si>
    <t>Margarita Perez</t>
  </si>
  <si>
    <t>Arelis Y. Valerio</t>
  </si>
  <si>
    <t>402-0056706-9</t>
  </si>
  <si>
    <t>Papeleria Imprenta Mis 3 Tesoros</t>
  </si>
  <si>
    <t>B1500000045</t>
  </si>
  <si>
    <t>E450000004582</t>
  </si>
  <si>
    <t>39601956866</t>
  </si>
  <si>
    <t>39602075066</t>
  </si>
  <si>
    <t>39602797918</t>
  </si>
  <si>
    <t>39602851421</t>
  </si>
  <si>
    <t>39602973567</t>
  </si>
  <si>
    <t>39602997620</t>
  </si>
  <si>
    <t>39603220105</t>
  </si>
  <si>
    <t>39603276569</t>
  </si>
  <si>
    <t>39603313214</t>
  </si>
  <si>
    <t>39603341035</t>
  </si>
  <si>
    <t>E450000000564 Y E450000001380.</t>
  </si>
  <si>
    <t>39621012490</t>
  </si>
  <si>
    <t>Pago de materiales de limpiezas</t>
  </si>
  <si>
    <t>39636568859</t>
  </si>
  <si>
    <t>39636659783</t>
  </si>
  <si>
    <t>39636821259</t>
  </si>
  <si>
    <t>39636947089</t>
  </si>
  <si>
    <t>B1500001376 Y B1500001381.</t>
  </si>
  <si>
    <t>B1500017162, B1500017163, B1500017164, B1500017165, B1500017169 Y B1500017179.</t>
  </si>
  <si>
    <t>Formulario 1002</t>
  </si>
  <si>
    <t>B1500011203, B1500011204, B1500011207 Y B1500011208</t>
  </si>
  <si>
    <t>E450000015528 Y E4500000127.</t>
  </si>
  <si>
    <t>39645654122</t>
  </si>
  <si>
    <t>39653139328</t>
  </si>
  <si>
    <t>39653191615</t>
  </si>
  <si>
    <t>Pago de alimentos</t>
  </si>
  <si>
    <t>39628947320</t>
  </si>
  <si>
    <t>Pago de oxigeno</t>
  </si>
  <si>
    <t>Almacenes Del Este</t>
  </si>
  <si>
    <t>39655851335</t>
  </si>
  <si>
    <t>B1500000782, B1500000795 Y B1500000801.</t>
  </si>
  <si>
    <t>B1500001386</t>
  </si>
  <si>
    <t>39674347431</t>
  </si>
  <si>
    <t>B1500025762, B1500025865, B1500026185, B1500026273, B1500026531, B1500026565, B1500028598, B1500026659, B1500026690, B1500026723, B1500026801, E450000000244, E450000000313, E450000000249, E450000000376, E450000000396, E450000000412, E450000000471, E450000000581, E450000000826, E450000000826, E450000000871 Y E450000000914 abono.</t>
  </si>
  <si>
    <t>39683642842</t>
  </si>
  <si>
    <t>39690523099</t>
  </si>
  <si>
    <t>39690555080</t>
  </si>
  <si>
    <t xml:space="preserve">Pago de impuestos </t>
  </si>
  <si>
    <t>25006830911-1</t>
  </si>
  <si>
    <t>39692569383</t>
  </si>
  <si>
    <t>39699814876</t>
  </si>
  <si>
    <t>MAYO 2025</t>
  </si>
  <si>
    <t>Mayo</t>
  </si>
  <si>
    <t>Mayo.2025</t>
  </si>
  <si>
    <t>Servicios Infotep</t>
  </si>
  <si>
    <t>Pago de infotep mes de Marzo 2025</t>
  </si>
  <si>
    <t>Pago de TSS de empleados mes de Abril 2025</t>
  </si>
  <si>
    <t>Pago de infotep mes de Abril 2025</t>
  </si>
  <si>
    <t>Adela Esther Geronimo Cas</t>
  </si>
  <si>
    <t>Pago Regencia  mes de Marzo 202</t>
  </si>
  <si>
    <t>Papeleria Oficentro EyN</t>
  </si>
  <si>
    <t>Pago factura de electrodomesticos</t>
  </si>
  <si>
    <t>B1500000011</t>
  </si>
  <si>
    <t>053-0026353-9</t>
  </si>
  <si>
    <t>Surinicma Pharma Srl</t>
  </si>
  <si>
    <t>Pago factura de Utiles Medicos</t>
  </si>
  <si>
    <t>B1500000124 y abono al comprobaten B1500000126</t>
  </si>
  <si>
    <t>Services And Technology Ro</t>
  </si>
  <si>
    <t>Pago facturas de mantenimiento y reparaciones Eq. Tecnologicos</t>
  </si>
  <si>
    <t xml:space="preserve"> B15000000111,B1500000112,B1500000113,B1500000114,</t>
  </si>
  <si>
    <t>Servicios Expreso Del Este</t>
  </si>
  <si>
    <t>Pago factura utiles de oficinas</t>
  </si>
  <si>
    <t>B1500004416</t>
  </si>
  <si>
    <t>Pago  de tres viaticos para llevar muestras CD-4 a San Pedro M.</t>
  </si>
  <si>
    <t>402-2441309-2</t>
  </si>
  <si>
    <t xml:space="preserve">Vroa Servicios  Multiples </t>
  </si>
  <si>
    <t>Pago factura mantenimiento y reparaciones menores en edificaciones</t>
  </si>
  <si>
    <t>B1500000069</t>
  </si>
  <si>
    <t>130-21197-3</t>
  </si>
  <si>
    <t>Macorisana de combustibles</t>
  </si>
  <si>
    <t>Pago factura combustible camion de Promese Cal</t>
  </si>
  <si>
    <t>Ana Elizabeth Nelson Sant</t>
  </si>
  <si>
    <t>Pago viaje para buscar medicamentos en Promese Cal</t>
  </si>
  <si>
    <t>Pago viatico para buscar medicamentos en Promese Cal</t>
  </si>
  <si>
    <t>Pago viatico chofer camion Promese Cal</t>
  </si>
  <si>
    <t>Pago de Adela regencia Abril 2025</t>
  </si>
  <si>
    <t>Colector Impuestos Internos</t>
  </si>
  <si>
    <t>Pago de IR-17 mes de Abril 2025 por retencion a pagos proveedores</t>
  </si>
  <si>
    <t>Laboratorio de Patologia Pimentel</t>
  </si>
  <si>
    <t>Pago de facturas de procedimientos de laboratorio</t>
  </si>
  <si>
    <t>B1500000296-B1500000304-B1500000308-B1500000318-B1500000319</t>
  </si>
  <si>
    <t>Nomina Interna, pago masivo</t>
  </si>
  <si>
    <t>Pago de nomina interna de empleados mes de Mayo 2025</t>
  </si>
  <si>
    <t>Pago de facturas de gas propano</t>
  </si>
  <si>
    <t>E450000008907</t>
  </si>
  <si>
    <t>026-0069250-9</t>
  </si>
  <si>
    <t>Francia Esther Ramirez</t>
  </si>
  <si>
    <t>Pago de abono factura de obras menores en el fino del hospital</t>
  </si>
  <si>
    <t>Pago de factura limpieza de Septico del hospital</t>
  </si>
  <si>
    <t>B1500000002</t>
  </si>
  <si>
    <t>Pago de factura muebles de alojamiento</t>
  </si>
  <si>
    <t>B1500000126</t>
  </si>
  <si>
    <t>025-0019887-0</t>
  </si>
  <si>
    <t>Francisco Eleodoro Nuñez</t>
  </si>
  <si>
    <t>Pago de Fletes varios de medicamentos y alimentos</t>
  </si>
  <si>
    <t>B1500000012-B1500000013-B1500000014-B1500000015-B1500000016-B1500000017</t>
  </si>
  <si>
    <t>Manejo de cuenta y deduciones del 0.15%</t>
  </si>
  <si>
    <t>Licda. Eiby O. Roche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</si>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</sst>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</numFmts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1" borderId="0" applyNumberFormat="0" applyBorder="0" applyAlignment="0" applyProtection="0"/>
    <xf numFmtId="0" fontId="92" fillId="7" borderId="0" applyNumberFormat="0" applyBorder="0" applyAlignment="0" applyProtection="0"/>
    <xf numFmtId="0" fontId="92" fillId="24" borderId="0" applyNumberFormat="0" applyBorder="0" applyAlignment="0" applyProtection="0"/>
    <xf numFmtId="0" fontId="92" fillId="12" borderId="0" applyNumberFormat="0" applyBorder="0" applyAlignment="0" applyProtection="0"/>
    <xf numFmtId="0" fontId="92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9" borderId="0" applyNumberFormat="0" applyBorder="0" applyAlignment="0" applyProtection="0"/>
    <xf numFmtId="0" fontId="92" fillId="24" borderId="0" applyNumberFormat="0" applyBorder="0" applyAlignment="0" applyProtection="0"/>
    <xf numFmtId="0" fontId="92" fillId="12" borderId="0" applyNumberFormat="0" applyBorder="0" applyAlignment="0" applyProtection="0"/>
    <xf numFmtId="0" fontId="92" fillId="28" borderId="0" applyNumberFormat="0" applyBorder="0" applyAlignment="0" applyProtection="0"/>
    <xf numFmtId="0" fontId="93" fillId="17" borderId="0" applyNumberFormat="0" applyBorder="0" applyAlignment="0" applyProtection="0"/>
    <xf numFmtId="0" fontId="94" fillId="5" borderId="54" applyNumberFormat="0" applyAlignment="0" applyProtection="0"/>
    <xf numFmtId="0" fontId="95" fillId="29" borderId="55" applyNumberFormat="0" applyAlignment="0" applyProtection="0"/>
    <xf numFmtId="0" fontId="96" fillId="0" borderId="0" applyNumberFormat="0" applyFill="0" applyBorder="0" applyAlignment="0" applyProtection="0"/>
    <xf numFmtId="0" fontId="97" fillId="18" borderId="0" applyNumberFormat="0" applyBorder="0" applyAlignment="0" applyProtection="0"/>
    <xf numFmtId="0" fontId="98" fillId="0" borderId="57" applyNumberFormat="0" applyFill="0" applyAlignment="0" applyProtection="0"/>
    <xf numFmtId="0" fontId="99" fillId="0" borderId="58" applyNumberFormat="0" applyFill="0" applyAlignment="0" applyProtection="0"/>
    <xf numFmtId="0" fontId="100" fillId="0" borderId="59" applyNumberFormat="0" applyFill="0" applyAlignment="0" applyProtection="0"/>
    <xf numFmtId="0" fontId="100" fillId="0" borderId="0" applyNumberFormat="0" applyFill="0" applyBorder="0" applyAlignment="0" applyProtection="0"/>
    <xf numFmtId="0" fontId="101" fillId="20" borderId="54" applyNumberFormat="0" applyAlignment="0" applyProtection="0"/>
    <xf numFmtId="0" fontId="102" fillId="0" borderId="56" applyNumberFormat="0" applyFill="0" applyAlignment="0" applyProtection="0"/>
    <xf numFmtId="0" fontId="103" fillId="30" borderId="0" applyNumberFormat="0" applyBorder="0" applyAlignment="0" applyProtection="0"/>
    <xf numFmtId="0" fontId="26" fillId="31" borderId="60" applyNumberFormat="0" applyFont="0" applyAlignment="0" applyProtection="0"/>
    <xf numFmtId="0" fontId="104" fillId="5" borderId="61" applyNumberFormat="0" applyAlignment="0" applyProtection="0"/>
    <xf numFmtId="0" fontId="105" fillId="0" borderId="0" applyNumberFormat="0" applyFill="0" applyBorder="0" applyAlignment="0" applyProtection="0"/>
    <xf numFmtId="0" fontId="106" fillId="0" borderId="62" applyNumberFormat="0" applyFill="0" applyAlignment="0" applyProtection="0"/>
    <xf numFmtId="0" fontId="107" fillId="0" borderId="0" applyNumberFormat="0" applyFill="0" applyBorder="0" applyAlignment="0" applyProtection="0"/>
    <xf numFmtId="0" fontId="94" fillId="5" borderId="63" applyNumberFormat="0" applyAlignment="0" applyProtection="0"/>
    <xf numFmtId="0" fontId="101" fillId="20" borderId="63" applyNumberFormat="0" applyAlignment="0" applyProtection="0"/>
    <xf numFmtId="0" fontId="26" fillId="31" borderId="64" applyNumberFormat="0" applyFont="0" applyAlignment="0" applyProtection="0"/>
    <xf numFmtId="0" fontId="104" fillId="5" borderId="65" applyNumberFormat="0" applyAlignment="0" applyProtection="0"/>
    <xf numFmtId="0" fontId="106" fillId="0" borderId="66" applyNumberFormat="0" applyFill="0" applyAlignment="0" applyProtection="0"/>
  </cellStyleXfs>
  <cellXfs count="5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67" fontId="59" fillId="0" borderId="0" xfId="1" applyNumberFormat="1" applyFont="1" applyAlignment="1">
      <alignment horizontal="righ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5" fillId="0" borderId="0" xfId="1" applyNumberFormat="1" applyFont="1" applyAlignment="1">
      <alignment horizontal="right" wrapText="1"/>
    </xf>
    <xf numFmtId="4" fontId="68" fillId="0" borderId="0" xfId="6" applyNumberFormat="1" applyFont="1" applyBorder="1" applyAlignment="1">
      <alignment horizontal="righ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0" xfId="1" applyFont="1" applyAlignment="1">
      <alignment horizontal="left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76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3" fillId="5" borderId="48" xfId="1" applyFont="1" applyFill="1" applyBorder="1" applyAlignment="1">
      <alignment horizontal="center"/>
    </xf>
    <xf numFmtId="0" fontId="3" fillId="5" borderId="49" xfId="1" applyFont="1" applyFill="1" applyBorder="1" applyAlignment="1">
      <alignment horizontal="center"/>
    </xf>
    <xf numFmtId="167" fontId="3" fillId="5" borderId="49" xfId="1" applyNumberFormat="1" applyFont="1" applyFill="1" applyBorder="1" applyAlignment="1">
      <alignment horizontal="center"/>
    </xf>
    <xf numFmtId="4" fontId="3" fillId="5" borderId="49" xfId="1" applyNumberFormat="1" applyFont="1" applyFill="1" applyBorder="1" applyAlignment="1">
      <alignment horizontal="center" wrapText="1"/>
    </xf>
    <xf numFmtId="4" fontId="3" fillId="5" borderId="49" xfId="1" applyNumberFormat="1" applyFont="1" applyFill="1" applyBorder="1" applyAlignment="1">
      <alignment horizontal="center"/>
    </xf>
    <xf numFmtId="4" fontId="3" fillId="5" borderId="49" xfId="6" applyNumberFormat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" wrapText="1"/>
    </xf>
    <xf numFmtId="0" fontId="68" fillId="0" borderId="0" xfId="1" applyFont="1"/>
    <xf numFmtId="4" fontId="68" fillId="0" borderId="0" xfId="6" applyNumberFormat="1" applyFont="1" applyFill="1" applyBorder="1" applyAlignment="1">
      <alignment horizontal="right"/>
    </xf>
    <xf numFmtId="0" fontId="2" fillId="0" borderId="10" xfId="1" applyBorder="1" applyAlignment="1">
      <alignment horizontal="center" vertical="center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3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34" xfId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4" fillId="0" borderId="0" xfId="0" applyNumberFormat="1" applyFont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4" fontId="85" fillId="0" borderId="0" xfId="6" applyNumberFormat="1" applyFont="1" applyFill="1" applyBorder="1" applyAlignment="1">
      <alignment horizontal="right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14" fontId="61" fillId="0" borderId="0" xfId="0" applyNumberFormat="1" applyFont="1" applyAlignment="1">
      <alignment horizontal="left"/>
    </xf>
    <xf numFmtId="43" fontId="21" fillId="0" borderId="0" xfId="1" applyNumberFormat="1" applyFont="1"/>
    <xf numFmtId="43" fontId="86" fillId="0" borderId="0" xfId="0" applyNumberFormat="1" applyFont="1" applyAlignment="1">
      <alignment horizontal="center" vertical="top" wrapText="1"/>
    </xf>
    <xf numFmtId="0" fontId="21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5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5" fillId="0" borderId="0" xfId="1" applyNumberFormat="1" applyFont="1"/>
    <xf numFmtId="172" fontId="2" fillId="0" borderId="0" xfId="1" applyNumberFormat="1"/>
    <xf numFmtId="4" fontId="68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7" fillId="0" borderId="0" xfId="0" applyNumberFormat="1" applyFont="1" applyAlignment="1">
      <alignment horizontal="right"/>
    </xf>
    <xf numFmtId="43" fontId="2" fillId="0" borderId="1" xfId="7" applyFont="1" applyFill="1" applyBorder="1"/>
    <xf numFmtId="0" fontId="87" fillId="0" borderId="0" xfId="0" applyFont="1" applyAlignment="1">
      <alignment horizontal="right"/>
    </xf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4" fontId="39" fillId="0" borderId="30" xfId="1" applyNumberFormat="1" applyFont="1" applyBorder="1"/>
    <xf numFmtId="0" fontId="51" fillId="0" borderId="51" xfId="0" applyFont="1" applyBorder="1"/>
    <xf numFmtId="43" fontId="74" fillId="0" borderId="0" xfId="7" applyFont="1"/>
    <xf numFmtId="0" fontId="22" fillId="0" borderId="0" xfId="1" applyFont="1"/>
    <xf numFmtId="0" fontId="90" fillId="0" borderId="0" xfId="0" applyFont="1" applyAlignment="1">
      <alignment horizontal="center"/>
    </xf>
    <xf numFmtId="0" fontId="90" fillId="0" borderId="0" xfId="0" applyFont="1" applyAlignment="1">
      <alignment horizontal="center" wrapText="1"/>
    </xf>
    <xf numFmtId="1" fontId="90" fillId="0" borderId="0" xfId="0" applyNumberFormat="1" applyFont="1" applyAlignment="1">
      <alignment horizontal="center"/>
    </xf>
    <xf numFmtId="167" fontId="90" fillId="0" borderId="0" xfId="0" applyNumberFormat="1" applyFont="1" applyAlignment="1">
      <alignment horizontal="center"/>
    </xf>
    <xf numFmtId="4" fontId="91" fillId="0" borderId="0" xfId="9" applyNumberFormat="1" applyFont="1" applyBorder="1" applyAlignment="1">
      <alignment horizontal="center"/>
    </xf>
    <xf numFmtId="166" fontId="91" fillId="0" borderId="0" xfId="0" applyNumberFormat="1" applyFont="1" applyAlignment="1">
      <alignment horizontal="center"/>
    </xf>
    <xf numFmtId="1" fontId="91" fillId="0" borderId="0" xfId="0" applyNumberFormat="1" applyFont="1" applyAlignment="1">
      <alignment horizontal="center"/>
    </xf>
    <xf numFmtId="4" fontId="90" fillId="0" borderId="0" xfId="9" applyNumberFormat="1" applyFont="1" applyBorder="1" applyAlignment="1">
      <alignment horizontal="center"/>
    </xf>
    <xf numFmtId="166" fontId="90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3" fontId="51" fillId="0" borderId="10" xfId="7" applyFont="1" applyFill="1" applyBorder="1" applyAlignment="1">
      <alignment horizontal="right"/>
    </xf>
    <xf numFmtId="43" fontId="51" fillId="0" borderId="10" xfId="7" applyFont="1" applyFill="1" applyBorder="1" applyAlignment="1"/>
    <xf numFmtId="4" fontId="3" fillId="5" borderId="41" xfId="9" applyNumberFormat="1" applyFont="1" applyFill="1" applyBorder="1" applyAlignment="1">
      <alignment horizontal="center" wrapText="1"/>
    </xf>
    <xf numFmtId="0" fontId="3" fillId="5" borderId="53" xfId="1" applyFont="1" applyFill="1" applyBorder="1" applyAlignment="1">
      <alignment horizontal="center" wrapText="1"/>
    </xf>
    <xf numFmtId="0" fontId="60" fillId="0" borderId="32" xfId="0" applyFont="1" applyBorder="1" applyAlignment="1">
      <alignment horizontal="left"/>
    </xf>
    <xf numFmtId="0" fontId="51" fillId="0" borderId="48" xfId="0" applyFont="1" applyBorder="1" applyAlignment="1">
      <alignment horizontal="left"/>
    </xf>
    <xf numFmtId="0" fontId="51" fillId="0" borderId="9" xfId="0" applyFont="1" applyBorder="1"/>
    <xf numFmtId="0" fontId="51" fillId="0" borderId="10" xfId="0" applyFont="1" applyBorder="1" applyAlignment="1">
      <alignment horizontal="right"/>
    </xf>
    <xf numFmtId="0" fontId="51" fillId="0" borderId="52" xfId="0" applyFont="1" applyBorder="1" applyAlignment="1">
      <alignment horizontal="center"/>
    </xf>
    <xf numFmtId="0" fontId="2" fillId="0" borderId="45" xfId="1" applyBorder="1" applyAlignment="1">
      <alignment horizontal="left" vertical="center"/>
    </xf>
    <xf numFmtId="4" fontId="54" fillId="0" borderId="49" xfId="0" applyNumberFormat="1" applyFont="1" applyBorder="1"/>
    <xf numFmtId="0" fontId="89" fillId="0" borderId="49" xfId="0" applyFont="1" applyBorder="1"/>
    <xf numFmtId="0" fontId="89" fillId="0" borderId="50" xfId="0" applyFont="1" applyBorder="1"/>
    <xf numFmtId="0" fontId="51" fillId="0" borderId="21" xfId="0" applyFont="1" applyBorder="1"/>
    <xf numFmtId="0" fontId="22" fillId="0" borderId="21" xfId="1" applyFont="1" applyBorder="1" applyAlignment="1">
      <alignment horizontal="left" vertical="center"/>
    </xf>
    <xf numFmtId="0" fontId="51" fillId="0" borderId="46" xfId="0" applyFont="1" applyBorder="1" applyAlignment="1">
      <alignment horizontal="left"/>
    </xf>
    <xf numFmtId="14" fontId="51" fillId="0" borderId="10" xfId="0" applyNumberFormat="1" applyFont="1" applyBorder="1" applyAlignment="1">
      <alignment horizontal="center"/>
    </xf>
    <xf numFmtId="0" fontId="2" fillId="0" borderId="0" xfId="1" applyAlignment="1">
      <alignment horizontal="center" vertical="center"/>
    </xf>
    <xf numFmtId="0" fontId="2" fillId="0" borderId="6" xfId="1" applyBorder="1" applyAlignment="1">
      <alignment horizontal="left" vertical="center"/>
    </xf>
    <xf numFmtId="0" fontId="2" fillId="0" borderId="6" xfId="1" applyBorder="1" applyAlignment="1">
      <alignment horizontal="center" vertical="center"/>
    </xf>
    <xf numFmtId="43" fontId="2" fillId="0" borderId="6" xfId="1" applyNumberFormat="1" applyBorder="1" applyAlignment="1">
      <alignment horizontal="left" vertical="center"/>
    </xf>
    <xf numFmtId="0" fontId="21" fillId="0" borderId="6" xfId="1" applyFont="1" applyBorder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8" xfId="1" applyBorder="1" applyAlignment="1">
      <alignment horizontal="right" wrapText="1"/>
    </xf>
    <xf numFmtId="4" fontId="21" fillId="0" borderId="49" xfId="1" applyNumberFormat="1" applyFont="1" applyBorder="1" applyAlignment="1">
      <alignment horizontal="left" wrapText="1"/>
    </xf>
    <xf numFmtId="4" fontId="21" fillId="0" borderId="49" xfId="1" applyNumberFormat="1" applyFont="1" applyBorder="1" applyAlignment="1">
      <alignment horizontal="center"/>
    </xf>
    <xf numFmtId="167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wrapText="1"/>
    </xf>
    <xf numFmtId="1" fontId="21" fillId="0" borderId="49" xfId="1" applyNumberFormat="1" applyFont="1" applyBorder="1" applyAlignment="1">
      <alignment horizontal="right"/>
    </xf>
    <xf numFmtId="4" fontId="21" fillId="0" borderId="50" xfId="1" applyNumberFormat="1" applyFont="1" applyBorder="1" applyAlignment="1">
      <alignment horizontal="left"/>
    </xf>
    <xf numFmtId="43" fontId="2" fillId="0" borderId="70" xfId="7" applyFont="1" applyBorder="1"/>
    <xf numFmtId="43" fontId="2" fillId="0" borderId="71" xfId="1" applyNumberFormat="1" applyBorder="1" applyAlignment="1">
      <alignment horizontal="left" vertical="center"/>
    </xf>
    <xf numFmtId="43" fontId="63" fillId="0" borderId="68" xfId="4" applyFont="1" applyFill="1" applyBorder="1" applyAlignment="1">
      <alignment horizontal="center"/>
    </xf>
    <xf numFmtId="43" fontId="49" fillId="0" borderId="68" xfId="3" applyFont="1" applyFill="1" applyBorder="1" applyAlignment="1">
      <alignment horizontal="center"/>
    </xf>
    <xf numFmtId="14" fontId="2" fillId="0" borderId="72" xfId="1" applyNumberFormat="1" applyBorder="1" applyAlignment="1">
      <alignment horizontal="left"/>
    </xf>
    <xf numFmtId="43" fontId="88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83" fillId="0" borderId="37" xfId="0" applyFont="1" applyBorder="1"/>
    <xf numFmtId="0" fontId="2" fillId="0" borderId="46" xfId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167" fontId="2" fillId="0" borderId="10" xfId="1" applyNumberFormat="1" applyBorder="1" applyAlignment="1">
      <alignment horizontal="center" vertical="center"/>
    </xf>
    <xf numFmtId="3" fontId="21" fillId="0" borderId="10" xfId="6" applyNumberFormat="1" applyFont="1" applyFill="1" applyBorder="1" applyAlignment="1">
      <alignment horizontal="center" vertical="center" wrapText="1"/>
    </xf>
    <xf numFmtId="167" fontId="2" fillId="0" borderId="1" xfId="1" applyNumberFormat="1" applyBorder="1" applyAlignment="1">
      <alignment horizontal="center" vertical="center"/>
    </xf>
    <xf numFmtId="0" fontId="2" fillId="0" borderId="67" xfId="1" applyBorder="1" applyAlignment="1">
      <alignment horizontal="left" vertical="center"/>
    </xf>
    <xf numFmtId="0" fontId="2" fillId="0" borderId="68" xfId="1" applyBorder="1" applyAlignment="1">
      <alignment horizontal="left" vertical="center"/>
    </xf>
    <xf numFmtId="167" fontId="2" fillId="0" borderId="68" xfId="1" applyNumberFormat="1" applyBorder="1" applyAlignment="1">
      <alignment horizontal="center" vertical="center"/>
    </xf>
    <xf numFmtId="43" fontId="2" fillId="0" borderId="68" xfId="2" applyNumberFormat="1" applyFont="1" applyFill="1" applyBorder="1" applyAlignment="1">
      <alignment horizontal="left" vertical="center"/>
    </xf>
    <xf numFmtId="43" fontId="2" fillId="0" borderId="68" xfId="1" applyNumberFormat="1" applyBorder="1" applyAlignment="1">
      <alignment horizontal="left" vertical="center"/>
    </xf>
    <xf numFmtId="0" fontId="21" fillId="0" borderId="68" xfId="1" applyFont="1" applyBorder="1" applyAlignment="1">
      <alignment horizontal="center" vertical="center"/>
    </xf>
    <xf numFmtId="0" fontId="2" fillId="0" borderId="69" xfId="1" applyBorder="1" applyAlignment="1">
      <alignment horizontal="left" vertical="center" wrapText="1"/>
    </xf>
    <xf numFmtId="0" fontId="2" fillId="0" borderId="47" xfId="1" applyBorder="1" applyAlignment="1">
      <alignment horizontal="left" vertical="center" wrapText="1"/>
    </xf>
    <xf numFmtId="3" fontId="21" fillId="0" borderId="1" xfId="6" applyNumberFormat="1" applyFont="1" applyFill="1" applyBorder="1" applyAlignment="1">
      <alignment horizontal="center" vertical="center" wrapText="1"/>
    </xf>
    <xf numFmtId="0" fontId="66" fillId="0" borderId="34" xfId="1" applyFont="1" applyBorder="1" applyAlignment="1">
      <alignment horizontal="left" vertical="center" wrapText="1"/>
    </xf>
    <xf numFmtId="43" fontId="25" fillId="0" borderId="30" xfId="1" applyNumberFormat="1" applyFont="1" applyBorder="1"/>
    <xf numFmtId="0" fontId="3" fillId="5" borderId="73" xfId="1" applyFont="1" applyFill="1" applyBorder="1" applyAlignment="1">
      <alignment horizontal="center"/>
    </xf>
    <xf numFmtId="0" fontId="3" fillId="5" borderId="74" xfId="1" applyFont="1" applyFill="1" applyBorder="1" applyAlignment="1">
      <alignment horizontal="center"/>
    </xf>
    <xf numFmtId="167" fontId="3" fillId="5" borderId="74" xfId="1" applyNumberFormat="1" applyFont="1" applyFill="1" applyBorder="1" applyAlignment="1">
      <alignment horizontal="center"/>
    </xf>
    <xf numFmtId="4" fontId="3" fillId="5" borderId="74" xfId="1" applyNumberFormat="1" applyFont="1" applyFill="1" applyBorder="1" applyAlignment="1">
      <alignment horizontal="center" wrapText="1"/>
    </xf>
    <xf numFmtId="4" fontId="3" fillId="5" borderId="74" xfId="1" applyNumberFormat="1" applyFont="1" applyFill="1" applyBorder="1" applyAlignment="1">
      <alignment horizontal="center"/>
    </xf>
    <xf numFmtId="0" fontId="3" fillId="5" borderId="75" xfId="1" applyFont="1" applyFill="1" applyBorder="1" applyAlignment="1">
      <alignment horizontal="center"/>
    </xf>
    <xf numFmtId="0" fontId="51" fillId="0" borderId="67" xfId="0" applyFont="1" applyBorder="1" applyAlignment="1">
      <alignment horizontal="left"/>
    </xf>
    <xf numFmtId="0" fontId="51" fillId="0" borderId="68" xfId="0" applyFont="1" applyBorder="1" applyAlignment="1">
      <alignment horizontal="right"/>
    </xf>
    <xf numFmtId="14" fontId="51" fillId="0" borderId="68" xfId="0" applyNumberFormat="1" applyFont="1" applyBorder="1" applyAlignment="1">
      <alignment horizontal="center"/>
    </xf>
    <xf numFmtId="43" fontId="51" fillId="0" borderId="68" xfId="7" applyFont="1" applyFill="1" applyBorder="1" applyAlignment="1">
      <alignment horizontal="right"/>
    </xf>
    <xf numFmtId="43" fontId="51" fillId="0" borderId="68" xfId="7" applyFont="1" applyFill="1" applyBorder="1" applyAlignment="1"/>
    <xf numFmtId="43" fontId="51" fillId="0" borderId="68" xfId="7" applyFont="1" applyFill="1" applyBorder="1" applyAlignment="1">
      <alignment horizontal="right" wrapText="1"/>
    </xf>
    <xf numFmtId="0" fontId="51" fillId="0" borderId="68" xfId="0" applyFont="1" applyBorder="1"/>
    <xf numFmtId="0" fontId="51" fillId="0" borderId="68" xfId="0" applyFont="1" applyBorder="1" applyAlignment="1">
      <alignment horizontal="center"/>
    </xf>
    <xf numFmtId="0" fontId="3" fillId="0" borderId="68" xfId="1" applyFont="1" applyBorder="1" applyAlignment="1">
      <alignment horizontal="center" wrapText="1"/>
    </xf>
    <xf numFmtId="0" fontId="60" fillId="0" borderId="69" xfId="0" applyFont="1" applyBorder="1" applyAlignment="1">
      <alignment horizontal="left"/>
    </xf>
    <xf numFmtId="0" fontId="108" fillId="0" borderId="27" xfId="0" applyFont="1" applyBorder="1" applyAlignment="1">
      <alignment horizontal="center"/>
    </xf>
    <xf numFmtId="0" fontId="51" fillId="0" borderId="71" xfId="0" applyFont="1" applyBorder="1" applyAlignment="1">
      <alignment horizontal="right"/>
    </xf>
    <xf numFmtId="14" fontId="51" fillId="0" borderId="71" xfId="0" applyNumberFormat="1" applyFont="1" applyBorder="1" applyAlignment="1">
      <alignment horizontal="center"/>
    </xf>
    <xf numFmtId="43" fontId="51" fillId="0" borderId="71" xfId="7" applyFont="1" applyFill="1" applyBorder="1" applyAlignment="1">
      <alignment horizontal="right"/>
    </xf>
    <xf numFmtId="0" fontId="68" fillId="0" borderId="69" xfId="1" applyFont="1" applyBorder="1" applyAlignment="1">
      <alignment horizontal="left" vertical="center" wrapText="1"/>
    </xf>
    <xf numFmtId="0" fontId="51" fillId="0" borderId="45" xfId="0" applyFont="1" applyBorder="1" applyAlignment="1">
      <alignment horizontal="left"/>
    </xf>
    <xf numFmtId="43" fontId="51" fillId="0" borderId="71" xfId="7" applyFont="1" applyFill="1" applyBorder="1" applyAlignment="1"/>
    <xf numFmtId="0" fontId="51" fillId="0" borderId="71" xfId="0" applyFont="1" applyBorder="1" applyAlignment="1">
      <alignment horizontal="center"/>
    </xf>
    <xf numFmtId="0" fontId="51" fillId="0" borderId="72" xfId="0" applyFont="1" applyBorder="1" applyAlignment="1">
      <alignment horizontal="right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8" xfId="1" applyNumberFormat="1" applyFont="1" applyBorder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63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31" xfId="1" applyFont="1" applyBorder="1" applyAlignment="1">
      <alignment horizontal="left"/>
    </xf>
    <xf numFmtId="0" fontId="70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73" fillId="0" borderId="30" xfId="0" applyFont="1" applyBorder="1" applyAlignment="1">
      <alignment horizontal="center"/>
    </xf>
    <xf numFmtId="0" fontId="54" fillId="0" borderId="49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59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_29 feb DESEMBOLSO2004" xfId="6" xr:uid="{00000000-0005-0000-0000-00002A000000}"/>
    <cellStyle name="Millares_29 feb DESEMBOLSO2004 2" xfId="9" xr:uid="{00000000-0005-0000-0000-00002B000000}"/>
    <cellStyle name="Neutral 2" xfId="48" xr:uid="{00000000-0005-0000-0000-00002C000000}"/>
    <cellStyle name="Normal" xfId="0" builtinId="0"/>
    <cellStyle name="Normal 2" xfId="1" xr:uid="{00000000-0005-0000-0000-00002E000000}"/>
    <cellStyle name="Normal 2 2" xfId="5" xr:uid="{00000000-0005-0000-0000-00002F000000}"/>
    <cellStyle name="Normal 3" xfId="11" xr:uid="{00000000-0005-0000-0000-000030000000}"/>
    <cellStyle name="Normal 4" xfId="12" xr:uid="{00000000-0005-0000-0000-000031000000}"/>
    <cellStyle name="Note" xfId="49" xr:uid="{00000000-0005-0000-0000-000032000000}"/>
    <cellStyle name="Note 2" xfId="56" xr:uid="{00000000-0005-0000-0000-000033000000}"/>
    <cellStyle name="Output" xfId="50" xr:uid="{00000000-0005-0000-0000-000034000000}"/>
    <cellStyle name="Output 2" xfId="57" xr:uid="{00000000-0005-0000-0000-000035000000}"/>
    <cellStyle name="Porcentaje 2" xfId="2" xr:uid="{00000000-0005-0000-0000-000036000000}"/>
    <cellStyle name="Title" xfId="51" xr:uid="{00000000-0005-0000-0000-000037000000}"/>
    <cellStyle name="Total 2" xfId="52" xr:uid="{00000000-0005-0000-0000-000038000000}"/>
    <cellStyle name="Total 3" xfId="58" xr:uid="{00000000-0005-0000-0000-000039000000}"/>
    <cellStyle name="Warning Text" xfId="53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1587602</xdr:colOff>
      <xdr:row>40</xdr:row>
      <xdr:rowOff>31956</xdr:rowOff>
    </xdr:from>
    <xdr:to>
      <xdr:col>10</xdr:col>
      <xdr:colOff>569525</xdr:colOff>
      <xdr:row>44</xdr:row>
      <xdr:rowOff>42689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4658" y="8389375"/>
          <a:ext cx="2876419" cy="824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D3410056-CA1F-4E7D-B6E6-C54CDAC2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142" zoomScaleNormal="100" workbookViewId="0">
      <selection activeCell="H212" sqref="H212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52"/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77"/>
    </row>
    <row r="2" spans="1:15" ht="14.25" customHeight="1" x14ac:dyDescent="0.5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77"/>
    </row>
    <row r="3" spans="1:15" ht="18.75" customHeight="1" x14ac:dyDescent="0.5">
      <c r="A3" s="432" t="s">
        <v>172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77"/>
    </row>
    <row r="4" spans="1:15" ht="13.5" customHeight="1" x14ac:dyDescent="0.25">
      <c r="A4" s="419" t="s">
        <v>606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</row>
    <row r="5" spans="1:15" ht="13.5" customHeight="1" x14ac:dyDescent="0.25">
      <c r="A5" s="420" t="s">
        <v>171</v>
      </c>
      <c r="B5" s="420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33" t="s">
        <v>615</v>
      </c>
      <c r="G7" s="434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21" t="s">
        <v>168</v>
      </c>
      <c r="B8" s="421"/>
      <c r="C8" s="421"/>
      <c r="D8" s="421"/>
      <c r="E8" s="421"/>
      <c r="F8" s="421"/>
      <c r="G8" s="24" t="s">
        <v>167</v>
      </c>
      <c r="H8" s="435"/>
      <c r="I8" s="435"/>
      <c r="J8" s="435"/>
      <c r="K8" s="435"/>
      <c r="L8" s="435"/>
      <c r="M8" s="72"/>
    </row>
    <row r="9" spans="1:15" ht="18.75" customHeight="1" x14ac:dyDescent="0.4">
      <c r="A9" s="19" t="s">
        <v>166</v>
      </c>
      <c r="B9" s="19"/>
      <c r="C9" s="24"/>
      <c r="D9" s="435">
        <v>2</v>
      </c>
      <c r="E9" s="435"/>
      <c r="F9" s="437"/>
      <c r="G9" s="436" t="s">
        <v>613</v>
      </c>
      <c r="H9" s="435"/>
      <c r="I9" s="435"/>
      <c r="J9" s="435"/>
      <c r="K9" s="435"/>
      <c r="L9" s="435"/>
      <c r="M9" s="437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17">
        <f>K210</f>
        <v>1999952.8200000003</v>
      </c>
      <c r="I10" s="417"/>
      <c r="J10" s="417"/>
      <c r="K10" s="417"/>
      <c r="L10" s="417"/>
      <c r="M10" s="72"/>
      <c r="O10" s="229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 t="s">
        <v>703</v>
      </c>
      <c r="G11" s="69" t="s">
        <v>162</v>
      </c>
      <c r="H11" s="68"/>
      <c r="I11" s="448">
        <v>39699814876</v>
      </c>
      <c r="J11" s="448"/>
      <c r="K11" s="448"/>
      <c r="L11" s="448"/>
      <c r="M11" s="67"/>
    </row>
    <row r="12" spans="1:15" ht="13.5" customHeight="1" x14ac:dyDescent="0.25">
      <c r="A12" s="421" t="s">
        <v>161</v>
      </c>
      <c r="B12" s="421"/>
      <c r="C12" s="421"/>
      <c r="D12" s="421"/>
      <c r="E12" s="421"/>
      <c r="F12" s="421"/>
      <c r="G12" s="421" t="s">
        <v>160</v>
      </c>
      <c r="H12" s="421"/>
      <c r="I12" s="421"/>
      <c r="J12" s="421"/>
      <c r="K12" s="421"/>
      <c r="L12" s="421"/>
      <c r="M12" s="421"/>
    </row>
    <row r="13" spans="1:15" ht="13.5" customHeight="1" x14ac:dyDescent="0.25">
      <c r="A13" s="436" t="s">
        <v>159</v>
      </c>
      <c r="B13" s="435"/>
      <c r="C13" s="435"/>
      <c r="D13" s="435"/>
      <c r="E13" s="435"/>
      <c r="F13" s="437"/>
      <c r="G13" s="19" t="s">
        <v>158</v>
      </c>
      <c r="H13" s="24"/>
      <c r="I13" s="417">
        <f>H10-K95</f>
        <v>1996978.3300000003</v>
      </c>
      <c r="J13" s="417"/>
      <c r="K13" s="417"/>
      <c r="L13" s="418"/>
      <c r="M13" s="24"/>
    </row>
    <row r="14" spans="1:15" ht="13.5" customHeight="1" x14ac:dyDescent="0.25">
      <c r="A14" s="422" t="s">
        <v>157</v>
      </c>
      <c r="B14" s="438" t="s">
        <v>153</v>
      </c>
      <c r="C14" s="438" t="s">
        <v>152</v>
      </c>
      <c r="D14" s="438" t="s">
        <v>156</v>
      </c>
      <c r="E14" s="438" t="s">
        <v>150</v>
      </c>
      <c r="F14" s="440" t="s">
        <v>155</v>
      </c>
      <c r="G14" s="441"/>
      <c r="H14" s="444" t="s">
        <v>154</v>
      </c>
      <c r="I14" s="445"/>
      <c r="J14" s="445"/>
      <c r="K14" s="445"/>
      <c r="L14" s="445"/>
      <c r="M14" s="446" t="s">
        <v>149</v>
      </c>
    </row>
    <row r="15" spans="1:15" ht="41.25" customHeight="1" thickBot="1" x14ac:dyDescent="0.3">
      <c r="A15" s="423"/>
      <c r="B15" s="439"/>
      <c r="C15" s="439"/>
      <c r="D15" s="439"/>
      <c r="E15" s="439"/>
      <c r="F15" s="442"/>
      <c r="G15" s="443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47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4" t="s">
        <v>148</v>
      </c>
      <c r="G16" s="425"/>
      <c r="H16" s="58">
        <f>I17+I34+I39+I44+I53+I68+I73+I91+I117</f>
        <v>29024.489999999998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6" t="s">
        <v>147</v>
      </c>
      <c r="G17" s="427"/>
      <c r="H17" s="51"/>
      <c r="I17" s="51">
        <f>J18+J20+J22+J24+J26+J28+J30+J32</f>
        <v>0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28" t="s">
        <v>146</v>
      </c>
      <c r="G18" s="429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28" t="s">
        <v>146</v>
      </c>
      <c r="G19" s="429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30" t="s">
        <v>145</v>
      </c>
      <c r="G20" s="431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30" t="s">
        <v>145</v>
      </c>
      <c r="G21" s="431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30" t="s">
        <v>144</v>
      </c>
      <c r="G22" s="431"/>
      <c r="H22" s="43"/>
      <c r="I22" s="43"/>
      <c r="J22" s="43">
        <f>K23</f>
        <v>0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30" t="s">
        <v>144</v>
      </c>
      <c r="G23" s="431"/>
      <c r="H23" s="43"/>
      <c r="I23" s="43"/>
      <c r="J23" s="43"/>
      <c r="K23" s="43">
        <f>'CUENTA T FR'!C75</f>
        <v>0</v>
      </c>
      <c r="L23" s="43">
        <f>K23/$J$210</f>
        <v>0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28" t="s">
        <v>143</v>
      </c>
      <c r="G24" s="429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28" t="s">
        <v>143</v>
      </c>
      <c r="G25" s="429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30" t="s">
        <v>142</v>
      </c>
      <c r="G26" s="431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30" t="s">
        <v>142</v>
      </c>
      <c r="G27" s="431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30" t="s">
        <v>141</v>
      </c>
      <c r="G28" s="431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28" t="s">
        <v>140</v>
      </c>
      <c r="G29" s="429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28" t="s">
        <v>139</v>
      </c>
      <c r="G30" s="429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28" t="s">
        <v>139</v>
      </c>
      <c r="G31" s="429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30" t="s">
        <v>138</v>
      </c>
      <c r="G32" s="431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30" t="s">
        <v>138</v>
      </c>
      <c r="G33" s="431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6" t="s">
        <v>137</v>
      </c>
      <c r="G34" s="427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30" t="s">
        <v>136</v>
      </c>
      <c r="G35" s="431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30" t="s">
        <v>136</v>
      </c>
      <c r="G36" s="431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30" t="s">
        <v>135</v>
      </c>
      <c r="G37" s="431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30" t="s">
        <v>135</v>
      </c>
      <c r="G38" s="431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6" t="s">
        <v>134</v>
      </c>
      <c r="G39" s="427"/>
      <c r="H39" s="51"/>
      <c r="I39" s="51">
        <f>J40+J42</f>
        <v>26050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30" t="s">
        <v>133</v>
      </c>
      <c r="G40" s="431"/>
      <c r="H40" s="43"/>
      <c r="I40" s="43"/>
      <c r="J40" s="43">
        <f>K41</f>
        <v>26050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30" t="s">
        <v>133</v>
      </c>
      <c r="G41" s="431"/>
      <c r="H41" s="43"/>
      <c r="I41" s="43"/>
      <c r="J41" s="43"/>
      <c r="K41" s="43">
        <f>'CUENTA T FR'!K75</f>
        <v>26050</v>
      </c>
      <c r="L41" s="43">
        <f>K41/$J$210</f>
        <v>1.3025307266998427E-2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30" t="s">
        <v>132</v>
      </c>
      <c r="G42" s="431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30" t="s">
        <v>132</v>
      </c>
      <c r="G43" s="431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6" t="s">
        <v>131</v>
      </c>
      <c r="G44" s="427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30" t="s">
        <v>130</v>
      </c>
      <c r="G45" s="431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30" t="s">
        <v>130</v>
      </c>
      <c r="G46" s="431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30" t="s">
        <v>129</v>
      </c>
      <c r="G47" s="431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30" t="s">
        <v>129</v>
      </c>
      <c r="G48" s="431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36" t="s">
        <v>128</v>
      </c>
      <c r="G49" s="437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36" t="s">
        <v>128</v>
      </c>
      <c r="G50" s="437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36" t="s">
        <v>127</v>
      </c>
      <c r="G51" s="437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36" t="s">
        <v>127</v>
      </c>
      <c r="G52" s="437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6" t="s">
        <v>126</v>
      </c>
      <c r="G53" s="427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49" t="s">
        <v>125</v>
      </c>
      <c r="G54" s="450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49" t="s">
        <v>125</v>
      </c>
      <c r="G55" s="450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28" t="s">
        <v>124</v>
      </c>
      <c r="G56" s="429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30" t="s">
        <v>123</v>
      </c>
      <c r="G57" s="431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30" t="s">
        <v>596</v>
      </c>
      <c r="G58" s="431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30" t="s">
        <v>122</v>
      </c>
      <c r="G59" s="431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28" t="s">
        <v>121</v>
      </c>
      <c r="G60" s="429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30" t="s">
        <v>120</v>
      </c>
      <c r="G61" s="431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30" t="s">
        <v>118</v>
      </c>
      <c r="G64" s="431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30" t="s">
        <v>118</v>
      </c>
      <c r="G65" s="431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6" t="s">
        <v>117</v>
      </c>
      <c r="G68" s="427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28" t="s">
        <v>116</v>
      </c>
      <c r="G69" s="429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28" t="s">
        <v>116</v>
      </c>
      <c r="G70" s="429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28" t="s">
        <v>115</v>
      </c>
      <c r="G71" s="429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28" t="s">
        <v>115</v>
      </c>
      <c r="G72" s="429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6" t="s">
        <v>114</v>
      </c>
      <c r="G73" s="427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36" t="s">
        <v>597</v>
      </c>
      <c r="G74" s="437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30" t="s">
        <v>113</v>
      </c>
      <c r="G75" s="431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30" t="s">
        <v>111</v>
      </c>
      <c r="G77" s="431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30" t="s">
        <v>571</v>
      </c>
      <c r="G78" s="431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30" t="s">
        <v>109</v>
      </c>
      <c r="G79" s="431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350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30" t="s">
        <v>108</v>
      </c>
      <c r="G80" s="431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36" t="s">
        <v>574</v>
      </c>
      <c r="G82" s="437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36" t="s">
        <v>107</v>
      </c>
      <c r="G83" s="437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36" t="s">
        <v>106</v>
      </c>
      <c r="G84" s="437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36" t="s">
        <v>105</v>
      </c>
      <c r="G85" s="437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36" t="s">
        <v>599</v>
      </c>
      <c r="G86" s="437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36" t="s">
        <v>600</v>
      </c>
      <c r="G87" s="437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36" t="s">
        <v>601</v>
      </c>
      <c r="G88" s="437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6" t="s">
        <v>103</v>
      </c>
      <c r="G91" s="427"/>
      <c r="H91" s="51"/>
      <c r="I91" s="51">
        <f>J92+J94+J96+J98+J100+J104+J107+J113</f>
        <v>2974.49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30" t="s">
        <v>102</v>
      </c>
      <c r="G92" s="431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30" t="s">
        <v>102</v>
      </c>
      <c r="G93" s="431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30" t="s">
        <v>101</v>
      </c>
      <c r="G94" s="431"/>
      <c r="H94" s="43"/>
      <c r="I94" s="43"/>
      <c r="J94" s="43">
        <f>K95</f>
        <v>2974.49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30" t="s">
        <v>101</v>
      </c>
      <c r="G95" s="431"/>
      <c r="H95" s="43"/>
      <c r="I95" s="43"/>
      <c r="J95" s="43"/>
      <c r="K95" s="43">
        <f>'CUENTA T FR'!AQ75</f>
        <v>2974.49</v>
      </c>
      <c r="L95" s="43">
        <f>K95/$J$210</f>
        <v>1.4872800849372034E-3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30" t="s">
        <v>100</v>
      </c>
      <c r="G96" s="431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30" t="s">
        <v>100</v>
      </c>
      <c r="G97" s="431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28" t="s">
        <v>99</v>
      </c>
      <c r="G98" s="429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28" t="s">
        <v>99</v>
      </c>
      <c r="G99" s="429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30" t="s">
        <v>98</v>
      </c>
      <c r="G100" s="431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28" t="s">
        <v>97</v>
      </c>
      <c r="G101" s="429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28" t="s">
        <v>96</v>
      </c>
      <c r="G102" s="429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28" t="s">
        <v>95</v>
      </c>
      <c r="G103" s="429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28" t="s">
        <v>94</v>
      </c>
      <c r="G104" s="429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36" t="s">
        <v>93</v>
      </c>
      <c r="G105" s="437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30" t="s">
        <v>92</v>
      </c>
      <c r="G106" s="431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30" t="s">
        <v>91</v>
      </c>
      <c r="G107" s="431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36" t="s">
        <v>90</v>
      </c>
      <c r="G108" s="437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36" t="s">
        <v>89</v>
      </c>
      <c r="G110" s="437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36" t="s">
        <v>88</v>
      </c>
      <c r="G112" s="437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28" t="s">
        <v>87</v>
      </c>
      <c r="G113" s="429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30" t="s">
        <v>86</v>
      </c>
      <c r="G114" s="431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30" t="s">
        <v>85</v>
      </c>
      <c r="G115" s="431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30" t="s">
        <v>84</v>
      </c>
      <c r="G116" s="431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6" t="s">
        <v>83</v>
      </c>
      <c r="G117" s="427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4" t="s">
        <v>81</v>
      </c>
      <c r="G121" s="425"/>
      <c r="H121" s="58">
        <f>I122+I127+I134+I145+I148+I159+I180+I193</f>
        <v>1970928.33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6" t="s">
        <v>80</v>
      </c>
      <c r="G122" s="427"/>
      <c r="H122" s="51"/>
      <c r="I122" s="51">
        <f>J123+J125</f>
        <v>283007.68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283007.68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283007.68</v>
      </c>
      <c r="L124" s="43">
        <f>K124/$J$210</f>
        <v>0.14150717815433264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6" t="s">
        <v>76</v>
      </c>
      <c r="G127" s="427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6" t="s">
        <v>72</v>
      </c>
      <c r="G134" s="427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6" t="s">
        <v>67</v>
      </c>
      <c r="G145" s="427"/>
      <c r="H145" s="51"/>
      <c r="I145" s="51">
        <f>J146</f>
        <v>75700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75700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75700</v>
      </c>
      <c r="L147" s="43">
        <f>K147/$J$210</f>
        <v>3.7850892902563563E-2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6" t="s">
        <v>65</v>
      </c>
      <c r="G148" s="427"/>
      <c r="H148" s="51"/>
      <c r="I148" s="51">
        <f>J149+J151+J153+J155+J157</f>
        <v>69421.450000000012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69421.450000000012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69421.450000000012</v>
      </c>
      <c r="L158" s="43">
        <f>K158/$J$210</f>
        <v>3.4711543845319312E-2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6" t="s">
        <v>59</v>
      </c>
      <c r="G159" s="427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6" t="s">
        <v>39</v>
      </c>
      <c r="G180" s="427"/>
      <c r="H180" s="51"/>
      <c r="I180" s="51">
        <f>J181+J187</f>
        <v>750312.81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170269.45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58570</v>
      </c>
      <c r="L182" s="43">
        <f>K182/$J$210</f>
        <v>2.9285690849447134E-2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83100</v>
      </c>
      <c r="L183" s="43">
        <f>K183/$J$210</f>
        <v>4.155098018762262E-2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28249.45</v>
      </c>
      <c r="L184" s="43">
        <f>K184/$J$210</f>
        <v>1.4125058210123175E-2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350</v>
      </c>
      <c r="L185" s="43">
        <f>K185/$J$210</f>
        <v>1.7500412834738768E-4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580043.36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185441.03</v>
      </c>
      <c r="L189" s="43">
        <f>K189/$J$210</f>
        <v>9.2722702328547915E-2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394602.33</v>
      </c>
      <c r="L192" s="43">
        <f>K192/$J$210</f>
        <v>0.19730581944428066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6" t="s">
        <v>22</v>
      </c>
      <c r="G193" s="427"/>
      <c r="H193" s="51"/>
      <c r="I193" s="51">
        <f>J194+J196+J198+J200+J202+J204+J207</f>
        <v>792486.39000000013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92658.06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92658.06</v>
      </c>
      <c r="L195" s="43">
        <f>K195/$J$210</f>
        <v>4.6330122927599852E-2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190078.38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190078.38</v>
      </c>
      <c r="L197" s="43">
        <f>K197/$J$210</f>
        <v>9.5041432027381509E-2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509749.95000000007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509749.95000000007</v>
      </c>
      <c r="L199" s="43">
        <f>K199/$J$210</f>
        <v>0.2548809876424985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6" t="s">
        <v>584</v>
      </c>
      <c r="G209" s="267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1999952.82</v>
      </c>
      <c r="I210" s="33">
        <f>SUM(I16:I208)</f>
        <v>1999952.8200000003</v>
      </c>
      <c r="J210" s="33">
        <f>SUM(J16:J208)</f>
        <v>1999952.8200000003</v>
      </c>
      <c r="K210" s="33">
        <f>SUM(K16:K208)</f>
        <v>1999952.8200000003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16" t="s">
        <v>655</v>
      </c>
      <c r="B219" s="416"/>
      <c r="C219" s="416"/>
      <c r="D219" s="416"/>
      <c r="E219" s="416"/>
      <c r="F219" s="416"/>
      <c r="G219" s="8" t="s">
        <v>656</v>
      </c>
      <c r="H219" s="8"/>
      <c r="I219" s="8"/>
      <c r="J219" s="8" t="s">
        <v>657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15" t="s">
        <v>5</v>
      </c>
      <c r="H220" s="415"/>
      <c r="I220" s="5"/>
      <c r="J220" s="415" t="s">
        <v>4</v>
      </c>
      <c r="K220" s="415"/>
      <c r="L220" s="9"/>
      <c r="M220" s="5"/>
    </row>
    <row r="221" spans="1:13" ht="13.5" customHeight="1" x14ac:dyDescent="0.3">
      <c r="A221" s="453" t="s">
        <v>3</v>
      </c>
      <c r="B221" s="453"/>
      <c r="C221" s="453"/>
      <c r="D221" s="453"/>
      <c r="E221" s="453"/>
      <c r="F221" s="453"/>
      <c r="G221" s="453"/>
      <c r="H221" s="453"/>
      <c r="I221" s="453"/>
      <c r="J221" s="453"/>
      <c r="K221" s="453"/>
      <c r="L221" s="453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14">
        <v>45680</v>
      </c>
      <c r="K225" s="415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8" workbookViewId="0">
      <selection activeCell="D46" sqref="D46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24" t="s">
        <v>172</v>
      </c>
      <c r="B1" s="524"/>
      <c r="C1" s="524"/>
      <c r="D1" s="524"/>
      <c r="E1" s="524"/>
    </row>
    <row r="2" spans="1:5" ht="20.25" x14ac:dyDescent="0.3">
      <c r="A2" s="525" t="str">
        <f>'CONS. FUENTES FINAN'!A6</f>
        <v>Hospital Dr. Francisco Antonio Gonzalvo</v>
      </c>
      <c r="B2" s="525"/>
      <c r="C2" s="525"/>
      <c r="D2" s="525"/>
      <c r="E2" s="525"/>
    </row>
    <row r="3" spans="1:5" ht="15.75" x14ac:dyDescent="0.25">
      <c r="A3" s="526" t="s">
        <v>471</v>
      </c>
      <c r="B3" s="526"/>
      <c r="C3" s="526"/>
      <c r="D3" s="526"/>
      <c r="E3" s="526"/>
    </row>
    <row r="4" spans="1:5" ht="15.75" x14ac:dyDescent="0.25">
      <c r="A4" s="526">
        <v>2025</v>
      </c>
      <c r="B4" s="526"/>
      <c r="C4" s="526"/>
      <c r="D4" s="526"/>
      <c r="E4" s="526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27" t="s">
        <v>470</v>
      </c>
      <c r="B6" s="529" t="s">
        <v>469</v>
      </c>
      <c r="C6" s="531" t="s">
        <v>468</v>
      </c>
      <c r="D6" s="527" t="s">
        <v>424</v>
      </c>
      <c r="E6" s="527" t="s">
        <v>149</v>
      </c>
    </row>
    <row r="7" spans="1:5" ht="20.25" customHeight="1" thickBot="1" x14ac:dyDescent="0.25">
      <c r="A7" s="528"/>
      <c r="B7" s="530"/>
      <c r="C7" s="532"/>
      <c r="D7" s="528"/>
      <c r="E7" s="528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585449.95000000007</v>
      </c>
      <c r="C9" s="193">
        <f>'CONS. FUENTES FINAN'!H245+'CONS. FUENTES FINAN'!H315</f>
        <v>183362.56</v>
      </c>
      <c r="D9" s="193">
        <f>SUM(B9:C9)</f>
        <v>768812.51</v>
      </c>
      <c r="E9" s="195">
        <f>+D9/D12</f>
        <v>0.54185384594419728</v>
      </c>
    </row>
    <row r="10" spans="1:5" ht="18.75" x14ac:dyDescent="0.3">
      <c r="A10" s="196" t="s">
        <v>465</v>
      </c>
      <c r="B10" s="193">
        <f>'CONSOLIDADO FR'!K192</f>
        <v>394602.33</v>
      </c>
      <c r="C10" s="193">
        <f>'CONS. FUENTES FINAN'!H302</f>
        <v>0</v>
      </c>
      <c r="D10" s="193">
        <f>SUM(B10:C10)</f>
        <v>394602.33</v>
      </c>
      <c r="E10" s="195">
        <f>+D10/D12</f>
        <v>0.2781130475218741</v>
      </c>
    </row>
    <row r="11" spans="1:5" ht="18.75" x14ac:dyDescent="0.3">
      <c r="A11" s="196" t="s">
        <v>464</v>
      </c>
      <c r="B11" s="193">
        <f>'CONSOLIDADO FR'!K188+'CONSOLIDADO FR'!K189</f>
        <v>185441.03</v>
      </c>
      <c r="C11" s="193">
        <f>'CONS. FUENTES FINAN'!H296+'CONS. FUENTES FINAN'!H297+'CONS. FUENTES FINAN'!H298</f>
        <v>70000</v>
      </c>
      <c r="D11" s="193">
        <f>SUM(B11:C11)</f>
        <v>255441.03</v>
      </c>
      <c r="E11" s="195">
        <f>+D11/D12</f>
        <v>0.18003310653392862</v>
      </c>
    </row>
    <row r="12" spans="1:5" ht="18.75" x14ac:dyDescent="0.3">
      <c r="A12" s="203" t="s">
        <v>445</v>
      </c>
      <c r="B12" s="189">
        <f>SUM(B9:B11)</f>
        <v>1165493.31</v>
      </c>
      <c r="C12" s="189">
        <f>SUM(C9:C11)</f>
        <v>253362.56</v>
      </c>
      <c r="D12" s="189">
        <f>SUM(D9:D11)</f>
        <v>1418855.87</v>
      </c>
      <c r="E12" s="202">
        <f>+D12/D39</f>
        <v>0.38973355393559356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350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881309.07000000007</v>
      </c>
      <c r="D14" s="192">
        <f>SUM(B14:C14)</f>
        <v>881659.07000000007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350</v>
      </c>
      <c r="C16" s="189">
        <f>SUM(C14:C15)</f>
        <v>881309.07000000007</v>
      </c>
      <c r="D16" s="189">
        <f>SUM(D14:D15)</f>
        <v>881659.07000000007</v>
      </c>
      <c r="E16" s="202">
        <f>+D16/D39</f>
        <v>0.24217549504210759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170669.8</v>
      </c>
      <c r="D18" s="192">
        <f t="shared" ref="D18:D33" si="0">SUM(B18:C18)</f>
        <v>170669.8</v>
      </c>
      <c r="E18" s="195">
        <f>+D18/D38</f>
        <v>0.12735941483880781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0</v>
      </c>
      <c r="C19" s="193">
        <f>'CONS. FUENTES FINAN'!H91+'CONS. FUENTES FINAN'!H93+'CONS. FUENTES FINAN'!H95+'CONS. FUENTES FINAN'!H97</f>
        <v>0</v>
      </c>
      <c r="D19" s="192">
        <f t="shared" si="0"/>
        <v>0</v>
      </c>
      <c r="E19" s="195">
        <f>+D19/D38</f>
        <v>0</v>
      </c>
    </row>
    <row r="20" spans="1:5" ht="18.75" x14ac:dyDescent="0.3">
      <c r="A20" s="196" t="s">
        <v>611</v>
      </c>
      <c r="B20" s="193">
        <f>'CONSOLIDADO FR'!K29+'CONSOLIDADO FR'!K31+'CONSOLIDADO FR'!K33</f>
        <v>0</v>
      </c>
      <c r="C20" s="192">
        <f>'CONS. FUENTES FINAN'!H99+'CONS. FUENTES FINAN'!H102+'CONS. FUENTES FINAN'!H104</f>
        <v>0</v>
      </c>
      <c r="D20" s="192">
        <f t="shared" si="0"/>
        <v>0</v>
      </c>
      <c r="E20" s="195"/>
    </row>
    <row r="21" spans="1:5" ht="18.75" x14ac:dyDescent="0.3">
      <c r="A21" s="196" t="s">
        <v>457</v>
      </c>
      <c r="B21" s="193">
        <f>+'CONSOLIDADO FR'!I39</f>
        <v>26050</v>
      </c>
      <c r="C21" s="192">
        <f>'CONS. FUENTES FINAN'!H111</f>
        <v>5150</v>
      </c>
      <c r="D21" s="192">
        <f t="shared" si="0"/>
        <v>31200</v>
      </c>
      <c r="E21" s="195">
        <f>+D21/D38</f>
        <v>2.328246557370316E-2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19470</v>
      </c>
      <c r="D22" s="192">
        <f t="shared" si="0"/>
        <v>19470</v>
      </c>
      <c r="E22" s="195">
        <f>+D22/D38</f>
        <v>1.4529153997435915E-2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2974.49</v>
      </c>
      <c r="C24" s="192">
        <f>'CONS. FUENTES FINAN'!H182</f>
        <v>4002.98</v>
      </c>
      <c r="D24" s="192">
        <f t="shared" si="0"/>
        <v>6977.4699999999993</v>
      </c>
      <c r="E24" s="195">
        <f>+D24/D38</f>
        <v>5.2068174700816211E-3</v>
      </c>
    </row>
    <row r="25" spans="1:5" ht="18.75" x14ac:dyDescent="0.3">
      <c r="A25" s="196" t="s">
        <v>453</v>
      </c>
      <c r="B25" s="193">
        <f>+'CONSOLIDADO FR'!I34+'CONSOLIDADO FR'!K197</f>
        <v>190078.38</v>
      </c>
      <c r="C25" s="193">
        <f>'CONS. FUENTES FINAN'!H109+'CONS. FUENTES FINAN'!H312+'CONS. FUENTES FINAN'!H337+'CONS. FUENTES FINAN'!H348</f>
        <v>262431.99</v>
      </c>
      <c r="D25" s="192">
        <f t="shared" si="0"/>
        <v>452510.37</v>
      </c>
      <c r="E25" s="195">
        <f>+D25/D38</f>
        <v>0.33767811254066277</v>
      </c>
    </row>
    <row r="26" spans="1:5" ht="18.75" x14ac:dyDescent="0.3">
      <c r="A26" s="196" t="s">
        <v>452</v>
      </c>
      <c r="B26" s="193">
        <f>'CONSOLIDADO FR'!J118+'CONSOLIDADO FR'!J123</f>
        <v>283007.68</v>
      </c>
      <c r="C26" s="192">
        <f>'CONS. FUENTES FINAN'!H208+'CONS. FUENTES FINAN'!H214+'CONS. FUENTES FINAN'!H217+'CONS. FUENTES FINAN'!H219</f>
        <v>0</v>
      </c>
      <c r="D26" s="192">
        <f t="shared" si="0"/>
        <v>283007.68</v>
      </c>
      <c r="E26" s="195">
        <f>+D26/D38</f>
        <v>0.21118963354787179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69421.450000000012</v>
      </c>
      <c r="C28" s="192">
        <f>'CONS. FUENTES FINAN'!H259</f>
        <v>0</v>
      </c>
      <c r="D28" s="192">
        <f t="shared" si="0"/>
        <v>69421.450000000012</v>
      </c>
      <c r="E28" s="195">
        <f>+D28/D38</f>
        <v>5.1804567939152418E-2</v>
      </c>
    </row>
    <row r="29" spans="1:5" ht="18.75" x14ac:dyDescent="0.3">
      <c r="A29" s="196" t="s">
        <v>449</v>
      </c>
      <c r="B29" s="193">
        <f>+'CONSOLIDADO FR'!K182</f>
        <v>58570</v>
      </c>
      <c r="C29" s="192">
        <f>'CONS. FUENTES FINAN'!H288</f>
        <v>0</v>
      </c>
      <c r="D29" s="192">
        <f t="shared" si="0"/>
        <v>58570</v>
      </c>
      <c r="E29" s="195">
        <f>+D29/D38</f>
        <v>4.3706859251660068E-2</v>
      </c>
    </row>
    <row r="30" spans="1:5" ht="18.75" x14ac:dyDescent="0.3">
      <c r="A30" s="196" t="s">
        <v>36</v>
      </c>
      <c r="B30" s="193">
        <f>+'CONSOLIDADO FR'!K183</f>
        <v>83100</v>
      </c>
      <c r="C30" s="192">
        <f>'CONS. FUENTES FINAN'!H289+'CONS. FUENTES FINAN'!H290</f>
        <v>3000</v>
      </c>
      <c r="D30" s="192">
        <f t="shared" si="0"/>
        <v>86100</v>
      </c>
      <c r="E30" s="195">
        <f>+D30/D38</f>
        <v>6.4250650188969291E-2</v>
      </c>
    </row>
    <row r="31" spans="1:5" ht="18.75" x14ac:dyDescent="0.3">
      <c r="A31" s="196" t="s">
        <v>448</v>
      </c>
      <c r="B31" s="193">
        <f>+'CONSOLIDADO FR'!K184</f>
        <v>28249.45</v>
      </c>
      <c r="C31" s="192">
        <f>'CONS. FUENTES FINAN'!H291+'CONS. FUENTES FINAN'!H294</f>
        <v>20790</v>
      </c>
      <c r="D31" s="192">
        <f t="shared" si="0"/>
        <v>49039.45</v>
      </c>
      <c r="E31" s="195">
        <f>+D31/D38</f>
        <v>3.6594849563408249E-2</v>
      </c>
    </row>
    <row r="32" spans="1:5" ht="18.75" x14ac:dyDescent="0.3">
      <c r="A32" s="196" t="s">
        <v>447</v>
      </c>
      <c r="B32" s="193">
        <f>+'CONSOLIDADO FR'!J194</f>
        <v>92658.06</v>
      </c>
      <c r="C32" s="192">
        <f>'CONS. FUENTES FINAN'!H309</f>
        <v>0</v>
      </c>
      <c r="D32" s="192">
        <f t="shared" si="0"/>
        <v>92658.06</v>
      </c>
      <c r="E32" s="195">
        <f>+D32/D38</f>
        <v>6.9144490130644928E-2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20439.98</v>
      </c>
      <c r="D33" s="192">
        <f t="shared" si="0"/>
        <v>20439.98</v>
      </c>
      <c r="E33" s="191">
        <f>+D33/D38</f>
        <v>1.5252984957601958E-2</v>
      </c>
    </row>
    <row r="34" spans="1:5" ht="18.75" x14ac:dyDescent="0.3">
      <c r="A34" s="203" t="s">
        <v>445</v>
      </c>
      <c r="B34" s="189">
        <f>SUM(B17:B33)</f>
        <v>834109.51</v>
      </c>
      <c r="C34" s="189">
        <f t="shared" ref="C34:D34" si="1">SUM(C17:C33)</f>
        <v>505954.75</v>
      </c>
      <c r="D34" s="189">
        <f t="shared" si="1"/>
        <v>1340064.26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254632</v>
      </c>
      <c r="D36" s="193">
        <f>SUM(B36:C36)</f>
        <v>254632</v>
      </c>
      <c r="E36" s="191" t="e">
        <f>+D36/#REF!</f>
        <v>#REF!</v>
      </c>
    </row>
    <row r="37" spans="1:5" ht="19.5" thickBot="1" x14ac:dyDescent="0.35">
      <c r="A37" s="268" t="s">
        <v>196</v>
      </c>
      <c r="B37" s="269"/>
      <c r="C37" s="269">
        <f>'CONS. FUENTES FINAN'!H463</f>
        <v>0</v>
      </c>
      <c r="D37" s="1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189">
        <f>SUM(B18:B33)</f>
        <v>834109.51</v>
      </c>
      <c r="C38" s="189">
        <f>SUM(C18:C33)</f>
        <v>505954.75</v>
      </c>
      <c r="D38" s="189">
        <f>SUM(D18:D33)</f>
        <v>1340064.26</v>
      </c>
      <c r="E38" s="188">
        <f>+D38/D39</f>
        <v>0.36809095102229883</v>
      </c>
    </row>
    <row r="39" spans="1:5" ht="19.5" thickBot="1" x14ac:dyDescent="0.35">
      <c r="A39" s="186" t="s">
        <v>444</v>
      </c>
      <c r="B39" s="187">
        <f>+B12+B16+B38</f>
        <v>1999952.82</v>
      </c>
      <c r="C39" s="187">
        <f>+C12+C16+C38</f>
        <v>1640626.3800000001</v>
      </c>
      <c r="D39" s="187">
        <f>+D12+D16+D38</f>
        <v>3640579.2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0.5493501748293238</v>
      </c>
      <c r="C40" s="185">
        <f>+C39/D39</f>
        <v>0.45064982517067614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DE19" workbookViewId="0">
      <selection activeCell="DI31" sqref="DI31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0.710937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1.42578125" style="3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 x14ac:dyDescent="0.25">
      <c r="A1" s="454" t="s">
        <v>173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4"/>
      <c r="AQ1" s="454"/>
      <c r="AR1" s="454"/>
      <c r="AS1" s="454"/>
      <c r="AT1" s="454"/>
      <c r="AU1" s="454"/>
      <c r="AV1" s="454"/>
      <c r="AW1" s="454"/>
      <c r="AX1" s="454"/>
      <c r="AY1" s="454"/>
      <c r="AZ1" s="454"/>
      <c r="BA1" s="454"/>
      <c r="BB1" s="454"/>
      <c r="BC1" s="454"/>
      <c r="BD1" s="454"/>
      <c r="BE1" s="454"/>
      <c r="BF1" s="454"/>
      <c r="BG1" s="454"/>
      <c r="BH1" s="454"/>
      <c r="BI1" s="454"/>
      <c r="BJ1" s="454"/>
      <c r="BK1" s="454"/>
      <c r="BL1" s="454"/>
      <c r="BM1" s="454"/>
      <c r="BN1" s="454"/>
      <c r="BO1" s="454"/>
      <c r="BP1" s="454"/>
      <c r="BQ1" s="454"/>
      <c r="BR1" s="454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18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18" ht="15" x14ac:dyDescent="0.25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80">
        <v>1050</v>
      </c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2"/>
      <c r="BT3" s="262"/>
      <c r="BU3" s="262"/>
      <c r="BV3" s="262"/>
      <c r="BW3" s="262"/>
      <c r="BX3" s="262"/>
      <c r="BY3" s="262"/>
      <c r="BZ3" s="262"/>
      <c r="CA3" s="262"/>
      <c r="CB3" s="262"/>
      <c r="CC3" s="262"/>
      <c r="CD3" s="262"/>
      <c r="CE3" s="262"/>
      <c r="CF3" s="262"/>
      <c r="CG3" s="262"/>
      <c r="CH3" s="262"/>
      <c r="CI3" s="262"/>
      <c r="CJ3" s="262"/>
      <c r="CK3" s="262"/>
      <c r="CL3" s="262"/>
      <c r="CM3" s="262"/>
      <c r="CN3" s="262"/>
      <c r="CO3" s="262"/>
      <c r="CP3" s="262"/>
      <c r="CQ3" s="262"/>
      <c r="CR3" s="262"/>
      <c r="CS3" s="262"/>
      <c r="CT3" s="262"/>
      <c r="CU3" s="262"/>
      <c r="CV3" s="262"/>
      <c r="CW3" s="262"/>
      <c r="CX3" s="262"/>
      <c r="CY3" s="262"/>
      <c r="CZ3" s="262"/>
      <c r="DA3" s="262"/>
      <c r="DB3" s="262"/>
      <c r="DC3" s="262"/>
      <c r="DD3" s="262"/>
      <c r="DE3" s="262"/>
      <c r="DF3" s="262"/>
      <c r="DG3" s="87">
        <f>SUM(A3:DF3)</f>
        <v>1050</v>
      </c>
      <c r="DH3" s="279" t="s">
        <v>703</v>
      </c>
      <c r="DI3" s="280">
        <v>1050</v>
      </c>
      <c r="DJ3" s="281">
        <v>0</v>
      </c>
      <c r="DK3" s="258"/>
      <c r="DL3" s="258">
        <f>DI3</f>
        <v>1050</v>
      </c>
      <c r="DM3" s="258">
        <f>+DK3+DL3</f>
        <v>1050</v>
      </c>
      <c r="DN3" s="258"/>
    </row>
    <row r="4" spans="1:118" ht="15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80">
        <v>1050</v>
      </c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  <c r="BS4" s="262"/>
      <c r="BT4" s="262"/>
      <c r="BU4" s="262"/>
      <c r="BV4" s="262"/>
      <c r="BW4" s="262"/>
      <c r="BX4" s="262"/>
      <c r="BY4" s="262"/>
      <c r="BZ4" s="262"/>
      <c r="CA4" s="262"/>
      <c r="CB4" s="262"/>
      <c r="CC4" s="262"/>
      <c r="CD4" s="262"/>
      <c r="CE4" s="262"/>
      <c r="CF4" s="262"/>
      <c r="CG4" s="262"/>
      <c r="CH4" s="262"/>
      <c r="CI4" s="262"/>
      <c r="CJ4" s="262"/>
      <c r="CK4" s="262"/>
      <c r="CL4" s="262"/>
      <c r="CM4" s="262"/>
      <c r="CN4" s="262"/>
      <c r="CO4" s="262"/>
      <c r="CP4" s="262"/>
      <c r="CQ4" s="262"/>
      <c r="CR4" s="262"/>
      <c r="CS4" s="262"/>
      <c r="CT4" s="262"/>
      <c r="CU4" s="262"/>
      <c r="CV4" s="262"/>
      <c r="CW4" s="262"/>
      <c r="CX4" s="262"/>
      <c r="CY4" s="262"/>
      <c r="CZ4" s="262"/>
      <c r="DA4" s="262"/>
      <c r="DB4" s="262"/>
      <c r="DC4" s="262"/>
      <c r="DD4" s="262"/>
      <c r="DE4" s="262"/>
      <c r="DF4" s="262"/>
      <c r="DG4" s="87">
        <f t="shared" ref="DG4:DG57" si="0">SUM(A4:DF4)</f>
        <v>1050</v>
      </c>
      <c r="DH4" s="285" t="s">
        <v>704</v>
      </c>
      <c r="DI4" s="280">
        <v>1050</v>
      </c>
      <c r="DJ4" s="281">
        <v>0</v>
      </c>
      <c r="DK4" s="258"/>
      <c r="DL4" s="258">
        <f t="shared" ref="DL4:DL17" si="1">DI4</f>
        <v>1050</v>
      </c>
      <c r="DM4" s="258">
        <f t="shared" ref="DM4:DM29" si="2">+DK4+DL4</f>
        <v>1050</v>
      </c>
      <c r="DN4" s="258"/>
    </row>
    <row r="5" spans="1:118" ht="15" x14ac:dyDescent="0.25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86">
        <v>12000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2"/>
      <c r="DF5" s="262"/>
      <c r="DG5" s="87">
        <f t="shared" si="0"/>
        <v>12000</v>
      </c>
      <c r="DH5" s="285" t="s">
        <v>705</v>
      </c>
      <c r="DI5" s="286">
        <v>12000</v>
      </c>
      <c r="DJ5" s="282">
        <v>0</v>
      </c>
      <c r="DK5" s="258"/>
      <c r="DL5" s="258">
        <f t="shared" si="1"/>
        <v>12000</v>
      </c>
      <c r="DM5" s="258">
        <f t="shared" si="2"/>
        <v>12000</v>
      </c>
      <c r="DN5" s="258"/>
    </row>
    <row r="6" spans="1:118" ht="15" x14ac:dyDescent="0.25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86">
        <v>1500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62"/>
      <c r="CW6" s="262"/>
      <c r="CX6" s="262"/>
      <c r="CY6" s="262"/>
      <c r="CZ6" s="262"/>
      <c r="DA6" s="262"/>
      <c r="DB6" s="262"/>
      <c r="DC6" s="262"/>
      <c r="DD6" s="262"/>
      <c r="DE6" s="262"/>
      <c r="DF6" s="262"/>
      <c r="DG6" s="87">
        <f t="shared" si="0"/>
        <v>1500</v>
      </c>
      <c r="DH6" s="285" t="s">
        <v>706</v>
      </c>
      <c r="DI6" s="286">
        <v>1500</v>
      </c>
      <c r="DJ6" s="282"/>
      <c r="DK6" s="258"/>
      <c r="DL6" s="258">
        <f t="shared" si="1"/>
        <v>1500</v>
      </c>
      <c r="DM6" s="258">
        <f t="shared" si="2"/>
        <v>1500</v>
      </c>
      <c r="DN6" s="258"/>
    </row>
    <row r="7" spans="1:118" ht="15" x14ac:dyDescent="0.2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86">
        <v>1200</v>
      </c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  <c r="BZ7" s="262"/>
      <c r="CA7" s="262"/>
      <c r="CB7" s="262"/>
      <c r="CC7" s="262"/>
      <c r="CD7" s="262"/>
      <c r="CE7" s="262"/>
      <c r="CF7" s="262"/>
      <c r="CG7" s="262"/>
      <c r="CH7" s="262"/>
      <c r="CI7" s="262"/>
      <c r="CJ7" s="262"/>
      <c r="CK7" s="262"/>
      <c r="CL7" s="262"/>
      <c r="CM7" s="262"/>
      <c r="CN7" s="262"/>
      <c r="CO7" s="262"/>
      <c r="CP7" s="262"/>
      <c r="CQ7" s="262"/>
      <c r="CR7" s="262"/>
      <c r="CS7" s="262"/>
      <c r="CT7" s="262"/>
      <c r="CU7" s="262"/>
      <c r="CV7" s="262"/>
      <c r="CW7" s="262"/>
      <c r="CX7" s="262"/>
      <c r="CY7" s="262"/>
      <c r="CZ7" s="262"/>
      <c r="DA7" s="262"/>
      <c r="DB7" s="262"/>
      <c r="DC7" s="262"/>
      <c r="DD7" s="262"/>
      <c r="DE7" s="262"/>
      <c r="DF7" s="262"/>
      <c r="DG7" s="87">
        <f t="shared" si="0"/>
        <v>1200</v>
      </c>
      <c r="DH7" s="285" t="s">
        <v>707</v>
      </c>
      <c r="DI7" s="286">
        <v>1200</v>
      </c>
      <c r="DJ7" s="282">
        <v>0</v>
      </c>
      <c r="DK7" s="258"/>
      <c r="DL7" s="258">
        <f t="shared" si="1"/>
        <v>1200</v>
      </c>
      <c r="DM7" s="258">
        <f t="shared" si="2"/>
        <v>1200</v>
      </c>
      <c r="DN7" s="258"/>
    </row>
    <row r="8" spans="1:118" ht="15" x14ac:dyDescent="0.25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86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86">
        <v>28249.45</v>
      </c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87">
        <f t="shared" si="0"/>
        <v>28249.45</v>
      </c>
      <c r="DH8" s="285" t="s">
        <v>708</v>
      </c>
      <c r="DI8" s="286">
        <v>28249.45</v>
      </c>
      <c r="DJ8" s="282">
        <v>0</v>
      </c>
      <c r="DK8" s="258"/>
      <c r="DL8" s="258">
        <f t="shared" si="1"/>
        <v>28249.45</v>
      </c>
      <c r="DM8" s="258">
        <f t="shared" si="2"/>
        <v>28249.45</v>
      </c>
      <c r="DN8" s="258"/>
    </row>
    <row r="9" spans="1:118" ht="15" x14ac:dyDescent="0.25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86">
        <v>1350</v>
      </c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2"/>
      <c r="DB9" s="262"/>
      <c r="DC9" s="262"/>
      <c r="DD9" s="262"/>
      <c r="DE9" s="262"/>
      <c r="DF9" s="262"/>
      <c r="DG9" s="87">
        <f t="shared" si="0"/>
        <v>1350</v>
      </c>
      <c r="DH9" s="285" t="s">
        <v>709</v>
      </c>
      <c r="DI9" s="286">
        <v>1350</v>
      </c>
      <c r="DJ9" s="282">
        <v>0</v>
      </c>
      <c r="DK9" s="258"/>
      <c r="DL9" s="258">
        <f t="shared" si="1"/>
        <v>1350</v>
      </c>
      <c r="DM9" s="258">
        <f t="shared" si="2"/>
        <v>1350</v>
      </c>
      <c r="DN9" s="258"/>
    </row>
    <row r="10" spans="1:118" ht="15" x14ac:dyDescent="0.25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86">
        <v>1000</v>
      </c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  <c r="CA10" s="262"/>
      <c r="CB10" s="262"/>
      <c r="CC10" s="262"/>
      <c r="CD10" s="262"/>
      <c r="CE10" s="262"/>
      <c r="CF10" s="262"/>
      <c r="CG10" s="262"/>
      <c r="CH10" s="262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87">
        <f t="shared" si="0"/>
        <v>1000</v>
      </c>
      <c r="DH10" s="285" t="s">
        <v>710</v>
      </c>
      <c r="DI10" s="286">
        <v>1000</v>
      </c>
      <c r="DJ10" s="282">
        <v>0</v>
      </c>
      <c r="DK10" s="282"/>
      <c r="DL10" s="258">
        <f t="shared" si="1"/>
        <v>1000</v>
      </c>
      <c r="DM10" s="258">
        <f t="shared" si="2"/>
        <v>1000</v>
      </c>
      <c r="DN10" s="258"/>
    </row>
    <row r="11" spans="1:118" ht="15" x14ac:dyDescent="0.25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86">
        <v>1000</v>
      </c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  <c r="BZ11" s="262"/>
      <c r="CA11" s="262"/>
      <c r="CB11" s="262"/>
      <c r="CC11" s="262"/>
      <c r="CD11" s="262"/>
      <c r="CE11" s="262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87">
        <f t="shared" si="0"/>
        <v>1000</v>
      </c>
      <c r="DH11" s="285" t="s">
        <v>711</v>
      </c>
      <c r="DI11" s="286">
        <v>1000</v>
      </c>
      <c r="DJ11" s="282">
        <v>0</v>
      </c>
      <c r="DK11" s="282"/>
      <c r="DL11" s="258">
        <f t="shared" si="1"/>
        <v>1000</v>
      </c>
      <c r="DM11" s="258">
        <f t="shared" si="2"/>
        <v>1000</v>
      </c>
      <c r="DN11" s="258"/>
    </row>
    <row r="12" spans="1:118" ht="15" x14ac:dyDescent="0.25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86">
        <v>1200</v>
      </c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  <c r="CA12" s="262"/>
      <c r="CB12" s="262"/>
      <c r="CC12" s="262"/>
      <c r="CD12" s="262"/>
      <c r="CE12" s="262"/>
      <c r="CF12" s="262"/>
      <c r="CG12" s="262"/>
      <c r="CH12" s="262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80"/>
      <c r="DA12" s="262"/>
      <c r="DB12" s="262"/>
      <c r="DC12" s="262"/>
      <c r="DD12" s="262"/>
      <c r="DE12" s="262"/>
      <c r="DF12" s="262"/>
      <c r="DG12" s="87">
        <f t="shared" si="0"/>
        <v>1200</v>
      </c>
      <c r="DH12" s="279" t="s">
        <v>712</v>
      </c>
      <c r="DI12" s="286">
        <v>1200</v>
      </c>
      <c r="DJ12" s="282">
        <v>0</v>
      </c>
      <c r="DK12" s="281"/>
      <c r="DL12" s="258">
        <f t="shared" si="1"/>
        <v>1200</v>
      </c>
      <c r="DM12" s="258">
        <f t="shared" si="2"/>
        <v>1200</v>
      </c>
      <c r="DN12" s="258"/>
    </row>
    <row r="13" spans="1:118" ht="15" x14ac:dyDescent="0.25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86">
        <v>190078.38</v>
      </c>
      <c r="CZ13" s="262"/>
      <c r="DA13" s="262"/>
      <c r="DB13" s="262"/>
      <c r="DC13" s="262"/>
      <c r="DD13" s="262"/>
      <c r="DE13" s="262"/>
      <c r="DF13" s="262"/>
      <c r="DG13" s="87">
        <f t="shared" si="0"/>
        <v>190078.38</v>
      </c>
      <c r="DH13" s="285" t="s">
        <v>714</v>
      </c>
      <c r="DI13" s="286">
        <v>190078.38</v>
      </c>
      <c r="DJ13" s="282">
        <v>8054.17</v>
      </c>
      <c r="DK13" s="282"/>
      <c r="DL13" s="258">
        <f t="shared" si="1"/>
        <v>190078.38</v>
      </c>
      <c r="DM13" s="258">
        <f t="shared" si="2"/>
        <v>190078.38</v>
      </c>
      <c r="DN13" s="258"/>
    </row>
    <row r="14" spans="1:118" ht="15.75" x14ac:dyDescent="0.25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80"/>
      <c r="CU14" s="262"/>
      <c r="CV14" s="262"/>
      <c r="CW14" s="262"/>
      <c r="CX14" s="262"/>
      <c r="CY14" s="262"/>
      <c r="CZ14" s="262">
        <v>211992.67</v>
      </c>
      <c r="DA14" s="262"/>
      <c r="DB14" s="262"/>
      <c r="DC14" s="262"/>
      <c r="DD14" s="262"/>
      <c r="DE14" s="262"/>
      <c r="DF14" s="262"/>
      <c r="DG14" s="87">
        <f t="shared" si="0"/>
        <v>211992.67</v>
      </c>
      <c r="DH14" s="279">
        <v>39628947320</v>
      </c>
      <c r="DI14" s="280">
        <v>211992.67</v>
      </c>
      <c r="DJ14" s="281">
        <v>10297.26</v>
      </c>
      <c r="DK14" s="368"/>
      <c r="DL14" s="365">
        <f t="shared" si="1"/>
        <v>211992.67</v>
      </c>
      <c r="DM14" s="258">
        <f t="shared" si="2"/>
        <v>211992.67</v>
      </c>
      <c r="DN14" s="258"/>
    </row>
    <row r="15" spans="1:118" ht="15" x14ac:dyDescent="0.25">
      <c r="A15" s="262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>
        <v>75700</v>
      </c>
      <c r="BT15" s="262"/>
      <c r="BU15" s="262"/>
      <c r="BV15" s="262"/>
      <c r="BW15" s="262"/>
      <c r="BX15" s="262"/>
      <c r="BY15" s="262"/>
      <c r="BZ15" s="262"/>
      <c r="CA15" s="262"/>
      <c r="CB15" s="262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86"/>
      <c r="DA15" s="262"/>
      <c r="DB15" s="262"/>
      <c r="DC15" s="262"/>
      <c r="DD15" s="262"/>
      <c r="DE15" s="262"/>
      <c r="DF15" s="262"/>
      <c r="DG15" s="87">
        <f t="shared" si="0"/>
        <v>75700</v>
      </c>
      <c r="DH15" s="285" t="s">
        <v>716</v>
      </c>
      <c r="DI15" s="286">
        <v>75700</v>
      </c>
      <c r="DJ15" s="282">
        <v>3785</v>
      </c>
      <c r="DK15" s="282"/>
      <c r="DL15" s="258">
        <f t="shared" si="1"/>
        <v>75700</v>
      </c>
      <c r="DM15" s="258">
        <f t="shared" si="2"/>
        <v>75700</v>
      </c>
      <c r="DN15" s="258"/>
    </row>
    <row r="16" spans="1:118" ht="15" x14ac:dyDescent="0.25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86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2"/>
      <c r="CB16" s="262"/>
      <c r="CC16" s="262"/>
      <c r="CD16" s="262"/>
      <c r="CE16" s="262"/>
      <c r="CF16" s="262"/>
      <c r="CG16" s="262"/>
      <c r="CH16" s="262"/>
      <c r="CI16" s="262"/>
      <c r="CJ16" s="262"/>
      <c r="CK16" s="262"/>
      <c r="CL16" s="262"/>
      <c r="CM16" s="262"/>
      <c r="CN16" s="262"/>
      <c r="CO16" s="262"/>
      <c r="CP16" s="262"/>
      <c r="CQ16" s="262"/>
      <c r="CR16" s="262"/>
      <c r="CS16" s="262"/>
      <c r="CT16" s="262">
        <v>106723.5</v>
      </c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87">
        <f t="shared" si="0"/>
        <v>106723.5</v>
      </c>
      <c r="DH16" s="285" t="s">
        <v>717</v>
      </c>
      <c r="DI16" s="280">
        <v>106723.5</v>
      </c>
      <c r="DJ16" s="281">
        <v>0</v>
      </c>
      <c r="DK16" s="282"/>
      <c r="DL16" s="258">
        <f t="shared" si="1"/>
        <v>106723.5</v>
      </c>
      <c r="DM16" s="258">
        <f t="shared" si="2"/>
        <v>106723.5</v>
      </c>
      <c r="DN16" s="258"/>
    </row>
    <row r="17" spans="1:118" ht="15" x14ac:dyDescent="0.25">
      <c r="A17" s="262"/>
      <c r="B17" s="262"/>
      <c r="C17" s="262"/>
      <c r="D17" s="262"/>
      <c r="E17" s="262"/>
      <c r="F17" s="262"/>
      <c r="G17" s="262"/>
      <c r="H17" s="262"/>
      <c r="I17" s="262"/>
      <c r="J17" s="262"/>
      <c r="K17" s="286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>
        <v>19400</v>
      </c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87">
        <f t="shared" si="0"/>
        <v>19400</v>
      </c>
      <c r="DH17" s="285" t="s">
        <v>718</v>
      </c>
      <c r="DI17" s="286">
        <v>19400</v>
      </c>
      <c r="DJ17" s="282">
        <v>970</v>
      </c>
      <c r="DK17" s="366"/>
      <c r="DL17" s="258">
        <f t="shared" si="1"/>
        <v>19400</v>
      </c>
      <c r="DM17" s="258">
        <f t="shared" si="2"/>
        <v>19400</v>
      </c>
      <c r="DN17" s="258"/>
    </row>
    <row r="18" spans="1:118" ht="15.75" x14ac:dyDescent="0.25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86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2"/>
      <c r="BQ18" s="262"/>
      <c r="BR18" s="262"/>
      <c r="BS18" s="262"/>
      <c r="BT18" s="262"/>
      <c r="BU18" s="262"/>
      <c r="BV18" s="262"/>
      <c r="BW18" s="262"/>
      <c r="BX18" s="262"/>
      <c r="BY18" s="262"/>
      <c r="BZ18" s="262"/>
      <c r="CA18" s="262"/>
      <c r="CB18" s="262"/>
      <c r="CC18" s="262"/>
      <c r="CD18" s="262"/>
      <c r="CE18" s="262"/>
      <c r="CF18" s="262"/>
      <c r="CG18" s="262"/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>
        <v>6940.02</v>
      </c>
      <c r="CU18" s="262"/>
      <c r="CV18" s="262"/>
      <c r="CW18" s="262"/>
      <c r="CX18" s="262"/>
      <c r="CY18" s="262"/>
      <c r="CZ18" s="262"/>
      <c r="DA18" s="262"/>
      <c r="DB18" s="262"/>
      <c r="DC18" s="262"/>
      <c r="DD18" s="262"/>
      <c r="DE18" s="262"/>
      <c r="DF18" s="262"/>
      <c r="DG18" s="87">
        <f t="shared" si="0"/>
        <v>6940.02</v>
      </c>
      <c r="DH18" s="285" t="s">
        <v>719</v>
      </c>
      <c r="DI18" s="286">
        <v>6940.02</v>
      </c>
      <c r="DJ18" s="282">
        <v>0</v>
      </c>
      <c r="DK18" s="367">
        <v>5040.0199999999995</v>
      </c>
      <c r="DL18" s="365">
        <v>1900</v>
      </c>
      <c r="DM18" s="258">
        <f t="shared" si="2"/>
        <v>6940.0199999999995</v>
      </c>
      <c r="DN18" s="258"/>
    </row>
    <row r="19" spans="1:118" ht="15" x14ac:dyDescent="0.25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86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86">
        <v>297757.28000000003</v>
      </c>
      <c r="DA19" s="262"/>
      <c r="DB19" s="262"/>
      <c r="DC19" s="262"/>
      <c r="DD19" s="262"/>
      <c r="DE19" s="262"/>
      <c r="DF19" s="262"/>
      <c r="DG19" s="87">
        <f t="shared" si="0"/>
        <v>297757.28000000003</v>
      </c>
      <c r="DH19" s="285" t="s">
        <v>725</v>
      </c>
      <c r="DI19" s="286">
        <v>297757.28000000003</v>
      </c>
      <c r="DJ19" s="282">
        <v>13928.2</v>
      </c>
      <c r="DK19" s="282"/>
      <c r="DL19" s="258">
        <f>DI19</f>
        <v>297757.28000000003</v>
      </c>
      <c r="DM19" s="258">
        <f t="shared" si="2"/>
        <v>297757.28000000003</v>
      </c>
      <c r="DN19" s="258"/>
    </row>
    <row r="20" spans="1:118" ht="15" x14ac:dyDescent="0.25">
      <c r="A20" s="262"/>
      <c r="B20" s="262"/>
      <c r="C20" s="262"/>
      <c r="D20" s="262"/>
      <c r="E20" s="262"/>
      <c r="F20" s="262"/>
      <c r="G20" s="262"/>
      <c r="H20" s="262"/>
      <c r="I20" s="262"/>
      <c r="J20" s="262"/>
      <c r="K20" s="286">
        <v>4700</v>
      </c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87">
        <f t="shared" si="0"/>
        <v>4700</v>
      </c>
      <c r="DH20" s="285" t="s">
        <v>726</v>
      </c>
      <c r="DI20" s="286">
        <v>4700</v>
      </c>
      <c r="DJ20" s="282">
        <v>0</v>
      </c>
      <c r="DK20" s="282"/>
      <c r="DL20" s="258">
        <f t="shared" ref="DL20:DL30" si="3">DI20</f>
        <v>4700</v>
      </c>
      <c r="DM20" s="258">
        <f t="shared" si="2"/>
        <v>4700</v>
      </c>
      <c r="DN20" s="258"/>
    </row>
    <row r="21" spans="1:118" ht="15" x14ac:dyDescent="0.25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86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86">
        <v>33352.51</v>
      </c>
      <c r="CU21" s="262"/>
      <c r="CV21" s="262"/>
      <c r="CW21" s="262"/>
      <c r="CX21" s="262"/>
      <c r="CY21" s="262"/>
      <c r="CZ21" s="262"/>
      <c r="DA21" s="262"/>
      <c r="DB21" s="262"/>
      <c r="DC21" s="262"/>
      <c r="DD21" s="262"/>
      <c r="DE21" s="262"/>
      <c r="DF21" s="262"/>
      <c r="DG21" s="87">
        <f t="shared" si="0"/>
        <v>33352.51</v>
      </c>
      <c r="DH21" s="285" t="s">
        <v>727</v>
      </c>
      <c r="DI21" s="286">
        <v>33352.51</v>
      </c>
      <c r="DJ21" s="282">
        <v>1667.63</v>
      </c>
      <c r="DK21" s="282"/>
      <c r="DL21" s="258">
        <f t="shared" si="3"/>
        <v>33352.51</v>
      </c>
      <c r="DM21" s="258">
        <f t="shared" si="2"/>
        <v>33352.51</v>
      </c>
      <c r="DN21" s="258"/>
    </row>
    <row r="22" spans="1:118" ht="15" x14ac:dyDescent="0.25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>
        <v>41550</v>
      </c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>
        <v>50021.450000000004</v>
      </c>
      <c r="BY22" s="262"/>
      <c r="BZ22" s="262"/>
      <c r="CA22" s="262"/>
      <c r="CB22" s="262"/>
      <c r="CC22" s="262"/>
      <c r="CD22" s="262"/>
      <c r="CE22" s="262"/>
      <c r="CF22" s="262"/>
      <c r="CG22" s="262"/>
      <c r="CH22" s="262"/>
      <c r="CI22" s="262"/>
      <c r="CJ22" s="262"/>
      <c r="CK22" s="262"/>
      <c r="CL22" s="262"/>
      <c r="CM22" s="262"/>
      <c r="CN22" s="262"/>
      <c r="CO22" s="262"/>
      <c r="CP22" s="262"/>
      <c r="CQ22" s="262"/>
      <c r="CR22" s="262"/>
      <c r="CS22" s="262"/>
      <c r="CT22" s="286"/>
      <c r="CU22" s="262"/>
      <c r="CV22" s="262"/>
      <c r="CW22" s="262"/>
      <c r="CX22" s="262"/>
      <c r="CY22" s="262"/>
      <c r="CZ22" s="262"/>
      <c r="DA22" s="262"/>
      <c r="DB22" s="262"/>
      <c r="DC22" s="262"/>
      <c r="DD22" s="262"/>
      <c r="DE22" s="262"/>
      <c r="DF22" s="262"/>
      <c r="DG22" s="87">
        <f t="shared" si="0"/>
        <v>91571.450000000012</v>
      </c>
      <c r="DH22" s="285" t="s">
        <v>732</v>
      </c>
      <c r="DI22" s="286">
        <v>91571.45</v>
      </c>
      <c r="DJ22" s="282">
        <v>4197.05</v>
      </c>
      <c r="DK22" s="282"/>
      <c r="DL22" s="258">
        <f t="shared" si="3"/>
        <v>91571.45</v>
      </c>
      <c r="DM22" s="311">
        <f t="shared" si="2"/>
        <v>91571.45</v>
      </c>
      <c r="DN22" s="258"/>
    </row>
    <row r="23" spans="1:118" ht="15" x14ac:dyDescent="0.25">
      <c r="A23" s="262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>
        <v>137328.76999999999</v>
      </c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58"/>
      <c r="DA23" s="262"/>
      <c r="DB23" s="262"/>
      <c r="DC23" s="262"/>
      <c r="DD23" s="262"/>
      <c r="DE23" s="262"/>
      <c r="DF23" s="262"/>
      <c r="DG23" s="87">
        <f t="shared" si="0"/>
        <v>137328.76999999999</v>
      </c>
      <c r="DH23" s="285">
        <v>39672139036</v>
      </c>
      <c r="DI23" s="258">
        <v>137328.76999999999</v>
      </c>
      <c r="DJ23" s="258">
        <v>6805.48</v>
      </c>
      <c r="DK23" s="311"/>
      <c r="DL23" s="258">
        <f t="shared" si="3"/>
        <v>137328.76999999999</v>
      </c>
      <c r="DM23" s="311">
        <f t="shared" si="2"/>
        <v>137328.76999999999</v>
      </c>
      <c r="DN23" s="258"/>
    </row>
    <row r="24" spans="1:118" ht="15" x14ac:dyDescent="0.2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>
        <v>104128.91</v>
      </c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  <c r="CA24" s="262"/>
      <c r="CB24" s="262"/>
      <c r="CC24" s="262"/>
      <c r="CD24" s="262"/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2"/>
      <c r="CU24" s="262"/>
      <c r="CV24" s="262"/>
      <c r="CW24" s="262"/>
      <c r="CX24" s="262"/>
      <c r="CY24" s="262"/>
      <c r="CZ24" s="262"/>
      <c r="DA24" s="262"/>
      <c r="DB24" s="262"/>
      <c r="DC24" s="262"/>
      <c r="DD24" s="262"/>
      <c r="DE24" s="262"/>
      <c r="DF24" s="262"/>
      <c r="DG24" s="87">
        <f t="shared" si="0"/>
        <v>104128.91</v>
      </c>
      <c r="DH24" s="285" t="s">
        <v>735</v>
      </c>
      <c r="DI24" s="258">
        <v>104128.91</v>
      </c>
      <c r="DJ24" s="258">
        <v>0</v>
      </c>
      <c r="DK24" s="311"/>
      <c r="DL24" s="258">
        <f t="shared" si="3"/>
        <v>104128.91</v>
      </c>
      <c r="DM24" s="311">
        <f t="shared" si="2"/>
        <v>104128.91</v>
      </c>
      <c r="DN24" s="258"/>
    </row>
    <row r="25" spans="1:118" ht="15" x14ac:dyDescent="0.25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86">
        <v>38425</v>
      </c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87">
        <f t="shared" si="0"/>
        <v>38425</v>
      </c>
      <c r="DH25" s="285" t="s">
        <v>737</v>
      </c>
      <c r="DI25" s="286">
        <v>38425</v>
      </c>
      <c r="DJ25" s="282">
        <v>1921.25</v>
      </c>
      <c r="DK25" s="370"/>
      <c r="DL25" s="258">
        <f t="shared" si="3"/>
        <v>38425</v>
      </c>
      <c r="DM25" s="311">
        <f>SUM(DK25:DL25)</f>
        <v>38425</v>
      </c>
      <c r="DN25" s="258"/>
    </row>
    <row r="26" spans="1:118" ht="15" x14ac:dyDescent="0.25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58"/>
      <c r="CU26" s="262"/>
      <c r="CV26" s="262"/>
      <c r="CW26" s="262">
        <v>394602.33</v>
      </c>
      <c r="CX26" s="262"/>
      <c r="CY26" s="262"/>
      <c r="CZ26" s="262"/>
      <c r="DA26" s="262"/>
      <c r="DB26" s="262"/>
      <c r="DC26" s="262"/>
      <c r="DD26" s="262"/>
      <c r="DE26" s="262"/>
      <c r="DF26" s="262"/>
      <c r="DG26" s="87">
        <f t="shared" si="0"/>
        <v>394602.33</v>
      </c>
      <c r="DH26" s="285" t="s">
        <v>738</v>
      </c>
      <c r="DI26" s="286">
        <v>394602.33</v>
      </c>
      <c r="DJ26" s="282">
        <v>11041.986499999999</v>
      </c>
      <c r="DK26" s="311">
        <v>394602.33</v>
      </c>
      <c r="DL26" s="258">
        <v>0</v>
      </c>
      <c r="DM26" s="311">
        <f t="shared" si="2"/>
        <v>394602.33</v>
      </c>
      <c r="DN26" s="258"/>
    </row>
    <row r="27" spans="1:118" ht="15" x14ac:dyDescent="0.25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58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  <c r="CA27" s="262"/>
      <c r="CB27" s="262"/>
      <c r="CC27" s="262"/>
      <c r="CD27" s="262"/>
      <c r="CE27" s="262"/>
      <c r="CF27" s="262"/>
      <c r="CG27" s="262"/>
      <c r="CH27" s="262"/>
      <c r="CI27" s="262"/>
      <c r="CJ27" s="262"/>
      <c r="CK27" s="262"/>
      <c r="CL27" s="262"/>
      <c r="CM27" s="262"/>
      <c r="CN27" s="262"/>
      <c r="CO27" s="262"/>
      <c r="CP27" s="262"/>
      <c r="CQ27" s="262"/>
      <c r="CR27" s="262"/>
      <c r="CS27" s="262"/>
      <c r="CT27" s="262"/>
      <c r="CU27" s="262"/>
      <c r="CV27" s="262"/>
      <c r="CW27" s="262"/>
      <c r="CX27" s="262">
        <v>92658.06</v>
      </c>
      <c r="CY27" s="262"/>
      <c r="CZ27" s="262"/>
      <c r="DA27" s="262"/>
      <c r="DB27" s="262"/>
      <c r="DC27" s="262"/>
      <c r="DD27" s="262"/>
      <c r="DE27" s="262"/>
      <c r="DF27" s="262"/>
      <c r="DG27" s="87">
        <f t="shared" si="0"/>
        <v>92658.06</v>
      </c>
      <c r="DH27" s="285" t="s">
        <v>739</v>
      </c>
      <c r="DI27" s="286">
        <v>92658.06</v>
      </c>
      <c r="DJ27" s="282">
        <v>3986.84</v>
      </c>
      <c r="DK27" s="311"/>
      <c r="DL27" s="258">
        <f t="shared" si="3"/>
        <v>92658.06</v>
      </c>
      <c r="DM27" s="311">
        <f t="shared" si="2"/>
        <v>92658.06</v>
      </c>
      <c r="DN27" s="258"/>
    </row>
    <row r="28" spans="1:118" ht="15" x14ac:dyDescent="0.25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58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2"/>
      <c r="CB28" s="262"/>
      <c r="CC28" s="262"/>
      <c r="CD28" s="262"/>
      <c r="CE28" s="262"/>
      <c r="CF28" s="262"/>
      <c r="CG28" s="262"/>
      <c r="CH28" s="262"/>
      <c r="CI28" s="262"/>
      <c r="CJ28" s="262"/>
      <c r="CK28" s="262"/>
      <c r="CL28" s="262"/>
      <c r="CM28" s="262"/>
      <c r="CN28" s="262"/>
      <c r="CO28" s="262"/>
      <c r="CP28" s="262"/>
      <c r="CQ28" s="262"/>
      <c r="CR28" s="262"/>
      <c r="CS28" s="262"/>
      <c r="CT28" s="262"/>
      <c r="CU28" s="262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87">
        <f t="shared" si="0"/>
        <v>0</v>
      </c>
      <c r="DH28" s="285" t="s">
        <v>742</v>
      </c>
      <c r="DI28" s="286"/>
      <c r="DJ28" s="282"/>
      <c r="DK28" s="311"/>
      <c r="DL28" s="258">
        <f t="shared" si="3"/>
        <v>0</v>
      </c>
      <c r="DM28" s="311">
        <f t="shared" si="2"/>
        <v>0</v>
      </c>
      <c r="DN28" s="258"/>
    </row>
    <row r="29" spans="1:118" ht="15" x14ac:dyDescent="0.25">
      <c r="A29" s="262"/>
      <c r="B29" s="262"/>
      <c r="C29" s="258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313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>
        <v>58570</v>
      </c>
      <c r="CO29" s="262">
        <v>83100</v>
      </c>
      <c r="CP29" s="262"/>
      <c r="CQ29" s="262">
        <v>350</v>
      </c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87">
        <f t="shared" si="0"/>
        <v>142020</v>
      </c>
      <c r="DH29" s="285" t="s">
        <v>743</v>
      </c>
      <c r="DI29" s="286">
        <v>142020</v>
      </c>
      <c r="DJ29" s="282">
        <v>672.15</v>
      </c>
      <c r="DK29" s="311"/>
      <c r="DL29" s="258">
        <f t="shared" si="3"/>
        <v>142020</v>
      </c>
      <c r="DM29" s="311">
        <f t="shared" si="2"/>
        <v>142020</v>
      </c>
      <c r="DN29" s="258"/>
    </row>
    <row r="30" spans="1:118" ht="15" x14ac:dyDescent="0.25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>
        <v>2974.49</v>
      </c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2"/>
      <c r="CR30" s="262"/>
      <c r="CS30" s="262"/>
      <c r="CT30" s="262"/>
      <c r="CU30" s="262"/>
      <c r="CV30" s="262"/>
      <c r="CW30" s="262"/>
      <c r="CX30" s="262"/>
      <c r="CY30" s="262"/>
      <c r="CZ30" s="262"/>
      <c r="DA30" s="262"/>
      <c r="DB30" s="262"/>
      <c r="DC30" s="262"/>
      <c r="DD30" s="262"/>
      <c r="DE30" s="262"/>
      <c r="DF30" s="262"/>
      <c r="DG30" s="87">
        <f t="shared" si="0"/>
        <v>2974.49</v>
      </c>
      <c r="DH30" s="285"/>
      <c r="DI30" s="313">
        <v>2974.49</v>
      </c>
      <c r="DJ30" s="258"/>
      <c r="DK30" s="258"/>
      <c r="DL30" s="258">
        <f t="shared" si="3"/>
        <v>2974.49</v>
      </c>
      <c r="DM30" s="258">
        <f>DK30</f>
        <v>0</v>
      </c>
      <c r="DN30" s="258"/>
    </row>
    <row r="31" spans="1:118" ht="15" x14ac:dyDescent="0.25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2"/>
      <c r="CR31" s="262"/>
      <c r="CS31" s="262"/>
      <c r="CT31" s="262"/>
      <c r="CU31" s="262"/>
      <c r="CV31" s="262"/>
      <c r="CW31" s="262"/>
      <c r="CX31" s="262"/>
      <c r="CY31" s="262"/>
      <c r="CZ31" s="262"/>
      <c r="DA31" s="262"/>
      <c r="DB31" s="262"/>
      <c r="DC31" s="262"/>
      <c r="DD31" s="262"/>
      <c r="DE31" s="262"/>
      <c r="DF31" s="262"/>
      <c r="DG31" s="87">
        <f t="shared" si="0"/>
        <v>0</v>
      </c>
      <c r="DH31" s="285"/>
      <c r="DI31" s="286"/>
      <c r="DJ31" s="282"/>
      <c r="DK31" s="258"/>
      <c r="DL31" s="258"/>
      <c r="DM31" s="258">
        <f>SUM(DK31:DL31)</f>
        <v>0</v>
      </c>
      <c r="DN31" s="258"/>
    </row>
    <row r="32" spans="1:118" ht="15" x14ac:dyDescent="0.25">
      <c r="A32" s="262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86"/>
      <c r="BT32" s="262"/>
      <c r="BU32" s="262"/>
      <c r="BV32" s="262"/>
      <c r="BW32" s="262"/>
      <c r="BX32" s="262"/>
      <c r="BY32" s="262"/>
      <c r="BZ32" s="262"/>
      <c r="CA32" s="262"/>
      <c r="CB32" s="262"/>
      <c r="CC32" s="262"/>
      <c r="CD32" s="262"/>
      <c r="CE32" s="262"/>
      <c r="CF32" s="262"/>
      <c r="CG32" s="262"/>
      <c r="CH32" s="262"/>
      <c r="CI32" s="262"/>
      <c r="CJ32" s="262"/>
      <c r="CK32" s="262"/>
      <c r="CL32" s="262"/>
      <c r="CM32" s="262"/>
      <c r="CN32" s="262"/>
      <c r="CO32" s="262"/>
      <c r="CP32" s="262"/>
      <c r="CQ32" s="262"/>
      <c r="CR32" s="262"/>
      <c r="CS32" s="262"/>
      <c r="CT32" s="262"/>
      <c r="CU32" s="262"/>
      <c r="CV32" s="262"/>
      <c r="CW32" s="262"/>
      <c r="CX32" s="262"/>
      <c r="CY32" s="262"/>
      <c r="CZ32" s="262"/>
      <c r="DA32" s="262"/>
      <c r="DB32" s="262"/>
      <c r="DC32" s="262"/>
      <c r="DD32" s="262"/>
      <c r="DE32" s="262"/>
      <c r="DF32" s="262"/>
      <c r="DG32" s="87">
        <f t="shared" si="0"/>
        <v>0</v>
      </c>
      <c r="DH32" s="285"/>
      <c r="DI32" s="286"/>
      <c r="DJ32" s="282"/>
      <c r="DK32" s="258"/>
      <c r="DL32" s="258"/>
      <c r="DM32" s="258"/>
      <c r="DN32" s="258"/>
    </row>
    <row r="33" spans="1:118" ht="15" x14ac:dyDescent="0.25">
      <c r="A33" s="262"/>
      <c r="B33" s="262"/>
      <c r="C33" s="262"/>
      <c r="D33" s="262"/>
      <c r="E33" s="262"/>
      <c r="F33" s="262"/>
      <c r="G33" s="262"/>
      <c r="H33" s="262"/>
      <c r="I33" s="262"/>
      <c r="J33" s="262"/>
      <c r="K33" s="286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2"/>
      <c r="BQ33" s="262"/>
      <c r="BR33" s="262"/>
      <c r="BS33" s="262"/>
      <c r="BT33" s="262"/>
      <c r="BU33" s="262"/>
      <c r="BV33" s="262"/>
      <c r="BW33" s="262"/>
      <c r="BX33" s="262"/>
      <c r="BY33" s="262"/>
      <c r="BZ33" s="262"/>
      <c r="CA33" s="262"/>
      <c r="CB33" s="262"/>
      <c r="CC33" s="262"/>
      <c r="CD33" s="262"/>
      <c r="CE33" s="262"/>
      <c r="CF33" s="262"/>
      <c r="CG33" s="262"/>
      <c r="CH33" s="262"/>
      <c r="CI33" s="262"/>
      <c r="CJ33" s="262"/>
      <c r="CK33" s="262"/>
      <c r="CL33" s="262"/>
      <c r="CM33" s="262"/>
      <c r="CN33" s="262"/>
      <c r="CO33" s="262"/>
      <c r="CP33" s="262"/>
      <c r="CQ33" s="262"/>
      <c r="CR33" s="262"/>
      <c r="CS33" s="262"/>
      <c r="CT33" s="262"/>
      <c r="CU33" s="262"/>
      <c r="CV33" s="262"/>
      <c r="CW33" s="262"/>
      <c r="CX33" s="262"/>
      <c r="CY33" s="262"/>
      <c r="CZ33" s="262"/>
      <c r="DA33" s="262"/>
      <c r="DB33" s="262"/>
      <c r="DC33" s="262"/>
      <c r="DD33" s="262"/>
      <c r="DE33" s="262"/>
      <c r="DF33" s="262"/>
      <c r="DG33" s="87">
        <f t="shared" si="0"/>
        <v>0</v>
      </c>
      <c r="DH33" s="285"/>
      <c r="DI33" s="286"/>
      <c r="DJ33" s="282"/>
      <c r="DK33" s="258"/>
      <c r="DL33" s="258"/>
      <c r="DM33" s="258"/>
      <c r="DN33" s="258"/>
    </row>
    <row r="34" spans="1:118" ht="15" x14ac:dyDescent="0.25">
      <c r="A34" s="262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2"/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2"/>
      <c r="CR34" s="262"/>
      <c r="CS34" s="262"/>
      <c r="CT34" s="262"/>
      <c r="CU34" s="262"/>
      <c r="CV34" s="262"/>
      <c r="CW34" s="262"/>
      <c r="CX34" s="262"/>
      <c r="CY34" s="262"/>
      <c r="CZ34" s="262"/>
      <c r="DA34" s="262"/>
      <c r="DB34" s="262"/>
      <c r="DC34" s="262"/>
      <c r="DD34" s="262"/>
      <c r="DE34" s="262"/>
      <c r="DF34" s="262"/>
      <c r="DG34" s="87">
        <f t="shared" si="0"/>
        <v>0</v>
      </c>
      <c r="DH34" s="313"/>
      <c r="DI34" s="258"/>
      <c r="DJ34" s="258"/>
      <c r="DK34" s="258"/>
      <c r="DL34" s="258"/>
      <c r="DM34" s="258"/>
      <c r="DN34" s="258"/>
    </row>
    <row r="35" spans="1:118" ht="15" x14ac:dyDescent="0.25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87">
        <f t="shared" si="0"/>
        <v>0</v>
      </c>
      <c r="DH35" s="285"/>
      <c r="DI35" s="258"/>
      <c r="DJ35" s="258"/>
      <c r="DK35" s="258"/>
      <c r="DL35" s="258"/>
      <c r="DM35" s="258"/>
      <c r="DN35" s="258"/>
    </row>
    <row r="36" spans="1:118" ht="15.75" x14ac:dyDescent="0.25">
      <c r="A36" s="262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  <c r="BR36" s="262"/>
      <c r="BS36" s="262"/>
      <c r="BT36" s="262"/>
      <c r="BU36" s="262"/>
      <c r="BV36" s="262"/>
      <c r="BW36" s="262"/>
      <c r="BX36" s="262"/>
      <c r="BY36" s="262"/>
      <c r="BZ36" s="262"/>
      <c r="CA36" s="262"/>
      <c r="CB36" s="262"/>
      <c r="CC36" s="262"/>
      <c r="CD36" s="262"/>
      <c r="CE36" s="262"/>
      <c r="CF36" s="262"/>
      <c r="CG36" s="262"/>
      <c r="CH36" s="262"/>
      <c r="CI36" s="262"/>
      <c r="CJ36" s="262"/>
      <c r="CK36" s="262"/>
      <c r="CL36" s="262"/>
      <c r="CM36" s="262"/>
      <c r="CN36" s="262"/>
      <c r="CO36" s="262"/>
      <c r="CP36" s="262"/>
      <c r="CQ36" s="262"/>
      <c r="CR36" s="262"/>
      <c r="CS36" s="262"/>
      <c r="CT36" s="262"/>
      <c r="CU36" s="262"/>
      <c r="CV36" s="262"/>
      <c r="CW36" s="262"/>
      <c r="CX36" s="262"/>
      <c r="CY36" s="262"/>
      <c r="CZ36" s="262"/>
      <c r="DA36" s="262"/>
      <c r="DB36" s="262"/>
      <c r="DC36" s="262"/>
      <c r="DD36" s="262"/>
      <c r="DE36" s="262"/>
      <c r="DF36" s="262"/>
      <c r="DG36" s="87">
        <f t="shared" si="0"/>
        <v>0</v>
      </c>
      <c r="DH36" s="88"/>
      <c r="DI36" s="258"/>
      <c r="DJ36" s="258"/>
      <c r="DK36" s="258"/>
      <c r="DL36" s="258"/>
      <c r="DM36" s="258"/>
      <c r="DN36" s="258"/>
    </row>
    <row r="37" spans="1:118" ht="15.75" x14ac:dyDescent="0.25">
      <c r="A37" s="262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87">
        <f t="shared" si="0"/>
        <v>0</v>
      </c>
      <c r="DH37" s="88"/>
      <c r="DI37" s="258"/>
      <c r="DJ37" s="258"/>
      <c r="DK37" s="258"/>
      <c r="DL37" s="258"/>
      <c r="DM37" s="258"/>
      <c r="DN37" s="258"/>
    </row>
    <row r="38" spans="1:118" ht="15.75" x14ac:dyDescent="0.25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62"/>
      <c r="BH38" s="262"/>
      <c r="BI38" s="262"/>
      <c r="BJ38" s="262"/>
      <c r="BK38" s="262"/>
      <c r="BL38" s="262"/>
      <c r="BM38" s="262"/>
      <c r="BN38" s="262"/>
      <c r="BO38" s="262"/>
      <c r="BP38" s="262"/>
      <c r="BQ38" s="262"/>
      <c r="BR38" s="262"/>
      <c r="BS38" s="262"/>
      <c r="BT38" s="262"/>
      <c r="BU38" s="262"/>
      <c r="BV38" s="262"/>
      <c r="BW38" s="262"/>
      <c r="BX38" s="262"/>
      <c r="BY38" s="262"/>
      <c r="BZ38" s="262"/>
      <c r="CA38" s="262"/>
      <c r="CB38" s="262"/>
      <c r="CC38" s="262"/>
      <c r="CD38" s="262"/>
      <c r="CE38" s="262"/>
      <c r="CF38" s="262"/>
      <c r="CG38" s="262"/>
      <c r="CH38" s="262"/>
      <c r="CI38" s="262"/>
      <c r="CJ38" s="262"/>
      <c r="CK38" s="262"/>
      <c r="CL38" s="262"/>
      <c r="CM38" s="262"/>
      <c r="CN38" s="262"/>
      <c r="CO38" s="262"/>
      <c r="CP38" s="262"/>
      <c r="CQ38" s="262"/>
      <c r="CR38" s="262"/>
      <c r="CS38" s="262"/>
      <c r="CT38" s="262"/>
      <c r="CU38" s="262"/>
      <c r="CV38" s="262"/>
      <c r="CW38" s="262"/>
      <c r="CX38" s="262"/>
      <c r="CY38" s="262"/>
      <c r="CZ38" s="262"/>
      <c r="DA38" s="262"/>
      <c r="DB38" s="262"/>
      <c r="DC38" s="262"/>
      <c r="DD38" s="262"/>
      <c r="DE38" s="262"/>
      <c r="DF38" s="262"/>
      <c r="DG38" s="87">
        <f t="shared" si="0"/>
        <v>0</v>
      </c>
      <c r="DH38" s="88"/>
      <c r="DI38" s="258"/>
      <c r="DJ38" s="258"/>
      <c r="DK38" s="258"/>
      <c r="DL38" s="258"/>
      <c r="DM38" s="258"/>
      <c r="DN38" s="258"/>
    </row>
    <row r="39" spans="1:118" ht="15.75" x14ac:dyDescent="0.25">
      <c r="A39" s="262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2"/>
      <c r="CB39" s="262"/>
      <c r="CC39" s="262"/>
      <c r="CD39" s="262"/>
      <c r="CE39" s="262"/>
      <c r="CF39" s="262"/>
      <c r="CG39" s="262"/>
      <c r="CH39" s="262"/>
      <c r="CI39" s="262"/>
      <c r="CJ39" s="262"/>
      <c r="CK39" s="262"/>
      <c r="CL39" s="262"/>
      <c r="CM39" s="262"/>
      <c r="CN39" s="262"/>
      <c r="CO39" s="262"/>
      <c r="CP39" s="262"/>
      <c r="CQ39" s="262"/>
      <c r="CR39" s="262"/>
      <c r="CS39" s="262"/>
      <c r="CT39" s="262"/>
      <c r="CU39" s="262"/>
      <c r="CV39" s="262"/>
      <c r="CW39" s="262"/>
      <c r="CX39" s="262"/>
      <c r="CY39" s="262"/>
      <c r="CZ39" s="262"/>
      <c r="DA39" s="262"/>
      <c r="DB39" s="262"/>
      <c r="DC39" s="262"/>
      <c r="DD39" s="262"/>
      <c r="DE39" s="262"/>
      <c r="DF39" s="262"/>
      <c r="DG39" s="87">
        <f t="shared" si="0"/>
        <v>0</v>
      </c>
      <c r="DH39" s="88"/>
      <c r="DI39" s="258"/>
      <c r="DJ39" s="258"/>
      <c r="DK39" s="258"/>
      <c r="DL39" s="258"/>
      <c r="DM39" s="258"/>
      <c r="DN39" s="258"/>
    </row>
    <row r="40" spans="1:118" ht="15.75" x14ac:dyDescent="0.25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2"/>
      <c r="CQ40" s="262"/>
      <c r="CR40" s="262"/>
      <c r="CS40" s="262"/>
      <c r="CT40" s="262"/>
      <c r="CU40" s="262"/>
      <c r="CV40" s="262"/>
      <c r="CW40" s="262"/>
      <c r="CX40" s="262"/>
      <c r="CY40" s="262"/>
      <c r="CZ40" s="262"/>
      <c r="DA40" s="262"/>
      <c r="DB40" s="262"/>
      <c r="DC40" s="262"/>
      <c r="DD40" s="262"/>
      <c r="DE40" s="262"/>
      <c r="DF40" s="262"/>
      <c r="DG40" s="87">
        <f t="shared" si="0"/>
        <v>0</v>
      </c>
      <c r="DH40" s="88"/>
      <c r="DI40" s="258"/>
      <c r="DJ40" s="258"/>
      <c r="DK40" s="258"/>
      <c r="DL40" s="258"/>
      <c r="DM40" s="258"/>
      <c r="DN40" s="258"/>
    </row>
    <row r="41" spans="1:118" ht="15.75" x14ac:dyDescent="0.25">
      <c r="A41" s="262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2"/>
      <c r="CQ41" s="262"/>
      <c r="CR41" s="262"/>
      <c r="CS41" s="262"/>
      <c r="CT41" s="262"/>
      <c r="CU41" s="262"/>
      <c r="CV41" s="262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87">
        <f t="shared" si="0"/>
        <v>0</v>
      </c>
      <c r="DH41" s="88"/>
      <c r="DI41" s="258"/>
      <c r="DJ41" s="258"/>
      <c r="DK41" s="258"/>
      <c r="DL41" s="258"/>
      <c r="DM41" s="258"/>
      <c r="DN41" s="258"/>
    </row>
    <row r="42" spans="1:118" ht="15.75" x14ac:dyDescent="0.25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  <c r="CA42" s="262"/>
      <c r="CB42" s="262"/>
      <c r="CC42" s="262"/>
      <c r="CD42" s="262"/>
      <c r="CE42" s="262"/>
      <c r="CF42" s="262"/>
      <c r="CG42" s="262"/>
      <c r="CH42" s="262"/>
      <c r="CI42" s="262"/>
      <c r="CJ42" s="262"/>
      <c r="CK42" s="262"/>
      <c r="CL42" s="262"/>
      <c r="CM42" s="262"/>
      <c r="CN42" s="262"/>
      <c r="CO42" s="262"/>
      <c r="CP42" s="262"/>
      <c r="CQ42" s="262"/>
      <c r="CR42" s="262"/>
      <c r="CS42" s="262"/>
      <c r="CT42" s="262"/>
      <c r="CU42" s="262"/>
      <c r="CV42" s="262"/>
      <c r="CW42" s="262"/>
      <c r="CX42" s="262"/>
      <c r="CY42" s="262"/>
      <c r="CZ42" s="262"/>
      <c r="DA42" s="262"/>
      <c r="DB42" s="262"/>
      <c r="DC42" s="262"/>
      <c r="DD42" s="262"/>
      <c r="DE42" s="262"/>
      <c r="DF42" s="262"/>
      <c r="DG42" s="87">
        <f t="shared" si="0"/>
        <v>0</v>
      </c>
      <c r="DH42" s="88"/>
      <c r="DI42" s="258"/>
      <c r="DJ42" s="258"/>
      <c r="DK42" s="258"/>
      <c r="DL42" s="258"/>
      <c r="DM42" s="258"/>
      <c r="DN42" s="258"/>
    </row>
    <row r="43" spans="1:118" ht="15.75" x14ac:dyDescent="0.25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87">
        <f t="shared" si="0"/>
        <v>0</v>
      </c>
      <c r="DH43" s="88"/>
      <c r="DI43" s="258"/>
      <c r="DJ43" s="258"/>
      <c r="DK43" s="258"/>
      <c r="DL43" s="258"/>
      <c r="DM43" s="258"/>
      <c r="DN43" s="258"/>
    </row>
    <row r="44" spans="1:118" ht="15.75" x14ac:dyDescent="0.25">
      <c r="A44" s="262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87">
        <f t="shared" si="0"/>
        <v>0</v>
      </c>
      <c r="DH44" s="88"/>
      <c r="DI44" s="258"/>
      <c r="DJ44" s="258"/>
      <c r="DK44" s="258"/>
      <c r="DL44" s="258"/>
      <c r="DM44" s="258"/>
      <c r="DN44" s="258"/>
    </row>
    <row r="45" spans="1:118" ht="15.75" x14ac:dyDescent="0.25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87">
        <f t="shared" si="0"/>
        <v>0</v>
      </c>
      <c r="DH45" s="88"/>
      <c r="DI45" s="258"/>
      <c r="DJ45" s="258"/>
      <c r="DK45" s="258"/>
      <c r="DL45" s="258"/>
      <c r="DM45" s="258"/>
      <c r="DN45" s="258"/>
    </row>
    <row r="46" spans="1:118" ht="15.75" x14ac:dyDescent="0.25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87">
        <f t="shared" si="0"/>
        <v>0</v>
      </c>
      <c r="DH46" s="88"/>
      <c r="DI46" s="258"/>
      <c r="DJ46" s="258"/>
      <c r="DK46" s="258"/>
      <c r="DL46" s="258"/>
      <c r="DM46" s="258"/>
      <c r="DN46" s="258"/>
    </row>
    <row r="47" spans="1:118" ht="15.75" x14ac:dyDescent="0.25">
      <c r="A47" s="262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87">
        <f t="shared" si="0"/>
        <v>0</v>
      </c>
      <c r="DH47" s="88"/>
      <c r="DI47" s="258"/>
      <c r="DJ47" s="258"/>
      <c r="DK47" s="258"/>
      <c r="DL47" s="258"/>
      <c r="DM47" s="258"/>
      <c r="DN47" s="258"/>
    </row>
    <row r="48" spans="1:118" ht="15.75" x14ac:dyDescent="0.25">
      <c r="A48" s="262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87">
        <f t="shared" si="0"/>
        <v>0</v>
      </c>
      <c r="DH48" s="88"/>
      <c r="DI48" s="258"/>
      <c r="DJ48" s="258"/>
      <c r="DK48" s="258"/>
      <c r="DL48" s="258"/>
      <c r="DM48" s="258"/>
      <c r="DN48" s="258"/>
    </row>
    <row r="49" spans="1:118" ht="15.75" x14ac:dyDescent="0.25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87">
        <f t="shared" si="0"/>
        <v>0</v>
      </c>
      <c r="DH49" s="88"/>
      <c r="DI49" s="258"/>
      <c r="DJ49" s="258"/>
      <c r="DK49" s="258"/>
      <c r="DL49" s="258"/>
      <c r="DM49" s="258"/>
      <c r="DN49" s="258"/>
    </row>
    <row r="50" spans="1:118" ht="15.75" x14ac:dyDescent="0.25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87">
        <f t="shared" si="0"/>
        <v>0</v>
      </c>
      <c r="DH50" s="88"/>
      <c r="DI50" s="258"/>
      <c r="DJ50" s="258"/>
      <c r="DK50" s="258"/>
      <c r="DL50" s="258"/>
      <c r="DM50" s="258"/>
      <c r="DN50" s="258"/>
    </row>
    <row r="51" spans="1:118" ht="15.75" x14ac:dyDescent="0.25">
      <c r="A51" s="26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87">
        <f t="shared" si="0"/>
        <v>0</v>
      </c>
      <c r="DH51" s="88"/>
      <c r="DI51" s="258"/>
      <c r="DJ51" s="258"/>
      <c r="DK51" s="258"/>
      <c r="DL51" s="258"/>
      <c r="DM51" s="258"/>
      <c r="DN51" s="258"/>
    </row>
    <row r="52" spans="1:118" ht="15.75" x14ac:dyDescent="0.25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87">
        <f t="shared" si="0"/>
        <v>0</v>
      </c>
      <c r="DH52" s="88"/>
      <c r="DI52" s="258"/>
      <c r="DJ52" s="258"/>
      <c r="DK52" s="258"/>
      <c r="DL52" s="258"/>
      <c r="DM52" s="258"/>
      <c r="DN52" s="258"/>
    </row>
    <row r="53" spans="1:118" ht="15.75" x14ac:dyDescent="0.2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262"/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87">
        <f t="shared" si="0"/>
        <v>0</v>
      </c>
      <c r="DH53" s="88"/>
      <c r="DI53" s="258"/>
      <c r="DJ53" s="258"/>
      <c r="DK53" s="258"/>
      <c r="DL53" s="258"/>
      <c r="DM53" s="258"/>
      <c r="DN53" s="258"/>
    </row>
    <row r="54" spans="1:118" ht="15.75" x14ac:dyDescent="0.2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62"/>
      <c r="BH54" s="262"/>
      <c r="BI54" s="262"/>
      <c r="BJ54" s="262"/>
      <c r="BK54" s="262"/>
      <c r="BL54" s="262"/>
      <c r="BM54" s="262"/>
      <c r="BN54" s="262"/>
      <c r="BO54" s="262"/>
      <c r="BP54" s="262"/>
      <c r="BQ54" s="262"/>
      <c r="BR54" s="262"/>
      <c r="BS54" s="262"/>
      <c r="BT54" s="262"/>
      <c r="BU54" s="262"/>
      <c r="BV54" s="262"/>
      <c r="BW54" s="262"/>
      <c r="BX54" s="262"/>
      <c r="BY54" s="262"/>
      <c r="BZ54" s="262"/>
      <c r="CA54" s="262"/>
      <c r="CB54" s="262"/>
      <c r="CC54" s="262"/>
      <c r="CD54" s="262"/>
      <c r="CE54" s="262"/>
      <c r="CF54" s="262"/>
      <c r="CG54" s="262"/>
      <c r="CH54" s="262"/>
      <c r="CI54" s="262"/>
      <c r="CJ54" s="262"/>
      <c r="CK54" s="262"/>
      <c r="CL54" s="262"/>
      <c r="CM54" s="262"/>
      <c r="CN54" s="262"/>
      <c r="CO54" s="262"/>
      <c r="CP54" s="262"/>
      <c r="CQ54" s="262"/>
      <c r="CR54" s="262"/>
      <c r="CS54" s="262"/>
      <c r="CT54" s="262"/>
      <c r="CU54" s="262"/>
      <c r="CV54" s="262"/>
      <c r="CW54" s="262"/>
      <c r="CX54" s="262"/>
      <c r="CY54" s="262"/>
      <c r="CZ54" s="262"/>
      <c r="DA54" s="262"/>
      <c r="DB54" s="262"/>
      <c r="DC54" s="262"/>
      <c r="DD54" s="262"/>
      <c r="DE54" s="262"/>
      <c r="DF54" s="262"/>
      <c r="DG54" s="87">
        <f t="shared" si="0"/>
        <v>0</v>
      </c>
      <c r="DH54" s="88"/>
      <c r="DI54" s="258"/>
      <c r="DJ54" s="258"/>
      <c r="DK54" s="258"/>
      <c r="DL54" s="258"/>
      <c r="DM54" s="258"/>
      <c r="DN54" s="258"/>
    </row>
    <row r="55" spans="1:118" ht="15.75" x14ac:dyDescent="0.25">
      <c r="A55" s="262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62"/>
      <c r="BH55" s="262"/>
      <c r="BI55" s="262"/>
      <c r="BJ55" s="262"/>
      <c r="BK55" s="262"/>
      <c r="BL55" s="262"/>
      <c r="BM55" s="262"/>
      <c r="BN55" s="262"/>
      <c r="BO55" s="262"/>
      <c r="BP55" s="262"/>
      <c r="BQ55" s="262"/>
      <c r="BR55" s="262"/>
      <c r="BS55" s="262"/>
      <c r="BT55" s="262"/>
      <c r="BU55" s="262"/>
      <c r="BV55" s="262"/>
      <c r="BW55" s="262"/>
      <c r="BX55" s="262"/>
      <c r="BY55" s="262"/>
      <c r="BZ55" s="262"/>
      <c r="CA55" s="262"/>
      <c r="CB55" s="262"/>
      <c r="CC55" s="262"/>
      <c r="CD55" s="262"/>
      <c r="CE55" s="262"/>
      <c r="CF55" s="262"/>
      <c r="CG55" s="262"/>
      <c r="CH55" s="262"/>
      <c r="CI55" s="262"/>
      <c r="CJ55" s="262"/>
      <c r="CK55" s="262"/>
      <c r="CL55" s="262"/>
      <c r="CM55" s="262"/>
      <c r="CN55" s="262"/>
      <c r="CO55" s="262"/>
      <c r="CP55" s="262"/>
      <c r="CQ55" s="262"/>
      <c r="CR55" s="262"/>
      <c r="CS55" s="262"/>
      <c r="CT55" s="262"/>
      <c r="CU55" s="262"/>
      <c r="CV55" s="262"/>
      <c r="CW55" s="262"/>
      <c r="CX55" s="262"/>
      <c r="CY55" s="262"/>
      <c r="CZ55" s="262"/>
      <c r="DA55" s="262"/>
      <c r="DB55" s="262"/>
      <c r="DC55" s="262"/>
      <c r="DD55" s="262"/>
      <c r="DE55" s="262"/>
      <c r="DF55" s="262"/>
      <c r="DG55" s="87">
        <f t="shared" si="0"/>
        <v>0</v>
      </c>
      <c r="DH55" s="88"/>
      <c r="DI55" s="258"/>
      <c r="DJ55" s="258"/>
      <c r="DK55" s="258"/>
      <c r="DL55" s="258"/>
      <c r="DM55" s="258"/>
      <c r="DN55" s="258"/>
    </row>
    <row r="56" spans="1:118" ht="15.75" x14ac:dyDescent="0.25">
      <c r="A56" s="262"/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87">
        <f t="shared" si="0"/>
        <v>0</v>
      </c>
      <c r="DH56" s="88"/>
      <c r="DI56" s="258"/>
      <c r="DJ56" s="258"/>
      <c r="DK56" s="258"/>
      <c r="DL56" s="258"/>
      <c r="DM56" s="258"/>
      <c r="DN56" s="258"/>
    </row>
    <row r="57" spans="1:118" ht="15.75" x14ac:dyDescent="0.25">
      <c r="A57" s="262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87">
        <f t="shared" si="0"/>
        <v>0</v>
      </c>
      <c r="DH57" s="88"/>
      <c r="DI57" s="258"/>
      <c r="DJ57" s="258"/>
      <c r="DK57" s="258"/>
      <c r="DL57" s="258"/>
      <c r="DM57" s="258"/>
      <c r="DN57" s="258"/>
    </row>
    <row r="58" spans="1:118" s="86" customFormat="1" ht="15" x14ac:dyDescent="0.2">
      <c r="A58" s="80">
        <f>SUM(A3:A57)</f>
        <v>0</v>
      </c>
      <c r="B58" s="80">
        <f t="shared" ref="B58:BM58" si="4">SUM(B3:B57)</f>
        <v>0</v>
      </c>
      <c r="C58" s="80">
        <f t="shared" si="4"/>
        <v>0</v>
      </c>
      <c r="D58" s="80">
        <f t="shared" si="4"/>
        <v>0</v>
      </c>
      <c r="E58" s="80">
        <f t="shared" si="4"/>
        <v>0</v>
      </c>
      <c r="F58" s="80">
        <f t="shared" si="4"/>
        <v>0</v>
      </c>
      <c r="G58" s="80">
        <f t="shared" si="4"/>
        <v>0</v>
      </c>
      <c r="H58" s="80">
        <f t="shared" si="4"/>
        <v>0</v>
      </c>
      <c r="I58" s="80">
        <f t="shared" si="4"/>
        <v>0</v>
      </c>
      <c r="J58" s="80">
        <f t="shared" si="4"/>
        <v>0</v>
      </c>
      <c r="K58" s="80">
        <f t="shared" si="4"/>
        <v>26050</v>
      </c>
      <c r="L58" s="80">
        <f t="shared" si="4"/>
        <v>0</v>
      </c>
      <c r="M58" s="80">
        <f t="shared" si="4"/>
        <v>0</v>
      </c>
      <c r="N58" s="80">
        <f t="shared" si="4"/>
        <v>0</v>
      </c>
      <c r="O58" s="80">
        <f t="shared" si="4"/>
        <v>0</v>
      </c>
      <c r="P58" s="80">
        <f t="shared" si="4"/>
        <v>0</v>
      </c>
      <c r="Q58" s="80">
        <f t="shared" si="4"/>
        <v>0</v>
      </c>
      <c r="R58" s="80">
        <f t="shared" si="4"/>
        <v>0</v>
      </c>
      <c r="S58" s="80">
        <f t="shared" si="4"/>
        <v>0</v>
      </c>
      <c r="T58" s="80">
        <f t="shared" si="4"/>
        <v>0</v>
      </c>
      <c r="U58" s="80">
        <f t="shared" si="4"/>
        <v>0</v>
      </c>
      <c r="V58" s="80">
        <f t="shared" si="4"/>
        <v>0</v>
      </c>
      <c r="W58" s="80">
        <f t="shared" si="4"/>
        <v>0</v>
      </c>
      <c r="X58" s="80">
        <f t="shared" si="4"/>
        <v>0</v>
      </c>
      <c r="Y58" s="80">
        <f t="shared" si="4"/>
        <v>0</v>
      </c>
      <c r="Z58" s="80">
        <f t="shared" si="4"/>
        <v>0</v>
      </c>
      <c r="AA58" s="80">
        <f t="shared" si="4"/>
        <v>0</v>
      </c>
      <c r="AB58" s="80">
        <f t="shared" si="4"/>
        <v>0</v>
      </c>
      <c r="AC58" s="80">
        <f t="shared" si="4"/>
        <v>0</v>
      </c>
      <c r="AD58" s="80">
        <f t="shared" si="4"/>
        <v>0</v>
      </c>
      <c r="AE58" s="80">
        <f t="shared" si="4"/>
        <v>0</v>
      </c>
      <c r="AF58" s="80">
        <f t="shared" si="4"/>
        <v>0</v>
      </c>
      <c r="AG58" s="80">
        <f t="shared" si="4"/>
        <v>0</v>
      </c>
      <c r="AH58" s="80">
        <f t="shared" si="4"/>
        <v>0</v>
      </c>
      <c r="AI58" s="80">
        <f t="shared" si="4"/>
        <v>0</v>
      </c>
      <c r="AJ58" s="80">
        <f t="shared" si="4"/>
        <v>0</v>
      </c>
      <c r="AK58" s="80">
        <f t="shared" si="4"/>
        <v>0</v>
      </c>
      <c r="AL58" s="80">
        <f t="shared" si="4"/>
        <v>0</v>
      </c>
      <c r="AM58" s="80">
        <f t="shared" si="4"/>
        <v>0</v>
      </c>
      <c r="AN58" s="80">
        <f t="shared" si="4"/>
        <v>0</v>
      </c>
      <c r="AO58" s="80">
        <f t="shared" si="4"/>
        <v>0</v>
      </c>
      <c r="AP58" s="80">
        <f t="shared" si="4"/>
        <v>0</v>
      </c>
      <c r="AQ58" s="80">
        <f t="shared" si="4"/>
        <v>2974.49</v>
      </c>
      <c r="AR58" s="80">
        <f t="shared" si="4"/>
        <v>0</v>
      </c>
      <c r="AS58" s="80">
        <f t="shared" si="4"/>
        <v>0</v>
      </c>
      <c r="AT58" s="80">
        <f t="shared" si="4"/>
        <v>0</v>
      </c>
      <c r="AU58" s="80">
        <f t="shared" si="4"/>
        <v>0</v>
      </c>
      <c r="AV58" s="80">
        <f t="shared" si="4"/>
        <v>0</v>
      </c>
      <c r="AW58" s="80">
        <f t="shared" si="4"/>
        <v>0</v>
      </c>
      <c r="AX58" s="80">
        <f t="shared" si="4"/>
        <v>0</v>
      </c>
      <c r="AY58" s="80">
        <f t="shared" si="4"/>
        <v>0</v>
      </c>
      <c r="AZ58" s="80">
        <f t="shared" si="4"/>
        <v>0</v>
      </c>
      <c r="BA58" s="80">
        <f t="shared" si="4"/>
        <v>0</v>
      </c>
      <c r="BB58" s="80">
        <f t="shared" si="4"/>
        <v>0</v>
      </c>
      <c r="BC58" s="80">
        <f t="shared" si="4"/>
        <v>0</v>
      </c>
      <c r="BD58" s="80">
        <f t="shared" si="4"/>
        <v>0</v>
      </c>
      <c r="BE58" s="80">
        <f t="shared" si="4"/>
        <v>0</v>
      </c>
      <c r="BF58" s="80">
        <f t="shared" si="4"/>
        <v>0</v>
      </c>
      <c r="BG58" s="80">
        <f t="shared" si="4"/>
        <v>0</v>
      </c>
      <c r="BH58" s="80">
        <f t="shared" si="4"/>
        <v>0</v>
      </c>
      <c r="BI58" s="80">
        <f t="shared" si="4"/>
        <v>283007.68</v>
      </c>
      <c r="BJ58" s="80">
        <f t="shared" si="4"/>
        <v>0</v>
      </c>
      <c r="BK58" s="80">
        <f t="shared" si="4"/>
        <v>0</v>
      </c>
      <c r="BL58" s="80">
        <f t="shared" si="4"/>
        <v>0</v>
      </c>
      <c r="BM58" s="80">
        <f t="shared" si="4"/>
        <v>0</v>
      </c>
      <c r="BN58" s="80">
        <f t="shared" ref="BN58:DF58" si="5">SUM(BN3:BN57)</f>
        <v>0</v>
      </c>
      <c r="BO58" s="80">
        <f t="shared" si="5"/>
        <v>0</v>
      </c>
      <c r="BP58" s="80">
        <f t="shared" si="5"/>
        <v>0</v>
      </c>
      <c r="BQ58" s="80">
        <f t="shared" si="5"/>
        <v>0</v>
      </c>
      <c r="BR58" s="80">
        <f t="shared" si="5"/>
        <v>0</v>
      </c>
      <c r="BS58" s="80">
        <f t="shared" si="5"/>
        <v>75700</v>
      </c>
      <c r="BT58" s="80">
        <f t="shared" si="5"/>
        <v>0</v>
      </c>
      <c r="BU58" s="80">
        <f t="shared" si="5"/>
        <v>0</v>
      </c>
      <c r="BV58" s="80">
        <f t="shared" si="5"/>
        <v>0</v>
      </c>
      <c r="BW58" s="80">
        <f t="shared" si="5"/>
        <v>0</v>
      </c>
      <c r="BX58" s="80">
        <f t="shared" si="5"/>
        <v>69421.450000000012</v>
      </c>
      <c r="BY58" s="80">
        <f t="shared" si="5"/>
        <v>0</v>
      </c>
      <c r="BZ58" s="80">
        <f t="shared" si="5"/>
        <v>0</v>
      </c>
      <c r="CA58" s="80">
        <f t="shared" si="5"/>
        <v>0</v>
      </c>
      <c r="CB58" s="80">
        <f t="shared" si="5"/>
        <v>0</v>
      </c>
      <c r="CC58" s="80">
        <f t="shared" si="5"/>
        <v>0</v>
      </c>
      <c r="CD58" s="80">
        <f t="shared" si="5"/>
        <v>0</v>
      </c>
      <c r="CE58" s="80">
        <f t="shared" si="5"/>
        <v>0</v>
      </c>
      <c r="CF58" s="80">
        <f t="shared" si="5"/>
        <v>0</v>
      </c>
      <c r="CG58" s="80">
        <f t="shared" si="5"/>
        <v>0</v>
      </c>
      <c r="CH58" s="80">
        <f t="shared" si="5"/>
        <v>0</v>
      </c>
      <c r="CI58" s="80">
        <f t="shared" si="5"/>
        <v>0</v>
      </c>
      <c r="CJ58" s="80">
        <f t="shared" si="5"/>
        <v>0</v>
      </c>
      <c r="CK58" s="80">
        <f t="shared" si="5"/>
        <v>0</v>
      </c>
      <c r="CL58" s="80">
        <f t="shared" si="5"/>
        <v>0</v>
      </c>
      <c r="CM58" s="80">
        <f t="shared" si="5"/>
        <v>0</v>
      </c>
      <c r="CN58" s="80">
        <f t="shared" si="5"/>
        <v>58570</v>
      </c>
      <c r="CO58" s="80">
        <f t="shared" si="5"/>
        <v>83100</v>
      </c>
      <c r="CP58" s="80">
        <f t="shared" si="5"/>
        <v>28249.45</v>
      </c>
      <c r="CQ58" s="80">
        <f t="shared" si="5"/>
        <v>350</v>
      </c>
      <c r="CR58" s="80">
        <f t="shared" si="5"/>
        <v>0</v>
      </c>
      <c r="CS58" s="80">
        <f t="shared" si="5"/>
        <v>0</v>
      </c>
      <c r="CT58" s="80">
        <f t="shared" si="5"/>
        <v>185441.03</v>
      </c>
      <c r="CU58" s="80">
        <f t="shared" si="5"/>
        <v>0</v>
      </c>
      <c r="CV58" s="80">
        <f t="shared" si="5"/>
        <v>0</v>
      </c>
      <c r="CW58" s="80">
        <f t="shared" si="5"/>
        <v>394602.33</v>
      </c>
      <c r="CX58" s="80">
        <f t="shared" si="5"/>
        <v>92658.06</v>
      </c>
      <c r="CY58" s="80">
        <f t="shared" si="5"/>
        <v>190078.38</v>
      </c>
      <c r="CZ58" s="80">
        <f t="shared" si="5"/>
        <v>509749.95000000007</v>
      </c>
      <c r="DA58" s="80">
        <f t="shared" si="5"/>
        <v>0</v>
      </c>
      <c r="DB58" s="80">
        <f t="shared" si="5"/>
        <v>0</v>
      </c>
      <c r="DC58" s="80">
        <f t="shared" si="5"/>
        <v>0</v>
      </c>
      <c r="DD58" s="80">
        <f t="shared" si="5"/>
        <v>0</v>
      </c>
      <c r="DE58" s="80">
        <f t="shared" si="5"/>
        <v>0</v>
      </c>
      <c r="DF58" s="80">
        <f t="shared" si="5"/>
        <v>0</v>
      </c>
      <c r="DG58" s="87">
        <f>SUM(A58:DF58)</f>
        <v>1999952.8200000003</v>
      </c>
      <c r="DH58" s="88"/>
      <c r="DI58" s="259">
        <f>SUM(DI3:DI57)</f>
        <v>1999952.82</v>
      </c>
      <c r="DJ58" s="259">
        <f t="shared" ref="DJ58:DN58" si="6">SUM(DJ3:DJ57)</f>
        <v>67327.016499999998</v>
      </c>
      <c r="DK58" s="259" t="s">
        <v>505</v>
      </c>
      <c r="DL58" s="259">
        <f t="shared" ref="DL58" si="7">SUM(DL3:DL57)</f>
        <v>1600310.47</v>
      </c>
      <c r="DM58" s="259">
        <f t="shared" ref="DM58" si="8">SUM(DM3:DM57)</f>
        <v>1996978.33</v>
      </c>
      <c r="DN58" s="259">
        <f t="shared" si="6"/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62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62"/>
      <c r="BH60" s="262"/>
      <c r="BI60" s="262"/>
      <c r="BJ60" s="262"/>
      <c r="BK60" s="262"/>
      <c r="BL60" s="262"/>
      <c r="BM60" s="262"/>
      <c r="BN60" s="262"/>
      <c r="BO60" s="262"/>
      <c r="BP60" s="262"/>
      <c r="BQ60" s="262"/>
      <c r="BR60" s="262"/>
      <c r="BS60" s="262"/>
      <c r="BT60" s="262"/>
      <c r="BU60" s="262"/>
      <c r="BV60" s="262"/>
      <c r="BW60" s="262"/>
      <c r="BX60" s="262"/>
      <c r="BY60" s="262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262"/>
      <c r="CL60" s="262"/>
      <c r="CM60" s="262"/>
      <c r="CN60" s="262"/>
      <c r="CO60" s="262"/>
      <c r="CP60" s="262"/>
      <c r="CQ60" s="262"/>
      <c r="CR60" s="262"/>
      <c r="CS60" s="262"/>
      <c r="CT60" s="262"/>
      <c r="CU60" s="262"/>
      <c r="CV60" s="262"/>
      <c r="CW60" s="262"/>
      <c r="CX60" s="262"/>
      <c r="CY60" s="262"/>
      <c r="CZ60" s="262"/>
      <c r="DA60" s="262"/>
      <c r="DB60" s="262"/>
      <c r="DC60" s="262"/>
      <c r="DD60" s="262"/>
      <c r="DE60" s="262"/>
      <c r="DF60" s="262"/>
      <c r="DG60" s="81">
        <f>SUM(A60:DF60)</f>
        <v>0</v>
      </c>
    </row>
    <row r="61" spans="1:118" ht="15" x14ac:dyDescent="0.25">
      <c r="A61" s="262"/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62"/>
      <c r="BH61" s="262"/>
      <c r="BI61" s="262"/>
      <c r="BJ61" s="262"/>
      <c r="BK61" s="262"/>
      <c r="BL61" s="262"/>
      <c r="BM61" s="262"/>
      <c r="BN61" s="262"/>
      <c r="BO61" s="262"/>
      <c r="BP61" s="262"/>
      <c r="BQ61" s="262"/>
      <c r="BR61" s="262"/>
      <c r="BS61" s="262"/>
      <c r="BT61" s="262"/>
      <c r="BU61" s="262"/>
      <c r="BV61" s="262"/>
      <c r="BW61" s="262"/>
      <c r="BX61" s="262"/>
      <c r="BY61" s="262"/>
      <c r="BZ61" s="262"/>
      <c r="CA61" s="262"/>
      <c r="CB61" s="262"/>
      <c r="CC61" s="262"/>
      <c r="CD61" s="262"/>
      <c r="CE61" s="262"/>
      <c r="CF61" s="262"/>
      <c r="CG61" s="262"/>
      <c r="CH61" s="262"/>
      <c r="CI61" s="262"/>
      <c r="CJ61" s="262"/>
      <c r="CK61" s="262"/>
      <c r="CL61" s="262"/>
      <c r="CM61" s="262"/>
      <c r="CN61" s="262"/>
      <c r="CO61" s="262"/>
      <c r="CP61" s="262"/>
      <c r="CQ61" s="262"/>
      <c r="CR61" s="262"/>
      <c r="CS61" s="262"/>
      <c r="CT61" s="262"/>
      <c r="CU61" s="262"/>
      <c r="CV61" s="262"/>
      <c r="CW61" s="262"/>
      <c r="CX61" s="262"/>
      <c r="CY61" s="262"/>
      <c r="CZ61" s="262"/>
      <c r="DA61" s="262"/>
      <c r="DB61" s="262"/>
      <c r="DC61" s="262"/>
      <c r="DD61" s="262"/>
      <c r="DE61" s="262"/>
      <c r="DF61" s="262"/>
      <c r="DG61" s="81">
        <f t="shared" ref="DG61:DG73" si="9">SUM(A61:DF61)</f>
        <v>0</v>
      </c>
    </row>
    <row r="62" spans="1:118" ht="15" x14ac:dyDescent="0.25">
      <c r="A62" s="262"/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62"/>
      <c r="BH62" s="262"/>
      <c r="BI62" s="262"/>
      <c r="BJ62" s="262"/>
      <c r="BK62" s="262"/>
      <c r="BL62" s="262"/>
      <c r="BM62" s="262"/>
      <c r="BN62" s="262"/>
      <c r="BO62" s="262"/>
      <c r="BP62" s="262"/>
      <c r="BQ62" s="262"/>
      <c r="BR62" s="262"/>
      <c r="BS62" s="262"/>
      <c r="BT62" s="262"/>
      <c r="BU62" s="262"/>
      <c r="BV62" s="262"/>
      <c r="BW62" s="262"/>
      <c r="BX62" s="262"/>
      <c r="BY62" s="262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262"/>
      <c r="CL62" s="262"/>
      <c r="CM62" s="262"/>
      <c r="CN62" s="262"/>
      <c r="CO62" s="262"/>
      <c r="CP62" s="262"/>
      <c r="CQ62" s="262"/>
      <c r="CR62" s="262"/>
      <c r="CS62" s="262"/>
      <c r="CT62" s="262"/>
      <c r="CU62" s="262"/>
      <c r="CV62" s="262"/>
      <c r="CW62" s="262"/>
      <c r="CX62" s="262"/>
      <c r="CY62" s="262"/>
      <c r="CZ62" s="262"/>
      <c r="DA62" s="262"/>
      <c r="DB62" s="262"/>
      <c r="DC62" s="262"/>
      <c r="DD62" s="262"/>
      <c r="DE62" s="262"/>
      <c r="DF62" s="262"/>
      <c r="DG62" s="81">
        <f t="shared" si="9"/>
        <v>0</v>
      </c>
    </row>
    <row r="63" spans="1:118" ht="15" x14ac:dyDescent="0.25">
      <c r="A63" s="262"/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62"/>
      <c r="BH63" s="262"/>
      <c r="BI63" s="262"/>
      <c r="BJ63" s="262"/>
      <c r="BK63" s="262"/>
      <c r="BL63" s="262"/>
      <c r="BM63" s="262"/>
      <c r="BN63" s="262"/>
      <c r="BO63" s="262"/>
      <c r="BP63" s="262"/>
      <c r="BQ63" s="262"/>
      <c r="BR63" s="262"/>
      <c r="BS63" s="262"/>
      <c r="BT63" s="262"/>
      <c r="BU63" s="262"/>
      <c r="BV63" s="262"/>
      <c r="BW63" s="262"/>
      <c r="BX63" s="262"/>
      <c r="BY63" s="262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81">
        <f t="shared" si="9"/>
        <v>0</v>
      </c>
    </row>
    <row r="64" spans="1:118" ht="15" x14ac:dyDescent="0.25">
      <c r="A64" s="262"/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62"/>
      <c r="BH64" s="262"/>
      <c r="BI64" s="262"/>
      <c r="BJ64" s="262"/>
      <c r="BK64" s="262"/>
      <c r="BL64" s="262"/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2"/>
      <c r="BY64" s="262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2"/>
      <c r="CV64" s="262"/>
      <c r="CW64" s="262"/>
      <c r="CX64" s="262"/>
      <c r="CY64" s="262"/>
      <c r="CZ64" s="262"/>
      <c r="DA64" s="262"/>
      <c r="DB64" s="262"/>
      <c r="DC64" s="262"/>
      <c r="DD64" s="262"/>
      <c r="DE64" s="262"/>
      <c r="DF64" s="262"/>
      <c r="DG64" s="81">
        <f t="shared" si="9"/>
        <v>0</v>
      </c>
    </row>
    <row r="65" spans="1:111" ht="15" x14ac:dyDescent="0.25">
      <c r="A65" s="262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I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2"/>
      <c r="BV65" s="262"/>
      <c r="BW65" s="262"/>
      <c r="BX65" s="262"/>
      <c r="BY65" s="262"/>
      <c r="BZ65" s="262"/>
      <c r="CA65" s="262"/>
      <c r="CB65" s="262"/>
      <c r="CC65" s="262"/>
      <c r="CD65" s="262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  <c r="CW65" s="262"/>
      <c r="CX65" s="262"/>
      <c r="CY65" s="262"/>
      <c r="CZ65" s="262"/>
      <c r="DA65" s="262"/>
      <c r="DB65" s="262"/>
      <c r="DC65" s="262"/>
      <c r="DD65" s="262"/>
      <c r="DE65" s="262"/>
      <c r="DF65" s="262"/>
      <c r="DG65" s="81">
        <f t="shared" si="9"/>
        <v>0</v>
      </c>
    </row>
    <row r="66" spans="1:111" ht="15" x14ac:dyDescent="0.25">
      <c r="A66" s="262"/>
      <c r="B66" s="262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62"/>
      <c r="BH66" s="262"/>
      <c r="BI66" s="262"/>
      <c r="BJ66" s="262"/>
      <c r="BK66" s="262"/>
      <c r="BL66" s="262"/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81">
        <f t="shared" si="9"/>
        <v>0</v>
      </c>
    </row>
    <row r="67" spans="1:111" ht="15" x14ac:dyDescent="0.25">
      <c r="A67" s="262"/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62"/>
      <c r="BH67" s="262"/>
      <c r="BI67" s="262"/>
      <c r="BJ67" s="262"/>
      <c r="BK67" s="262"/>
      <c r="BL67" s="262"/>
      <c r="BM67" s="262"/>
      <c r="BN67" s="262"/>
      <c r="BO67" s="262"/>
      <c r="BP67" s="262"/>
      <c r="BQ67" s="262"/>
      <c r="BR67" s="262"/>
      <c r="BS67" s="262"/>
      <c r="BT67" s="262"/>
      <c r="BU67" s="262"/>
      <c r="BV67" s="262"/>
      <c r="BW67" s="262"/>
      <c r="BX67" s="262"/>
      <c r="BY67" s="262"/>
      <c r="BZ67" s="262"/>
      <c r="CA67" s="262"/>
      <c r="CB67" s="262"/>
      <c r="CC67" s="262"/>
      <c r="CD67" s="262"/>
      <c r="CE67" s="262"/>
      <c r="CF67" s="262"/>
      <c r="CG67" s="262"/>
      <c r="CH67" s="262"/>
      <c r="CI67" s="262"/>
      <c r="CJ67" s="262"/>
      <c r="CK67" s="262"/>
      <c r="CL67" s="262"/>
      <c r="CM67" s="262"/>
      <c r="CN67" s="262"/>
      <c r="CO67" s="262"/>
      <c r="CP67" s="262"/>
      <c r="CQ67" s="262"/>
      <c r="CR67" s="262"/>
      <c r="CS67" s="262"/>
      <c r="CT67" s="262"/>
      <c r="CU67" s="262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81">
        <f t="shared" si="9"/>
        <v>0</v>
      </c>
    </row>
    <row r="68" spans="1:111" ht="15" x14ac:dyDescent="0.25">
      <c r="A68" s="262"/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81">
        <f t="shared" si="9"/>
        <v>0</v>
      </c>
    </row>
    <row r="69" spans="1:111" ht="15" x14ac:dyDescent="0.25">
      <c r="A69" s="262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262"/>
      <c r="AI69" s="262"/>
      <c r="AJ69" s="262"/>
      <c r="AK69" s="262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62"/>
      <c r="BH69" s="262"/>
      <c r="BI69" s="262"/>
      <c r="BJ69" s="262"/>
      <c r="BK69" s="262"/>
      <c r="BL69" s="262"/>
      <c r="BM69" s="262"/>
      <c r="BN69" s="262"/>
      <c r="BO69" s="262"/>
      <c r="BP69" s="262"/>
      <c r="BQ69" s="262"/>
      <c r="BR69" s="262"/>
      <c r="BS69" s="262"/>
      <c r="BT69" s="262"/>
      <c r="BU69" s="262"/>
      <c r="BV69" s="262"/>
      <c r="BW69" s="262"/>
      <c r="BX69" s="262"/>
      <c r="BY69" s="262"/>
      <c r="BZ69" s="262"/>
      <c r="CA69" s="262"/>
      <c r="CB69" s="262"/>
      <c r="CC69" s="262"/>
      <c r="CD69" s="262"/>
      <c r="CE69" s="262"/>
      <c r="CF69" s="262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2"/>
      <c r="DF69" s="262"/>
      <c r="DG69" s="81">
        <f t="shared" si="9"/>
        <v>0</v>
      </c>
    </row>
    <row r="70" spans="1:111" ht="15" x14ac:dyDescent="0.25">
      <c r="A70" s="262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2"/>
      <c r="Y70" s="262"/>
      <c r="Z70" s="262"/>
      <c r="AA70" s="262"/>
      <c r="AB70" s="262"/>
      <c r="AC70" s="262"/>
      <c r="AD70" s="262"/>
      <c r="AE70" s="262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62"/>
      <c r="BH70" s="262"/>
      <c r="BI70" s="262"/>
      <c r="BJ70" s="262"/>
      <c r="BK70" s="262"/>
      <c r="BL70" s="262"/>
      <c r="BM70" s="262"/>
      <c r="BN70" s="262"/>
      <c r="BO70" s="262"/>
      <c r="BP70" s="262"/>
      <c r="BQ70" s="262"/>
      <c r="BR70" s="262"/>
      <c r="BS70" s="262"/>
      <c r="BT70" s="262"/>
      <c r="BU70" s="262"/>
      <c r="BV70" s="262"/>
      <c r="BW70" s="262"/>
      <c r="BX70" s="262"/>
      <c r="BY70" s="262"/>
      <c r="BZ70" s="262"/>
      <c r="CA70" s="262"/>
      <c r="CB70" s="262"/>
      <c r="CC70" s="262"/>
      <c r="CD70" s="262"/>
      <c r="CE70" s="262"/>
      <c r="CF70" s="262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2"/>
      <c r="DF70" s="262"/>
      <c r="DG70" s="81">
        <f t="shared" si="9"/>
        <v>0</v>
      </c>
    </row>
    <row r="71" spans="1:111" ht="15" x14ac:dyDescent="0.25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262"/>
      <c r="AI71" s="262"/>
      <c r="AJ71" s="262"/>
      <c r="AK71" s="262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62"/>
      <c r="BH71" s="262"/>
      <c r="BI71" s="262"/>
      <c r="BJ71" s="262"/>
      <c r="BK71" s="262"/>
      <c r="BL71" s="262"/>
      <c r="BM71" s="262"/>
      <c r="BN71" s="262"/>
      <c r="BO71" s="262"/>
      <c r="BP71" s="262"/>
      <c r="BQ71" s="262"/>
      <c r="BR71" s="262"/>
      <c r="BS71" s="262"/>
      <c r="BT71" s="262"/>
      <c r="BU71" s="262"/>
      <c r="BV71" s="262"/>
      <c r="BW71" s="262"/>
      <c r="BX71" s="262"/>
      <c r="BY71" s="262"/>
      <c r="BZ71" s="262"/>
      <c r="CA71" s="262"/>
      <c r="CB71" s="262"/>
      <c r="CC71" s="262"/>
      <c r="CD71" s="262"/>
      <c r="CE71" s="262"/>
      <c r="CF71" s="262"/>
      <c r="CG71" s="262"/>
      <c r="CH71" s="262"/>
      <c r="CI71" s="262"/>
      <c r="CJ71" s="262"/>
      <c r="CK71" s="262"/>
      <c r="CL71" s="262"/>
      <c r="CM71" s="262"/>
      <c r="CN71" s="262"/>
      <c r="CO71" s="262"/>
      <c r="CP71" s="262"/>
      <c r="CQ71" s="262"/>
      <c r="CR71" s="262"/>
      <c r="CS71" s="262"/>
      <c r="CT71" s="262"/>
      <c r="CU71" s="262"/>
      <c r="CV71" s="262"/>
      <c r="CW71" s="262"/>
      <c r="CX71" s="262"/>
      <c r="CY71" s="262"/>
      <c r="CZ71" s="262"/>
      <c r="DA71" s="262"/>
      <c r="DB71" s="262"/>
      <c r="DC71" s="262"/>
      <c r="DD71" s="262"/>
      <c r="DE71" s="262"/>
      <c r="DF71" s="262"/>
      <c r="DG71" s="81">
        <f t="shared" si="9"/>
        <v>0</v>
      </c>
    </row>
    <row r="72" spans="1:111" ht="15" x14ac:dyDescent="0.25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62"/>
      <c r="BH72" s="262"/>
      <c r="BI72" s="262"/>
      <c r="BJ72" s="262"/>
      <c r="BK72" s="262"/>
      <c r="BL72" s="262"/>
      <c r="BM72" s="262"/>
      <c r="BN72" s="262"/>
      <c r="BO72" s="262"/>
      <c r="BP72" s="262"/>
      <c r="BQ72" s="262"/>
      <c r="BR72" s="262"/>
      <c r="BS72" s="262"/>
      <c r="BT72" s="262"/>
      <c r="BU72" s="262"/>
      <c r="BV72" s="262"/>
      <c r="BW72" s="262"/>
      <c r="BX72" s="262"/>
      <c r="BY72" s="262"/>
      <c r="BZ72" s="262"/>
      <c r="CA72" s="262"/>
      <c r="CB72" s="262"/>
      <c r="CC72" s="262"/>
      <c r="CD72" s="262"/>
      <c r="CE72" s="262"/>
      <c r="CF72" s="262"/>
      <c r="CG72" s="262"/>
      <c r="CH72" s="262"/>
      <c r="CI72" s="262"/>
      <c r="CJ72" s="262"/>
      <c r="CK72" s="262"/>
      <c r="CL72" s="262"/>
      <c r="CM72" s="262"/>
      <c r="CN72" s="262"/>
      <c r="CO72" s="262"/>
      <c r="CP72" s="262"/>
      <c r="CQ72" s="262"/>
      <c r="CR72" s="262"/>
      <c r="CS72" s="262"/>
      <c r="CT72" s="262"/>
      <c r="CU72" s="262"/>
      <c r="CV72" s="262"/>
      <c r="CW72" s="262"/>
      <c r="CX72" s="262"/>
      <c r="CY72" s="262"/>
      <c r="CZ72" s="262"/>
      <c r="DA72" s="262"/>
      <c r="DB72" s="262"/>
      <c r="DC72" s="262"/>
      <c r="DD72" s="262"/>
      <c r="DE72" s="262"/>
      <c r="DF72" s="262"/>
      <c r="DG72" s="81">
        <f t="shared" si="9"/>
        <v>0</v>
      </c>
    </row>
    <row r="73" spans="1:111" ht="15" x14ac:dyDescent="0.25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62"/>
      <c r="BH73" s="262"/>
      <c r="BI73" s="262"/>
      <c r="BJ73" s="262"/>
      <c r="BK73" s="262"/>
      <c r="BL73" s="262"/>
      <c r="BM73" s="262"/>
      <c r="BN73" s="262"/>
      <c r="BO73" s="262"/>
      <c r="BP73" s="262"/>
      <c r="BQ73" s="262"/>
      <c r="BR73" s="262"/>
      <c r="BS73" s="262"/>
      <c r="BT73" s="262"/>
      <c r="BU73" s="262"/>
      <c r="BV73" s="262"/>
      <c r="BW73" s="262"/>
      <c r="BX73" s="262"/>
      <c r="BY73" s="262"/>
      <c r="BZ73" s="262"/>
      <c r="CA73" s="262"/>
      <c r="CB73" s="262"/>
      <c r="CC73" s="262"/>
      <c r="CD73" s="262"/>
      <c r="CE73" s="262"/>
      <c r="CF73" s="262"/>
      <c r="CG73" s="262"/>
      <c r="CH73" s="262"/>
      <c r="CI73" s="262"/>
      <c r="CJ73" s="262"/>
      <c r="CK73" s="262"/>
      <c r="CL73" s="262"/>
      <c r="CM73" s="262"/>
      <c r="CN73" s="262"/>
      <c r="CO73" s="262"/>
      <c r="CP73" s="262"/>
      <c r="CQ73" s="262"/>
      <c r="CR73" s="262"/>
      <c r="CS73" s="262"/>
      <c r="CT73" s="262"/>
      <c r="CU73" s="262"/>
      <c r="CV73" s="262"/>
      <c r="CW73" s="262"/>
      <c r="CX73" s="262"/>
      <c r="CY73" s="262"/>
      <c r="CZ73" s="262"/>
      <c r="DA73" s="262"/>
      <c r="DB73" s="262"/>
      <c r="DC73" s="262"/>
      <c r="DD73" s="262"/>
      <c r="DE73" s="262"/>
      <c r="DF73" s="262"/>
      <c r="DG73" s="81">
        <f t="shared" si="9"/>
        <v>0</v>
      </c>
    </row>
    <row r="74" spans="1:111" x14ac:dyDescent="0.2">
      <c r="A74" s="80">
        <f>SUM(A60:A73)</f>
        <v>0</v>
      </c>
      <c r="B74" s="80">
        <f t="shared" ref="B74:BM74" si="10">SUM(B60:B73)</f>
        <v>0</v>
      </c>
      <c r="C74" s="80">
        <f t="shared" si="10"/>
        <v>0</v>
      </c>
      <c r="D74" s="80">
        <f t="shared" si="10"/>
        <v>0</v>
      </c>
      <c r="E74" s="80">
        <f t="shared" si="10"/>
        <v>0</v>
      </c>
      <c r="F74" s="80">
        <f t="shared" si="10"/>
        <v>0</v>
      </c>
      <c r="G74" s="80">
        <f t="shared" si="10"/>
        <v>0</v>
      </c>
      <c r="H74" s="80">
        <f t="shared" si="10"/>
        <v>0</v>
      </c>
      <c r="I74" s="80">
        <f t="shared" si="10"/>
        <v>0</v>
      </c>
      <c r="J74" s="80">
        <f t="shared" si="10"/>
        <v>0</v>
      </c>
      <c r="K74" s="80">
        <f t="shared" si="10"/>
        <v>0</v>
      </c>
      <c r="L74" s="80">
        <f t="shared" si="10"/>
        <v>0</v>
      </c>
      <c r="M74" s="80">
        <f t="shared" si="10"/>
        <v>0</v>
      </c>
      <c r="N74" s="80">
        <f t="shared" si="10"/>
        <v>0</v>
      </c>
      <c r="O74" s="80">
        <f t="shared" si="10"/>
        <v>0</v>
      </c>
      <c r="P74" s="80">
        <f t="shared" si="10"/>
        <v>0</v>
      </c>
      <c r="Q74" s="80">
        <f t="shared" si="10"/>
        <v>0</v>
      </c>
      <c r="R74" s="80">
        <f t="shared" si="10"/>
        <v>0</v>
      </c>
      <c r="S74" s="80">
        <f t="shared" si="10"/>
        <v>0</v>
      </c>
      <c r="T74" s="80">
        <f t="shared" si="10"/>
        <v>0</v>
      </c>
      <c r="U74" s="80">
        <f t="shared" si="10"/>
        <v>0</v>
      </c>
      <c r="V74" s="80">
        <f t="shared" si="10"/>
        <v>0</v>
      </c>
      <c r="W74" s="80">
        <f t="shared" si="10"/>
        <v>0</v>
      </c>
      <c r="X74" s="80">
        <f t="shared" si="10"/>
        <v>0</v>
      </c>
      <c r="Y74" s="80">
        <f t="shared" si="10"/>
        <v>0</v>
      </c>
      <c r="Z74" s="80">
        <f t="shared" si="10"/>
        <v>0</v>
      </c>
      <c r="AA74" s="80">
        <f t="shared" si="10"/>
        <v>0</v>
      </c>
      <c r="AB74" s="80">
        <f t="shared" si="10"/>
        <v>0</v>
      </c>
      <c r="AC74" s="80">
        <f t="shared" si="10"/>
        <v>0</v>
      </c>
      <c r="AD74" s="80">
        <f t="shared" si="10"/>
        <v>0</v>
      </c>
      <c r="AE74" s="80">
        <f t="shared" si="10"/>
        <v>0</v>
      </c>
      <c r="AF74" s="80">
        <f t="shared" si="10"/>
        <v>0</v>
      </c>
      <c r="AG74" s="80">
        <f t="shared" si="10"/>
        <v>0</v>
      </c>
      <c r="AH74" s="80">
        <f t="shared" si="10"/>
        <v>0</v>
      </c>
      <c r="AI74" s="80">
        <f t="shared" si="10"/>
        <v>0</v>
      </c>
      <c r="AJ74" s="80">
        <f t="shared" si="10"/>
        <v>0</v>
      </c>
      <c r="AK74" s="80">
        <f t="shared" si="10"/>
        <v>0</v>
      </c>
      <c r="AL74" s="80">
        <f t="shared" si="10"/>
        <v>0</v>
      </c>
      <c r="AM74" s="80">
        <f t="shared" si="10"/>
        <v>0</v>
      </c>
      <c r="AN74" s="80">
        <f t="shared" si="10"/>
        <v>0</v>
      </c>
      <c r="AO74" s="80">
        <f t="shared" si="10"/>
        <v>0</v>
      </c>
      <c r="AP74" s="80">
        <f t="shared" si="10"/>
        <v>0</v>
      </c>
      <c r="AQ74" s="80">
        <f t="shared" si="10"/>
        <v>0</v>
      </c>
      <c r="AR74" s="80">
        <f t="shared" si="10"/>
        <v>0</v>
      </c>
      <c r="AS74" s="80">
        <f t="shared" si="10"/>
        <v>0</v>
      </c>
      <c r="AT74" s="80">
        <f t="shared" si="10"/>
        <v>0</v>
      </c>
      <c r="AU74" s="80">
        <f t="shared" si="10"/>
        <v>0</v>
      </c>
      <c r="AV74" s="80">
        <f t="shared" si="10"/>
        <v>0</v>
      </c>
      <c r="AW74" s="80">
        <f t="shared" si="10"/>
        <v>0</v>
      </c>
      <c r="AX74" s="80">
        <f t="shared" si="10"/>
        <v>0</v>
      </c>
      <c r="AY74" s="80">
        <f t="shared" si="10"/>
        <v>0</v>
      </c>
      <c r="AZ74" s="80">
        <f t="shared" si="10"/>
        <v>0</v>
      </c>
      <c r="BA74" s="80">
        <f t="shared" si="10"/>
        <v>0</v>
      </c>
      <c r="BB74" s="80">
        <f t="shared" si="10"/>
        <v>0</v>
      </c>
      <c r="BC74" s="80">
        <f t="shared" si="10"/>
        <v>0</v>
      </c>
      <c r="BD74" s="80">
        <f t="shared" si="10"/>
        <v>0</v>
      </c>
      <c r="BE74" s="80">
        <f t="shared" si="10"/>
        <v>0</v>
      </c>
      <c r="BF74" s="80">
        <f t="shared" si="10"/>
        <v>0</v>
      </c>
      <c r="BG74" s="80">
        <f t="shared" si="10"/>
        <v>0</v>
      </c>
      <c r="BH74" s="80">
        <f t="shared" si="10"/>
        <v>0</v>
      </c>
      <c r="BI74" s="80">
        <f t="shared" si="10"/>
        <v>0</v>
      </c>
      <c r="BJ74" s="80">
        <f t="shared" si="10"/>
        <v>0</v>
      </c>
      <c r="BK74" s="80">
        <f t="shared" si="10"/>
        <v>0</v>
      </c>
      <c r="BL74" s="80">
        <f t="shared" si="10"/>
        <v>0</v>
      </c>
      <c r="BM74" s="80">
        <f t="shared" si="10"/>
        <v>0</v>
      </c>
      <c r="BN74" s="80">
        <f t="shared" ref="BN74:DF74" si="11">SUM(BN60:BN73)</f>
        <v>0</v>
      </c>
      <c r="BO74" s="80">
        <f t="shared" si="11"/>
        <v>0</v>
      </c>
      <c r="BP74" s="80">
        <f t="shared" si="11"/>
        <v>0</v>
      </c>
      <c r="BQ74" s="80">
        <f t="shared" si="11"/>
        <v>0</v>
      </c>
      <c r="BR74" s="80">
        <f t="shared" si="11"/>
        <v>0</v>
      </c>
      <c r="BS74" s="80">
        <f t="shared" si="11"/>
        <v>0</v>
      </c>
      <c r="BT74" s="80">
        <f t="shared" si="11"/>
        <v>0</v>
      </c>
      <c r="BU74" s="80">
        <f t="shared" si="11"/>
        <v>0</v>
      </c>
      <c r="BV74" s="80">
        <f t="shared" si="11"/>
        <v>0</v>
      </c>
      <c r="BW74" s="80">
        <f t="shared" si="11"/>
        <v>0</v>
      </c>
      <c r="BX74" s="80">
        <f t="shared" si="11"/>
        <v>0</v>
      </c>
      <c r="BY74" s="80">
        <f t="shared" si="11"/>
        <v>0</v>
      </c>
      <c r="BZ74" s="80">
        <f t="shared" si="11"/>
        <v>0</v>
      </c>
      <c r="CA74" s="80">
        <f t="shared" si="11"/>
        <v>0</v>
      </c>
      <c r="CB74" s="80">
        <f t="shared" si="11"/>
        <v>0</v>
      </c>
      <c r="CC74" s="80">
        <f t="shared" si="11"/>
        <v>0</v>
      </c>
      <c r="CD74" s="80">
        <f t="shared" si="11"/>
        <v>0</v>
      </c>
      <c r="CE74" s="80">
        <f t="shared" si="11"/>
        <v>0</v>
      </c>
      <c r="CF74" s="80">
        <f t="shared" si="11"/>
        <v>0</v>
      </c>
      <c r="CG74" s="80">
        <f t="shared" si="11"/>
        <v>0</v>
      </c>
      <c r="CH74" s="80">
        <f t="shared" si="11"/>
        <v>0</v>
      </c>
      <c r="CI74" s="80">
        <f t="shared" si="11"/>
        <v>0</v>
      </c>
      <c r="CJ74" s="80">
        <f t="shared" si="11"/>
        <v>0</v>
      </c>
      <c r="CK74" s="80">
        <f t="shared" si="11"/>
        <v>0</v>
      </c>
      <c r="CL74" s="80">
        <f t="shared" si="11"/>
        <v>0</v>
      </c>
      <c r="CM74" s="80">
        <f t="shared" si="11"/>
        <v>0</v>
      </c>
      <c r="CN74" s="80">
        <f t="shared" si="11"/>
        <v>0</v>
      </c>
      <c r="CO74" s="80">
        <f t="shared" si="11"/>
        <v>0</v>
      </c>
      <c r="CP74" s="80">
        <f t="shared" si="11"/>
        <v>0</v>
      </c>
      <c r="CQ74" s="80">
        <f t="shared" si="11"/>
        <v>0</v>
      </c>
      <c r="CR74" s="80">
        <f t="shared" si="11"/>
        <v>0</v>
      </c>
      <c r="CS74" s="80">
        <f t="shared" si="11"/>
        <v>0</v>
      </c>
      <c r="CT74" s="80">
        <f t="shared" si="11"/>
        <v>0</v>
      </c>
      <c r="CU74" s="80">
        <f t="shared" si="11"/>
        <v>0</v>
      </c>
      <c r="CV74" s="80">
        <f t="shared" si="11"/>
        <v>0</v>
      </c>
      <c r="CW74" s="80">
        <f t="shared" si="11"/>
        <v>0</v>
      </c>
      <c r="CX74" s="80">
        <f t="shared" si="11"/>
        <v>0</v>
      </c>
      <c r="CY74" s="80">
        <f t="shared" si="11"/>
        <v>0</v>
      </c>
      <c r="CZ74" s="80">
        <f t="shared" si="11"/>
        <v>0</v>
      </c>
      <c r="DA74" s="80">
        <f t="shared" si="11"/>
        <v>0</v>
      </c>
      <c r="DB74" s="80">
        <f t="shared" si="11"/>
        <v>0</v>
      </c>
      <c r="DC74" s="80">
        <f t="shared" si="11"/>
        <v>0</v>
      </c>
      <c r="DD74" s="80">
        <f t="shared" si="11"/>
        <v>0</v>
      </c>
      <c r="DE74" s="80">
        <f t="shared" si="11"/>
        <v>0</v>
      </c>
      <c r="DF74" s="80">
        <f t="shared" si="11"/>
        <v>0</v>
      </c>
      <c r="DG74" s="80">
        <f t="shared" ref="DG74" si="12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3">+B58+B74</f>
        <v>0</v>
      </c>
      <c r="C75" s="79">
        <f t="shared" si="13"/>
        <v>0</v>
      </c>
      <c r="D75" s="79">
        <f t="shared" si="13"/>
        <v>0</v>
      </c>
      <c r="E75" s="79">
        <f t="shared" si="13"/>
        <v>0</v>
      </c>
      <c r="F75" s="79">
        <f t="shared" si="13"/>
        <v>0</v>
      </c>
      <c r="G75" s="79">
        <f t="shared" si="13"/>
        <v>0</v>
      </c>
      <c r="H75" s="79">
        <f t="shared" si="13"/>
        <v>0</v>
      </c>
      <c r="I75" s="79">
        <f t="shared" si="13"/>
        <v>0</v>
      </c>
      <c r="J75" s="79">
        <f t="shared" si="13"/>
        <v>0</v>
      </c>
      <c r="K75" s="79">
        <f t="shared" si="13"/>
        <v>26050</v>
      </c>
      <c r="L75" s="79">
        <f t="shared" si="13"/>
        <v>0</v>
      </c>
      <c r="M75" s="79">
        <f t="shared" si="13"/>
        <v>0</v>
      </c>
      <c r="N75" s="79">
        <f t="shared" si="13"/>
        <v>0</v>
      </c>
      <c r="O75" s="79">
        <f t="shared" si="13"/>
        <v>0</v>
      </c>
      <c r="P75" s="79">
        <f t="shared" si="13"/>
        <v>0</v>
      </c>
      <c r="Q75" s="79">
        <f t="shared" si="13"/>
        <v>0</v>
      </c>
      <c r="R75" s="79">
        <f t="shared" si="13"/>
        <v>0</v>
      </c>
      <c r="S75" s="79">
        <f t="shared" si="13"/>
        <v>0</v>
      </c>
      <c r="T75" s="79">
        <f t="shared" si="13"/>
        <v>0</v>
      </c>
      <c r="U75" s="79">
        <f t="shared" si="13"/>
        <v>0</v>
      </c>
      <c r="V75" s="79">
        <f t="shared" si="13"/>
        <v>0</v>
      </c>
      <c r="W75" s="79">
        <f t="shared" si="13"/>
        <v>0</v>
      </c>
      <c r="X75" s="79">
        <f t="shared" si="13"/>
        <v>0</v>
      </c>
      <c r="Y75" s="79">
        <f t="shared" si="13"/>
        <v>0</v>
      </c>
      <c r="Z75" s="79">
        <f t="shared" si="13"/>
        <v>0</v>
      </c>
      <c r="AA75" s="79">
        <f t="shared" si="13"/>
        <v>0</v>
      </c>
      <c r="AB75" s="79">
        <f t="shared" si="13"/>
        <v>0</v>
      </c>
      <c r="AC75" s="79">
        <f t="shared" si="13"/>
        <v>0</v>
      </c>
      <c r="AD75" s="79">
        <f t="shared" si="13"/>
        <v>0</v>
      </c>
      <c r="AE75" s="79">
        <f t="shared" si="13"/>
        <v>0</v>
      </c>
      <c r="AF75" s="79">
        <f t="shared" si="13"/>
        <v>0</v>
      </c>
      <c r="AG75" s="79">
        <f t="shared" si="13"/>
        <v>0</v>
      </c>
      <c r="AH75" s="79">
        <f t="shared" si="13"/>
        <v>0</v>
      </c>
      <c r="AI75" s="79">
        <f t="shared" si="13"/>
        <v>0</v>
      </c>
      <c r="AJ75" s="79">
        <f t="shared" ref="AJ75:BR75" si="14">+AJ58+AJ74</f>
        <v>0</v>
      </c>
      <c r="AK75" s="79">
        <f t="shared" si="14"/>
        <v>0</v>
      </c>
      <c r="AL75" s="79">
        <f t="shared" si="14"/>
        <v>0</v>
      </c>
      <c r="AM75" s="79">
        <f t="shared" si="14"/>
        <v>0</v>
      </c>
      <c r="AN75" s="79">
        <f t="shared" si="14"/>
        <v>0</v>
      </c>
      <c r="AO75" s="79">
        <f t="shared" si="14"/>
        <v>0</v>
      </c>
      <c r="AP75" s="79">
        <f t="shared" si="14"/>
        <v>0</v>
      </c>
      <c r="AQ75" s="79">
        <f t="shared" si="14"/>
        <v>2974.49</v>
      </c>
      <c r="AR75" s="79">
        <f t="shared" si="14"/>
        <v>0</v>
      </c>
      <c r="AS75" s="79">
        <f t="shared" si="14"/>
        <v>0</v>
      </c>
      <c r="AT75" s="79">
        <f t="shared" si="14"/>
        <v>0</v>
      </c>
      <c r="AU75" s="79">
        <f t="shared" si="14"/>
        <v>0</v>
      </c>
      <c r="AV75" s="79">
        <f t="shared" si="14"/>
        <v>0</v>
      </c>
      <c r="AW75" s="79">
        <f t="shared" si="14"/>
        <v>0</v>
      </c>
      <c r="AX75" s="79">
        <f t="shared" si="14"/>
        <v>0</v>
      </c>
      <c r="AY75" s="79">
        <f t="shared" si="14"/>
        <v>0</v>
      </c>
      <c r="AZ75" s="79">
        <f t="shared" si="14"/>
        <v>0</v>
      </c>
      <c r="BA75" s="79">
        <f t="shared" si="14"/>
        <v>0</v>
      </c>
      <c r="BB75" s="79">
        <f t="shared" si="14"/>
        <v>0</v>
      </c>
      <c r="BC75" s="79">
        <f t="shared" si="14"/>
        <v>0</v>
      </c>
      <c r="BD75" s="79">
        <f t="shared" si="14"/>
        <v>0</v>
      </c>
      <c r="BE75" s="79">
        <f t="shared" si="14"/>
        <v>0</v>
      </c>
      <c r="BF75" s="79">
        <f t="shared" si="14"/>
        <v>0</v>
      </c>
      <c r="BG75" s="79">
        <f t="shared" si="14"/>
        <v>0</v>
      </c>
      <c r="BH75" s="79">
        <f t="shared" si="14"/>
        <v>0</v>
      </c>
      <c r="BI75" s="79">
        <f t="shared" si="14"/>
        <v>283007.68</v>
      </c>
      <c r="BJ75" s="79">
        <f t="shared" si="14"/>
        <v>0</v>
      </c>
      <c r="BK75" s="79">
        <f t="shared" si="14"/>
        <v>0</v>
      </c>
      <c r="BL75" s="79">
        <f t="shared" si="14"/>
        <v>0</v>
      </c>
      <c r="BM75" s="79">
        <f t="shared" si="14"/>
        <v>0</v>
      </c>
      <c r="BN75" s="79">
        <f t="shared" si="14"/>
        <v>0</v>
      </c>
      <c r="BO75" s="79">
        <f t="shared" si="14"/>
        <v>0</v>
      </c>
      <c r="BP75" s="79">
        <f t="shared" si="14"/>
        <v>0</v>
      </c>
      <c r="BQ75" s="79">
        <f t="shared" si="14"/>
        <v>0</v>
      </c>
      <c r="BR75" s="79">
        <f t="shared" si="14"/>
        <v>0</v>
      </c>
      <c r="BS75" s="79">
        <f t="shared" ref="BS75:CX75" si="15">+BS58+BS74</f>
        <v>75700</v>
      </c>
      <c r="BT75" s="79">
        <f t="shared" si="15"/>
        <v>0</v>
      </c>
      <c r="BU75" s="79">
        <f t="shared" si="15"/>
        <v>0</v>
      </c>
      <c r="BV75" s="79">
        <f t="shared" si="15"/>
        <v>0</v>
      </c>
      <c r="BW75" s="79">
        <f>+BW58+BW74</f>
        <v>0</v>
      </c>
      <c r="BX75" s="79">
        <f t="shared" si="15"/>
        <v>69421.450000000012</v>
      </c>
      <c r="BY75" s="79">
        <f t="shared" si="15"/>
        <v>0</v>
      </c>
      <c r="BZ75" s="79">
        <f t="shared" si="15"/>
        <v>0</v>
      </c>
      <c r="CA75" s="79">
        <f t="shared" si="15"/>
        <v>0</v>
      </c>
      <c r="CB75" s="79">
        <f t="shared" si="15"/>
        <v>0</v>
      </c>
      <c r="CC75" s="79">
        <f t="shared" si="15"/>
        <v>0</v>
      </c>
      <c r="CD75" s="79">
        <f t="shared" si="15"/>
        <v>0</v>
      </c>
      <c r="CE75" s="79">
        <f t="shared" si="15"/>
        <v>0</v>
      </c>
      <c r="CF75" s="79">
        <f t="shared" si="15"/>
        <v>0</v>
      </c>
      <c r="CG75" s="79">
        <f t="shared" si="15"/>
        <v>0</v>
      </c>
      <c r="CH75" s="79">
        <f t="shared" si="15"/>
        <v>0</v>
      </c>
      <c r="CI75" s="79">
        <f t="shared" si="15"/>
        <v>0</v>
      </c>
      <c r="CJ75" s="79">
        <f t="shared" si="15"/>
        <v>0</v>
      </c>
      <c r="CK75" s="79">
        <f t="shared" si="15"/>
        <v>0</v>
      </c>
      <c r="CL75" s="79">
        <f t="shared" si="15"/>
        <v>0</v>
      </c>
      <c r="CM75" s="79">
        <f t="shared" si="15"/>
        <v>0</v>
      </c>
      <c r="CN75" s="79">
        <f t="shared" si="15"/>
        <v>58570</v>
      </c>
      <c r="CO75" s="79">
        <f t="shared" si="15"/>
        <v>83100</v>
      </c>
      <c r="CP75" s="79">
        <f t="shared" si="15"/>
        <v>28249.45</v>
      </c>
      <c r="CQ75" s="79">
        <f t="shared" si="15"/>
        <v>350</v>
      </c>
      <c r="CR75" s="79">
        <f t="shared" si="15"/>
        <v>0</v>
      </c>
      <c r="CS75" s="79">
        <f t="shared" si="15"/>
        <v>0</v>
      </c>
      <c r="CT75" s="79">
        <f t="shared" si="15"/>
        <v>185441.03</v>
      </c>
      <c r="CU75" s="79">
        <f t="shared" si="15"/>
        <v>0</v>
      </c>
      <c r="CV75" s="79">
        <f t="shared" si="15"/>
        <v>0</v>
      </c>
      <c r="CW75" s="79">
        <f t="shared" si="15"/>
        <v>394602.33</v>
      </c>
      <c r="CX75" s="79">
        <f t="shared" si="15"/>
        <v>92658.06</v>
      </c>
      <c r="CY75" s="79">
        <f t="shared" ref="CY75:DG75" si="16">+CY58+CY74</f>
        <v>190078.38</v>
      </c>
      <c r="CZ75" s="79">
        <f t="shared" si="16"/>
        <v>509749.95000000007</v>
      </c>
      <c r="DA75" s="79">
        <f t="shared" si="16"/>
        <v>0</v>
      </c>
      <c r="DB75" s="79">
        <f t="shared" si="16"/>
        <v>0</v>
      </c>
      <c r="DC75" s="79">
        <f t="shared" si="16"/>
        <v>0</v>
      </c>
      <c r="DD75" s="79">
        <f t="shared" si="16"/>
        <v>0</v>
      </c>
      <c r="DE75" s="79">
        <f t="shared" si="16"/>
        <v>0</v>
      </c>
      <c r="DF75" s="79">
        <f t="shared" si="16"/>
        <v>0</v>
      </c>
      <c r="DG75" s="79">
        <f t="shared" si="16"/>
        <v>1999952.8200000003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5" t="s">
        <v>497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</row>
    <row r="5" spans="1:13" ht="18.75" x14ac:dyDescent="0.3">
      <c r="A5" s="456" t="s">
        <v>607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</row>
    <row r="6" spans="1:13" ht="15.75" x14ac:dyDescent="0.25">
      <c r="A6" s="420" t="s">
        <v>614</v>
      </c>
      <c r="B6" s="420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13" ht="18" x14ac:dyDescent="0.25">
      <c r="A7" s="457"/>
      <c r="B7" s="458"/>
      <c r="C7" s="458"/>
      <c r="D7" s="458"/>
      <c r="E7" s="458"/>
      <c r="F7" s="458"/>
      <c r="G7" s="458"/>
      <c r="H7" s="458"/>
      <c r="I7" s="458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6" t="s">
        <v>554</v>
      </c>
      <c r="K9" s="78">
        <f>'CONSOLIDADO FR'!J225</f>
        <v>45680</v>
      </c>
    </row>
    <row r="10" spans="1:13" ht="14.25" x14ac:dyDescent="0.2">
      <c r="B10" s="226"/>
      <c r="C10" s="226"/>
      <c r="D10" s="226"/>
      <c r="E10" s="226"/>
      <c r="F10" s="226"/>
      <c r="G10" s="226"/>
      <c r="H10" s="226"/>
      <c r="I10" s="226"/>
      <c r="J10" s="226" t="s">
        <v>555</v>
      </c>
      <c r="K10" s="264">
        <f>'CONSOLIDADO FR'!D9</f>
        <v>2</v>
      </c>
    </row>
    <row r="11" spans="1:13" ht="14.25" x14ac:dyDescent="0.2">
      <c r="B11" s="226"/>
      <c r="C11" s="226"/>
      <c r="D11" s="226"/>
      <c r="E11" s="226"/>
      <c r="F11" s="226"/>
      <c r="G11" s="226"/>
      <c r="H11" s="226"/>
      <c r="I11" s="226"/>
      <c r="J11" s="226"/>
      <c r="K11" s="226"/>
    </row>
    <row r="12" spans="1:13" ht="15" x14ac:dyDescent="0.25">
      <c r="B12" s="226"/>
      <c r="C12" s="226" t="s">
        <v>496</v>
      </c>
      <c r="D12" s="226"/>
      <c r="E12" s="226" t="s">
        <v>495</v>
      </c>
      <c r="F12" s="459" t="str">
        <f>'CONSOLIDADO FR'!F7</f>
        <v>Hospital Dr. Francisco Antonio Gonzalvo</v>
      </c>
      <c r="G12" s="459"/>
      <c r="H12" s="459"/>
      <c r="I12" s="459"/>
      <c r="J12" s="229"/>
      <c r="K12" s="229"/>
    </row>
    <row r="13" spans="1:13" ht="14.25" x14ac:dyDescent="0.2">
      <c r="B13" s="226"/>
      <c r="C13" s="226"/>
      <c r="D13" s="226"/>
      <c r="E13" s="226"/>
      <c r="F13" s="226"/>
      <c r="G13" s="226"/>
      <c r="H13" s="226"/>
      <c r="I13" s="226"/>
      <c r="J13" s="226"/>
      <c r="K13" s="226"/>
    </row>
    <row r="14" spans="1:13" ht="14.25" x14ac:dyDescent="0.2">
      <c r="B14" s="226"/>
      <c r="C14" s="226" t="s">
        <v>494</v>
      </c>
      <c r="D14" s="226"/>
      <c r="E14" s="226"/>
      <c r="F14" s="226"/>
      <c r="G14" s="226"/>
      <c r="H14" s="226"/>
      <c r="I14" s="227">
        <v>1654002.94</v>
      </c>
      <c r="J14" s="226"/>
      <c r="K14" s="226"/>
    </row>
    <row r="15" spans="1:13" ht="14.25" x14ac:dyDescent="0.2">
      <c r="B15" s="226"/>
      <c r="C15" s="226"/>
      <c r="D15" s="226"/>
      <c r="E15" s="226"/>
      <c r="F15" s="226"/>
      <c r="G15" s="226"/>
      <c r="H15" s="226"/>
      <c r="I15" s="226"/>
      <c r="J15" s="226"/>
      <c r="K15" s="226"/>
    </row>
    <row r="16" spans="1:13" ht="14.25" x14ac:dyDescent="0.2">
      <c r="B16" s="226"/>
      <c r="C16" s="226" t="s">
        <v>493</v>
      </c>
      <c r="D16" s="226"/>
      <c r="E16" s="226"/>
      <c r="F16" s="226"/>
      <c r="G16" s="226"/>
      <c r="H16" s="226"/>
      <c r="I16" s="227">
        <v>1009.07</v>
      </c>
      <c r="J16" s="226"/>
      <c r="K16" s="226"/>
    </row>
    <row r="17" spans="2:11" ht="14.25" x14ac:dyDescent="0.2"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  <row r="18" spans="2:11" ht="15" x14ac:dyDescent="0.25">
      <c r="B18" s="226"/>
      <c r="C18" s="229" t="s">
        <v>492</v>
      </c>
      <c r="D18" s="229"/>
      <c r="E18" s="226"/>
      <c r="F18" s="226"/>
      <c r="G18" s="226"/>
      <c r="H18" s="226" t="s">
        <v>490</v>
      </c>
      <c r="I18" s="228">
        <f>+I14-I16</f>
        <v>1652993.8699999999</v>
      </c>
      <c r="J18" s="226"/>
      <c r="K18" s="226"/>
    </row>
    <row r="19" spans="2:11" ht="14.25" x14ac:dyDescent="0.2">
      <c r="B19" s="226"/>
      <c r="C19" s="226"/>
      <c r="D19" s="226"/>
      <c r="E19" s="226"/>
      <c r="F19" s="226"/>
      <c r="G19" s="226"/>
      <c r="H19" s="226"/>
      <c r="I19" s="226"/>
      <c r="J19" s="226"/>
      <c r="K19" s="226"/>
    </row>
    <row r="20" spans="2:11" ht="14.25" x14ac:dyDescent="0.2">
      <c r="B20" s="226"/>
      <c r="C20" s="226" t="s">
        <v>491</v>
      </c>
      <c r="D20" s="226"/>
      <c r="E20" s="226"/>
      <c r="F20" s="226"/>
      <c r="G20" s="226"/>
      <c r="H20" s="226" t="s">
        <v>490</v>
      </c>
      <c r="I20" s="227">
        <v>611.02</v>
      </c>
      <c r="J20" s="226"/>
      <c r="K20" s="226"/>
    </row>
    <row r="21" spans="2:11" ht="14.25" x14ac:dyDescent="0.2">
      <c r="B21" s="226"/>
      <c r="C21" s="226"/>
      <c r="D21" s="226"/>
      <c r="E21" s="226"/>
      <c r="F21" s="226"/>
      <c r="G21" s="226"/>
      <c r="H21" s="226"/>
      <c r="I21" s="226"/>
      <c r="J21" s="226"/>
      <c r="K21" s="226"/>
    </row>
    <row r="22" spans="2:11" ht="15" x14ac:dyDescent="0.25">
      <c r="B22" s="226"/>
      <c r="C22" s="229"/>
      <c r="D22" s="229"/>
      <c r="E22" s="229"/>
      <c r="F22" s="229"/>
      <c r="G22" s="229"/>
      <c r="H22" s="229"/>
      <c r="I22" s="228"/>
      <c r="J22" s="226"/>
      <c r="K22" s="226"/>
    </row>
    <row r="23" spans="2:11" ht="14.25" x14ac:dyDescent="0.2">
      <c r="B23" s="226"/>
      <c r="C23" s="226"/>
      <c r="D23" s="226"/>
      <c r="E23" s="226"/>
      <c r="F23" s="226"/>
      <c r="G23" s="226"/>
      <c r="H23" s="226"/>
      <c r="I23" s="226"/>
      <c r="J23" s="226"/>
      <c r="K23" s="226"/>
    </row>
    <row r="24" spans="2:11" ht="14.25" x14ac:dyDescent="0.2">
      <c r="B24" s="226"/>
      <c r="C24" s="226"/>
      <c r="D24" s="226"/>
      <c r="E24" s="226"/>
      <c r="F24" s="226"/>
      <c r="G24" s="226"/>
      <c r="H24" s="226"/>
      <c r="I24" s="227"/>
      <c r="J24" s="226"/>
      <c r="K24" s="226"/>
    </row>
    <row r="25" spans="2:11" ht="14.25" x14ac:dyDescent="0.2">
      <c r="B25" s="226"/>
      <c r="C25" s="226"/>
      <c r="D25" s="226"/>
      <c r="E25" s="226"/>
      <c r="F25" s="226"/>
      <c r="G25" s="226"/>
      <c r="H25" s="226"/>
      <c r="I25" s="226"/>
      <c r="J25" s="226"/>
      <c r="K25" s="226"/>
    </row>
    <row r="26" spans="2:11" ht="14.25" x14ac:dyDescent="0.2">
      <c r="B26" s="226"/>
      <c r="C26" s="226"/>
      <c r="D26" s="226"/>
      <c r="E26" s="226"/>
      <c r="F26" s="226"/>
      <c r="G26" s="226"/>
      <c r="H26" s="226"/>
      <c r="I26" s="226"/>
      <c r="J26" s="226"/>
      <c r="K26" s="226"/>
    </row>
    <row r="27" spans="2:11" ht="14.25" x14ac:dyDescent="0.2">
      <c r="B27" s="226"/>
      <c r="C27" s="226"/>
      <c r="D27" s="226"/>
      <c r="E27" s="226"/>
      <c r="F27" s="226"/>
      <c r="G27" s="226"/>
      <c r="H27" s="226"/>
      <c r="I27" s="226"/>
      <c r="J27" s="226"/>
      <c r="K27" s="226"/>
    </row>
    <row r="28" spans="2:11" ht="14.25" x14ac:dyDescent="0.2">
      <c r="B28" s="226"/>
      <c r="C28" s="226"/>
      <c r="D28" s="226"/>
      <c r="E28" s="226"/>
      <c r="F28" s="226"/>
      <c r="G28" s="226"/>
      <c r="H28" s="226"/>
      <c r="I28" s="226"/>
      <c r="J28" s="226"/>
      <c r="K28" s="226"/>
    </row>
    <row r="29" spans="2:11" ht="14.25" x14ac:dyDescent="0.2">
      <c r="B29" s="226"/>
      <c r="C29" s="226"/>
      <c r="D29" s="226"/>
      <c r="E29" s="226"/>
      <c r="F29" s="226"/>
      <c r="G29" s="226"/>
      <c r="H29" s="226"/>
      <c r="I29" s="226"/>
      <c r="J29" s="226"/>
      <c r="K29" s="226"/>
    </row>
    <row r="30" spans="2:11" ht="14.25" x14ac:dyDescent="0.2">
      <c r="B30" s="226"/>
      <c r="C30" s="226"/>
      <c r="D30" s="226"/>
      <c r="E30" s="226"/>
      <c r="F30" s="226" t="s">
        <v>612</v>
      </c>
      <c r="G30" s="226"/>
      <c r="H30" s="226"/>
      <c r="I30" s="226"/>
      <c r="J30" s="226"/>
      <c r="K30" s="226"/>
    </row>
    <row r="31" spans="2:11" ht="14.25" x14ac:dyDescent="0.2">
      <c r="B31" s="226"/>
      <c r="C31" s="226"/>
      <c r="D31" s="226"/>
      <c r="E31" s="226"/>
      <c r="F31" s="226" t="s">
        <v>489</v>
      </c>
      <c r="G31" s="226"/>
      <c r="H31" s="226"/>
      <c r="I31" s="226"/>
      <c r="J31" s="226"/>
      <c r="K31" s="226"/>
    </row>
    <row r="32" spans="2:11" ht="14.25" x14ac:dyDescent="0.2">
      <c r="B32" s="226"/>
      <c r="C32" s="226"/>
      <c r="D32" s="226"/>
      <c r="E32" s="226"/>
      <c r="F32" s="226"/>
      <c r="G32" s="226"/>
      <c r="H32" s="226"/>
      <c r="I32" s="226"/>
      <c r="J32" s="226"/>
      <c r="K32" s="226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13" zoomScaleNormal="100" workbookViewId="0">
      <selection activeCell="D23" sqref="D23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77" t="s">
        <v>497</v>
      </c>
      <c r="B1" s="477"/>
      <c r="C1" s="477"/>
      <c r="D1" s="477"/>
      <c r="E1" s="477"/>
      <c r="F1" s="477"/>
      <c r="G1" s="477"/>
      <c r="H1" s="477"/>
    </row>
    <row r="2" spans="1:8" ht="20.25" x14ac:dyDescent="0.3">
      <c r="A2" s="478" t="s">
        <v>608</v>
      </c>
      <c r="B2" s="478"/>
      <c r="C2" s="478"/>
      <c r="D2" s="478"/>
      <c r="E2" s="478"/>
      <c r="F2" s="478"/>
      <c r="G2" s="478"/>
      <c r="H2" s="478"/>
    </row>
    <row r="3" spans="1:8" ht="20.25" x14ac:dyDescent="0.3">
      <c r="A3" s="256"/>
      <c r="B3" s="256"/>
      <c r="C3" s="256"/>
      <c r="D3" s="256"/>
      <c r="E3" s="256"/>
      <c r="F3" s="256"/>
      <c r="G3" s="256"/>
      <c r="H3" s="256"/>
    </row>
    <row r="4" spans="1:8" ht="18.75" x14ac:dyDescent="0.3">
      <c r="A4" s="479" t="s">
        <v>537</v>
      </c>
      <c r="B4" s="480"/>
      <c r="C4" s="480"/>
      <c r="D4" s="480"/>
      <c r="E4" s="480"/>
      <c r="F4" s="480"/>
      <c r="G4" s="480"/>
      <c r="H4" s="480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32" t="s">
        <v>170</v>
      </c>
      <c r="B6" s="232"/>
      <c r="C6" s="474" t="str">
        <f>'CONSOLIDADO FR'!F7</f>
        <v>Hospital Dr. Francisco Antonio Gonzalvo</v>
      </c>
      <c r="D6" s="474"/>
      <c r="E6" s="474"/>
      <c r="F6" s="474"/>
      <c r="G6" s="474"/>
      <c r="H6" s="474"/>
    </row>
    <row r="7" spans="1:8" ht="18.75" x14ac:dyDescent="0.3">
      <c r="A7" s="470" t="s">
        <v>536</v>
      </c>
      <c r="B7" s="470"/>
      <c r="C7" s="470"/>
      <c r="D7" s="251" t="s">
        <v>535</v>
      </c>
      <c r="E7" s="481" t="s">
        <v>534</v>
      </c>
      <c r="F7" s="481"/>
      <c r="G7" s="255"/>
      <c r="H7" s="253"/>
    </row>
    <row r="8" spans="1:8" ht="18.75" x14ac:dyDescent="0.3">
      <c r="A8" s="235" t="s">
        <v>533</v>
      </c>
      <c r="B8" s="472">
        <f>'CONSOLIDADO FR'!D9</f>
        <v>2</v>
      </c>
      <c r="C8" s="472"/>
      <c r="D8" s="232"/>
      <c r="E8" s="473" t="s">
        <v>532</v>
      </c>
      <c r="F8" s="473"/>
      <c r="G8" s="472">
        <v>2025</v>
      </c>
      <c r="H8" s="469"/>
    </row>
    <row r="9" spans="1:8" ht="18.75" x14ac:dyDescent="0.3">
      <c r="A9" s="232" t="s">
        <v>9</v>
      </c>
      <c r="B9" s="232"/>
      <c r="C9" s="475">
        <f>'CONSOLIDADO FR'!F10</f>
        <v>2672000</v>
      </c>
      <c r="D9" s="475"/>
      <c r="E9" s="232" t="s">
        <v>531</v>
      </c>
      <c r="F9" s="232"/>
      <c r="G9" s="476">
        <f>'CONSOLIDADO FR'!H10</f>
        <v>1999952.8200000003</v>
      </c>
      <c r="H9" s="476"/>
    </row>
    <row r="10" spans="1:8" ht="18.75" x14ac:dyDescent="0.3">
      <c r="A10" s="232" t="s">
        <v>530</v>
      </c>
      <c r="B10" s="232"/>
      <c r="C10" s="468" t="s">
        <v>526</v>
      </c>
      <c r="D10" s="469"/>
      <c r="E10" s="232" t="s">
        <v>529</v>
      </c>
      <c r="F10" s="232"/>
      <c r="G10" s="232"/>
      <c r="H10" s="254" t="s">
        <v>526</v>
      </c>
    </row>
    <row r="11" spans="1:8" ht="18.75" x14ac:dyDescent="0.3">
      <c r="A11" s="232" t="s">
        <v>528</v>
      </c>
      <c r="B11" s="232"/>
      <c r="C11" s="253"/>
      <c r="D11" s="252" t="s">
        <v>526</v>
      </c>
      <c r="E11" s="232" t="s">
        <v>527</v>
      </c>
      <c r="F11" s="232"/>
      <c r="G11" s="232"/>
      <c r="H11" s="251" t="s">
        <v>526</v>
      </c>
    </row>
    <row r="12" spans="1:8" ht="18.75" x14ac:dyDescent="0.3">
      <c r="A12" s="232" t="s">
        <v>525</v>
      </c>
      <c r="B12" s="232"/>
      <c r="C12" s="232"/>
      <c r="D12" s="250">
        <f>'CONSOLIDADO FR'!I13</f>
        <v>1996978.3300000003</v>
      </c>
      <c r="E12" s="470" t="s">
        <v>524</v>
      </c>
      <c r="F12" s="470"/>
      <c r="G12" s="470"/>
      <c r="H12" s="249">
        <f>COUNT('CUENTA T FR'!DH3:DH58)</f>
        <v>2</v>
      </c>
    </row>
    <row r="13" spans="1:8" ht="18.75" x14ac:dyDescent="0.3">
      <c r="A13" s="232" t="s">
        <v>523</v>
      </c>
      <c r="B13" s="232"/>
      <c r="C13" s="471" t="str">
        <f>'CONSOLIDADO FR'!F11</f>
        <v>39601956866</v>
      </c>
      <c r="D13" s="471"/>
      <c r="E13" s="232" t="s">
        <v>522</v>
      </c>
      <c r="F13" s="232"/>
      <c r="G13" s="248"/>
      <c r="H13" s="314">
        <f>'CONSOLIDADO FR'!I11</f>
        <v>39699814876</v>
      </c>
    </row>
    <row r="14" spans="1:8" ht="18.75" x14ac:dyDescent="0.3">
      <c r="A14" s="460" t="s">
        <v>521</v>
      </c>
      <c r="B14" s="460"/>
      <c r="C14" s="460"/>
      <c r="D14" s="247">
        <f>'CUENTA T FR'!DL58</f>
        <v>1600310.47</v>
      </c>
      <c r="E14" s="460" t="s">
        <v>520</v>
      </c>
      <c r="F14" s="460"/>
      <c r="G14" s="460"/>
      <c r="H14" s="246" t="str">
        <f>'CUENTA T FR'!DK58</f>
        <v xml:space="preserve"> </v>
      </c>
    </row>
    <row r="15" spans="1:8" ht="18.75" x14ac:dyDescent="0.3">
      <c r="A15" s="460" t="s">
        <v>519</v>
      </c>
      <c r="B15" s="460"/>
      <c r="C15" s="460"/>
      <c r="D15" s="249">
        <f>COUNT('CUENTA T FR'!DM3:DM57)</f>
        <v>29</v>
      </c>
      <c r="E15" s="460" t="s">
        <v>518</v>
      </c>
      <c r="F15" s="460"/>
      <c r="G15" s="460"/>
      <c r="H15" s="244" t="e">
        <f>+D14+H14</f>
        <v>#VALUE!</v>
      </c>
    </row>
    <row r="16" spans="1:8" ht="18.75" x14ac:dyDescent="0.3">
      <c r="A16" s="460" t="s">
        <v>517</v>
      </c>
      <c r="B16" s="460"/>
      <c r="C16" s="460"/>
      <c r="D16" s="245">
        <f>COUNT('CUENTA T FR'!DN3:DN57)</f>
        <v>0</v>
      </c>
      <c r="E16" s="460" t="s">
        <v>516</v>
      </c>
      <c r="F16" s="460"/>
      <c r="G16" s="460"/>
      <c r="H16" s="244">
        <f>'CUENTA T FR'!DN58</f>
        <v>0</v>
      </c>
    </row>
    <row r="17" spans="1:12" ht="18.75" x14ac:dyDescent="0.3">
      <c r="A17" s="460" t="s">
        <v>515</v>
      </c>
      <c r="B17" s="460"/>
      <c r="C17" s="460"/>
      <c r="D17" s="245"/>
      <c r="E17" s="460" t="s">
        <v>514</v>
      </c>
      <c r="F17" s="460"/>
      <c r="G17" s="460"/>
      <c r="H17" s="244"/>
      <c r="I17" s="243"/>
    </row>
    <row r="18" spans="1:12" ht="18.75" x14ac:dyDescent="0.3">
      <c r="A18" s="263" t="s">
        <v>547</v>
      </c>
      <c r="B18" s="239"/>
      <c r="C18" s="239"/>
      <c r="D18" s="245"/>
      <c r="E18" s="263" t="s">
        <v>548</v>
      </c>
      <c r="F18" s="239"/>
      <c r="G18" s="239"/>
      <c r="H18" s="244"/>
      <c r="I18" s="243"/>
    </row>
    <row r="19" spans="1:12" ht="18.75" x14ac:dyDescent="0.3">
      <c r="A19" s="460" t="s">
        <v>513</v>
      </c>
      <c r="B19" s="460"/>
      <c r="C19" s="460"/>
      <c r="D19" s="242">
        <v>13016252.950000003</v>
      </c>
      <c r="E19" s="460" t="s">
        <v>512</v>
      </c>
      <c r="F19" s="460"/>
      <c r="G19" s="460"/>
      <c r="H19" s="242">
        <v>13238765.919999998</v>
      </c>
      <c r="L19" s="3" t="s">
        <v>505</v>
      </c>
    </row>
    <row r="20" spans="1:12" ht="18.75" x14ac:dyDescent="0.3">
      <c r="A20" s="463" t="s">
        <v>511</v>
      </c>
      <c r="B20" s="463"/>
      <c r="C20" s="463"/>
      <c r="D20" s="242">
        <f>+D19-H19</f>
        <v>-222512.96999999508</v>
      </c>
      <c r="E20" s="460" t="s">
        <v>510</v>
      </c>
      <c r="F20" s="460"/>
      <c r="G20" s="460"/>
      <c r="H20" s="241">
        <f>+D20/H19</f>
        <v>-1.680768217707071E-2</v>
      </c>
    </row>
    <row r="21" spans="1:12" ht="16.5" x14ac:dyDescent="0.25">
      <c r="A21" s="460" t="s">
        <v>509</v>
      </c>
      <c r="B21" s="460"/>
      <c r="C21" s="460"/>
      <c r="D21" s="460"/>
      <c r="E21" s="460"/>
      <c r="F21" s="240">
        <v>0</v>
      </c>
      <c r="G21" s="239" t="s">
        <v>508</v>
      </c>
      <c r="H21" s="240"/>
    </row>
    <row r="22" spans="1:12" ht="16.5" x14ac:dyDescent="0.25">
      <c r="A22" s="460" t="s">
        <v>507</v>
      </c>
      <c r="B22" s="460"/>
      <c r="C22" s="460"/>
      <c r="D22" s="238"/>
      <c r="E22" s="460" t="s">
        <v>506</v>
      </c>
      <c r="F22" s="460"/>
      <c r="G22" s="460"/>
      <c r="H22" s="238"/>
      <c r="K22" s="3" t="s">
        <v>505</v>
      </c>
    </row>
    <row r="23" spans="1:12" ht="18.75" x14ac:dyDescent="0.3">
      <c r="A23" s="460" t="s">
        <v>504</v>
      </c>
      <c r="B23" s="460"/>
      <c r="C23" s="460"/>
      <c r="D23" s="237">
        <f>NETWORKDAYS(D22,C24)-1</f>
        <v>32625</v>
      </c>
      <c r="E23" s="460" t="s">
        <v>503</v>
      </c>
      <c r="F23" s="460"/>
      <c r="G23" s="460"/>
      <c r="H23" s="236">
        <f>DATEDIF(H22,D22,"d")</f>
        <v>0</v>
      </c>
    </row>
    <row r="24" spans="1:12" ht="18.75" x14ac:dyDescent="0.3">
      <c r="A24" s="232" t="s">
        <v>502</v>
      </c>
      <c r="B24" s="232"/>
      <c r="C24" s="464">
        <f>'CONSOLIDADO FR'!F225</f>
        <v>45677</v>
      </c>
      <c r="D24" s="464"/>
      <c r="E24" s="232" t="s">
        <v>501</v>
      </c>
      <c r="F24" s="235"/>
      <c r="G24" s="235"/>
      <c r="H24" s="234">
        <f>'CONSOLIDADO FR'!J225</f>
        <v>45680</v>
      </c>
    </row>
    <row r="25" spans="1:12" ht="18.75" x14ac:dyDescent="0.3">
      <c r="A25" s="210"/>
      <c r="B25" s="232"/>
      <c r="C25" s="465"/>
      <c r="D25" s="465"/>
      <c r="E25" s="232" t="s">
        <v>500</v>
      </c>
      <c r="F25" s="232"/>
      <c r="G25" s="466" t="str">
        <f>'CONSOLIDADO FR'!A219</f>
        <v>Licda. Eiby O. Roche Cartagena</v>
      </c>
      <c r="H25" s="466"/>
    </row>
    <row r="26" spans="1:12" ht="18.75" x14ac:dyDescent="0.3">
      <c r="A26" s="232"/>
      <c r="B26" s="232"/>
      <c r="C26" s="233"/>
      <c r="D26" s="233"/>
      <c r="E26" s="232"/>
      <c r="F26" s="232"/>
      <c r="G26" s="218"/>
      <c r="H26" s="218"/>
    </row>
    <row r="27" spans="1:12" ht="15.75" x14ac:dyDescent="0.25">
      <c r="A27" s="467" t="s">
        <v>499</v>
      </c>
      <c r="B27" s="467"/>
      <c r="C27" s="467"/>
      <c r="D27" s="467"/>
      <c r="E27" s="467"/>
      <c r="F27" s="467"/>
      <c r="G27" s="467"/>
      <c r="H27" s="467"/>
    </row>
    <row r="28" spans="1:12" ht="15.75" x14ac:dyDescent="0.25">
      <c r="A28" s="231"/>
      <c r="B28" s="231"/>
      <c r="C28" s="231"/>
      <c r="D28" s="231"/>
      <c r="E28" s="231"/>
      <c r="F28" s="231"/>
      <c r="G28" s="231"/>
      <c r="H28" s="231"/>
    </row>
    <row r="29" spans="1:12" ht="15.75" x14ac:dyDescent="0.25">
      <c r="A29" s="461"/>
      <c r="B29" s="461"/>
      <c r="C29" s="461"/>
      <c r="D29" s="461"/>
      <c r="E29" s="461"/>
      <c r="F29" s="461"/>
      <c r="G29" s="461"/>
      <c r="H29" s="461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61"/>
      <c r="B34" s="461"/>
      <c r="C34" s="461"/>
      <c r="D34" s="461"/>
      <c r="E34" s="461"/>
      <c r="F34" s="461"/>
      <c r="G34" s="461"/>
      <c r="H34" s="461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30"/>
      <c r="B36" s="230"/>
      <c r="C36" s="230"/>
      <c r="D36" s="230"/>
      <c r="E36" s="230"/>
      <c r="F36" s="230"/>
      <c r="G36" s="230"/>
      <c r="H36" s="230"/>
    </row>
    <row r="37" spans="1:8" ht="18.75" x14ac:dyDescent="0.3">
      <c r="A37" s="462" t="s">
        <v>498</v>
      </c>
      <c r="B37" s="462"/>
      <c r="C37" s="462"/>
      <c r="D37" s="462"/>
      <c r="E37" s="462"/>
      <c r="F37" s="462"/>
      <c r="G37" s="462"/>
      <c r="H37" s="462"/>
    </row>
    <row r="38" spans="1:8" ht="15.75" x14ac:dyDescent="0.25">
      <c r="A38" s="463"/>
      <c r="B38" s="463"/>
      <c r="C38" s="463"/>
      <c r="D38" s="463"/>
      <c r="E38" s="463"/>
      <c r="F38" s="463"/>
      <c r="G38" s="463"/>
      <c r="H38" s="463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8"/>
  <sheetViews>
    <sheetView zoomScale="124" zoomScaleNormal="124" workbookViewId="0">
      <selection activeCell="B5" sqref="B5"/>
    </sheetView>
  </sheetViews>
  <sheetFormatPr baseColWidth="10" defaultColWidth="11.42578125" defaultRowHeight="12.75" x14ac:dyDescent="0.2"/>
  <cols>
    <col min="1" max="1" width="14.7109375" style="3" customWidth="1"/>
    <col min="2" max="2" width="34.28515625" style="3" customWidth="1"/>
    <col min="3" max="3" width="13.28515625" style="3" customWidth="1"/>
    <col min="4" max="4" width="9.5703125" style="3" customWidth="1"/>
    <col min="5" max="5" width="12.7109375" style="3" customWidth="1"/>
    <col min="6" max="6" width="10.7109375" style="3" customWidth="1"/>
    <col min="7" max="7" width="12.42578125" style="3" customWidth="1"/>
    <col min="8" max="8" width="36.5703125" style="3" customWidth="1"/>
    <col min="9" max="9" width="9.42578125" style="3" customWidth="1"/>
    <col min="10" max="10" width="58.42578125" style="3" customWidth="1"/>
    <col min="11" max="16384" width="11.42578125" style="3"/>
  </cols>
  <sheetData>
    <row r="1" spans="1:10" ht="33" x14ac:dyDescent="0.2">
      <c r="A1" s="482" t="s">
        <v>440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0" ht="15.75" x14ac:dyDescent="0.25">
      <c r="A2" s="483" t="str">
        <f>'CONSOLIDADO FR'!F7</f>
        <v>Hospital Dr. Francisco Antonio Gonzalvo</v>
      </c>
      <c r="B2" s="483"/>
      <c r="C2" s="483"/>
      <c r="D2" s="483"/>
      <c r="E2" s="483"/>
      <c r="F2" s="483"/>
      <c r="G2" s="483"/>
      <c r="H2" s="483"/>
      <c r="I2" s="483"/>
      <c r="J2" s="483"/>
    </row>
    <row r="3" spans="1:10" ht="15.75" x14ac:dyDescent="0.25">
      <c r="A3" s="483" t="s">
        <v>488</v>
      </c>
      <c r="B3" s="483"/>
      <c r="C3" s="483"/>
      <c r="D3" s="483"/>
      <c r="E3" s="483"/>
      <c r="F3" s="483"/>
      <c r="G3" s="483"/>
      <c r="H3" s="483"/>
      <c r="I3" s="483"/>
      <c r="J3" s="483"/>
    </row>
    <row r="4" spans="1:10" ht="16.5" thickBot="1" x14ac:dyDescent="0.3">
      <c r="A4" s="4"/>
      <c r="B4" s="221"/>
      <c r="C4" s="4"/>
      <c r="D4" s="4"/>
      <c r="E4" s="222"/>
      <c r="F4" s="222"/>
      <c r="G4" s="222"/>
      <c r="H4" s="265" t="s">
        <v>556</v>
      </c>
      <c r="I4" s="4">
        <v>2</v>
      </c>
      <c r="J4" s="4"/>
    </row>
    <row r="5" spans="1:10" ht="42" customHeight="1" thickBot="1" x14ac:dyDescent="0.3">
      <c r="A5" s="270" t="s">
        <v>487</v>
      </c>
      <c r="B5" s="271" t="s">
        <v>486</v>
      </c>
      <c r="C5" s="271" t="s">
        <v>485</v>
      </c>
      <c r="D5" s="272" t="s">
        <v>484</v>
      </c>
      <c r="E5" s="273" t="s">
        <v>483</v>
      </c>
      <c r="F5" s="274" t="s">
        <v>482</v>
      </c>
      <c r="G5" s="273" t="s">
        <v>481</v>
      </c>
      <c r="H5" s="271" t="s">
        <v>480</v>
      </c>
      <c r="I5" s="275" t="s">
        <v>479</v>
      </c>
      <c r="J5" s="276" t="s">
        <v>478</v>
      </c>
    </row>
    <row r="6" spans="1:10" x14ac:dyDescent="0.2">
      <c r="A6" s="373" t="s">
        <v>691</v>
      </c>
      <c r="B6" s="374" t="s">
        <v>690</v>
      </c>
      <c r="C6" s="279" t="s">
        <v>703</v>
      </c>
      <c r="D6" s="375">
        <v>45786</v>
      </c>
      <c r="E6" s="280">
        <v>1050</v>
      </c>
      <c r="F6" s="281">
        <v>0</v>
      </c>
      <c r="G6" s="282">
        <f t="shared" ref="G6:G32" si="0">E6-F6</f>
        <v>1050</v>
      </c>
      <c r="H6" s="284" t="s">
        <v>636</v>
      </c>
      <c r="I6" s="376">
        <v>13</v>
      </c>
      <c r="J6" s="287" t="s">
        <v>722</v>
      </c>
    </row>
    <row r="7" spans="1:10" x14ac:dyDescent="0.2">
      <c r="A7" s="373" t="s">
        <v>694</v>
      </c>
      <c r="B7" s="374" t="s">
        <v>695</v>
      </c>
      <c r="C7" s="279" t="s">
        <v>704</v>
      </c>
      <c r="D7" s="375">
        <v>45786</v>
      </c>
      <c r="E7" s="280">
        <v>1050</v>
      </c>
      <c r="F7" s="281">
        <v>0</v>
      </c>
      <c r="G7" s="282">
        <f t="shared" si="0"/>
        <v>1050</v>
      </c>
      <c r="H7" s="284" t="s">
        <v>636</v>
      </c>
      <c r="I7" s="376">
        <v>13</v>
      </c>
      <c r="J7" s="287" t="s">
        <v>722</v>
      </c>
    </row>
    <row r="8" spans="1:10" x14ac:dyDescent="0.2">
      <c r="A8" s="283" t="s">
        <v>634</v>
      </c>
      <c r="B8" s="284" t="s">
        <v>635</v>
      </c>
      <c r="C8" s="285" t="s">
        <v>705</v>
      </c>
      <c r="D8" s="377">
        <v>45786</v>
      </c>
      <c r="E8" s="286">
        <v>12000</v>
      </c>
      <c r="F8" s="282">
        <v>0</v>
      </c>
      <c r="G8" s="282">
        <f t="shared" si="0"/>
        <v>12000</v>
      </c>
      <c r="H8" s="284" t="s">
        <v>636</v>
      </c>
      <c r="I8" s="288">
        <v>13</v>
      </c>
      <c r="J8" s="287" t="s">
        <v>722</v>
      </c>
    </row>
    <row r="9" spans="1:10" x14ac:dyDescent="0.2">
      <c r="A9" s="283" t="s">
        <v>631</v>
      </c>
      <c r="B9" s="284" t="s">
        <v>632</v>
      </c>
      <c r="C9" s="285" t="s">
        <v>706</v>
      </c>
      <c r="D9" s="377">
        <v>45786</v>
      </c>
      <c r="E9" s="286">
        <v>1500</v>
      </c>
      <c r="F9" s="282"/>
      <c r="G9" s="282">
        <f t="shared" si="0"/>
        <v>1500</v>
      </c>
      <c r="H9" s="284" t="s">
        <v>630</v>
      </c>
      <c r="I9" s="288">
        <v>13</v>
      </c>
      <c r="J9" s="287" t="s">
        <v>722</v>
      </c>
    </row>
    <row r="10" spans="1:10" x14ac:dyDescent="0.2">
      <c r="A10" s="283" t="s">
        <v>696</v>
      </c>
      <c r="B10" s="284" t="s">
        <v>697</v>
      </c>
      <c r="C10" s="285" t="s">
        <v>707</v>
      </c>
      <c r="D10" s="377">
        <v>45786</v>
      </c>
      <c r="E10" s="286">
        <v>1200</v>
      </c>
      <c r="F10" s="282">
        <v>0</v>
      </c>
      <c r="G10" s="282">
        <f t="shared" si="0"/>
        <v>1200</v>
      </c>
      <c r="H10" s="284" t="s">
        <v>636</v>
      </c>
      <c r="I10" s="288">
        <v>13</v>
      </c>
      <c r="J10" s="287" t="s">
        <v>722</v>
      </c>
    </row>
    <row r="11" spans="1:10" x14ac:dyDescent="0.2">
      <c r="A11" s="283">
        <v>101726997</v>
      </c>
      <c r="B11" s="284" t="s">
        <v>625</v>
      </c>
      <c r="C11" s="285" t="s">
        <v>708</v>
      </c>
      <c r="D11" s="377">
        <v>45786</v>
      </c>
      <c r="E11" s="286">
        <v>28249.45</v>
      </c>
      <c r="F11" s="282">
        <v>0</v>
      </c>
      <c r="G11" s="282">
        <f t="shared" si="0"/>
        <v>28249.45</v>
      </c>
      <c r="H11" s="284" t="s">
        <v>626</v>
      </c>
      <c r="I11" s="288">
        <v>5</v>
      </c>
      <c r="J11" s="287" t="s">
        <v>684</v>
      </c>
    </row>
    <row r="12" spans="1:10" x14ac:dyDescent="0.2">
      <c r="A12" s="283" t="s">
        <v>699</v>
      </c>
      <c r="B12" s="284" t="s">
        <v>633</v>
      </c>
      <c r="C12" s="285" t="s">
        <v>709</v>
      </c>
      <c r="D12" s="377">
        <v>45786</v>
      </c>
      <c r="E12" s="286">
        <v>1350</v>
      </c>
      <c r="F12" s="282">
        <v>0</v>
      </c>
      <c r="G12" s="282">
        <f t="shared" si="0"/>
        <v>1350</v>
      </c>
      <c r="H12" s="284" t="s">
        <v>636</v>
      </c>
      <c r="I12" s="288">
        <v>13</v>
      </c>
      <c r="J12" s="287" t="s">
        <v>722</v>
      </c>
    </row>
    <row r="13" spans="1:10" x14ac:dyDescent="0.2">
      <c r="A13" s="283" t="s">
        <v>692</v>
      </c>
      <c r="B13" s="284" t="s">
        <v>693</v>
      </c>
      <c r="C13" s="285" t="s">
        <v>710</v>
      </c>
      <c r="D13" s="377">
        <v>45786</v>
      </c>
      <c r="E13" s="286">
        <v>1000</v>
      </c>
      <c r="F13" s="282">
        <v>0</v>
      </c>
      <c r="G13" s="282">
        <f t="shared" si="0"/>
        <v>1000</v>
      </c>
      <c r="H13" s="284" t="s">
        <v>636</v>
      </c>
      <c r="I13" s="288">
        <v>13</v>
      </c>
      <c r="J13" s="287" t="s">
        <v>722</v>
      </c>
    </row>
    <row r="14" spans="1:10" x14ac:dyDescent="0.2">
      <c r="A14" s="283" t="s">
        <v>665</v>
      </c>
      <c r="B14" s="284" t="s">
        <v>666</v>
      </c>
      <c r="C14" s="285" t="s">
        <v>711</v>
      </c>
      <c r="D14" s="377">
        <v>45786</v>
      </c>
      <c r="E14" s="286">
        <v>1000</v>
      </c>
      <c r="F14" s="282">
        <v>0</v>
      </c>
      <c r="G14" s="282">
        <f t="shared" si="0"/>
        <v>1000</v>
      </c>
      <c r="H14" s="284" t="s">
        <v>636</v>
      </c>
      <c r="I14" s="288">
        <v>13</v>
      </c>
      <c r="J14" s="287" t="s">
        <v>722</v>
      </c>
    </row>
    <row r="15" spans="1:10" x14ac:dyDescent="0.2">
      <c r="A15" s="283" t="s">
        <v>664</v>
      </c>
      <c r="B15" s="284" t="s">
        <v>698</v>
      </c>
      <c r="C15" s="285" t="s">
        <v>712</v>
      </c>
      <c r="D15" s="377">
        <v>45786</v>
      </c>
      <c r="E15" s="286">
        <v>1200</v>
      </c>
      <c r="F15" s="282">
        <v>0</v>
      </c>
      <c r="G15" s="282">
        <f t="shared" si="0"/>
        <v>1200</v>
      </c>
      <c r="H15" s="284" t="s">
        <v>636</v>
      </c>
      <c r="I15" s="288">
        <v>13</v>
      </c>
      <c r="J15" s="287" t="s">
        <v>722</v>
      </c>
    </row>
    <row r="16" spans="1:10" x14ac:dyDescent="0.2">
      <c r="A16" s="283">
        <v>132481534</v>
      </c>
      <c r="B16" s="284" t="s">
        <v>700</v>
      </c>
      <c r="C16" s="285" t="s">
        <v>714</v>
      </c>
      <c r="D16" s="377">
        <v>45789</v>
      </c>
      <c r="E16" s="286">
        <v>190078.38</v>
      </c>
      <c r="F16" s="282">
        <v>8054.17</v>
      </c>
      <c r="G16" s="282">
        <f t="shared" si="0"/>
        <v>182024.21</v>
      </c>
      <c r="H16" s="284" t="s">
        <v>627</v>
      </c>
      <c r="I16" s="288">
        <v>5</v>
      </c>
      <c r="J16" s="287" t="s">
        <v>701</v>
      </c>
    </row>
    <row r="17" spans="1:11" x14ac:dyDescent="0.2">
      <c r="A17" s="378">
        <v>132344911</v>
      </c>
      <c r="B17" s="379" t="s">
        <v>686</v>
      </c>
      <c r="C17" s="285" t="s">
        <v>729</v>
      </c>
      <c r="D17" s="380">
        <v>45790</v>
      </c>
      <c r="E17" s="381">
        <v>211992.67</v>
      </c>
      <c r="F17" s="382">
        <v>10297.26</v>
      </c>
      <c r="G17" s="382">
        <f t="shared" si="0"/>
        <v>201695.41</v>
      </c>
      <c r="H17" s="379" t="s">
        <v>627</v>
      </c>
      <c r="I17" s="383">
        <v>5</v>
      </c>
      <c r="J17" s="384" t="s">
        <v>681</v>
      </c>
    </row>
    <row r="18" spans="1:11" x14ac:dyDescent="0.2">
      <c r="A18" s="283">
        <v>132522443</v>
      </c>
      <c r="B18" s="284" t="s">
        <v>653</v>
      </c>
      <c r="C18" s="285" t="s">
        <v>716</v>
      </c>
      <c r="D18" s="377">
        <v>45791</v>
      </c>
      <c r="E18" s="286">
        <v>75700</v>
      </c>
      <c r="F18" s="282">
        <v>3785</v>
      </c>
      <c r="G18" s="282">
        <f>E18-F18</f>
        <v>71915</v>
      </c>
      <c r="H18" s="284" t="s">
        <v>654</v>
      </c>
      <c r="I18" s="288">
        <v>5</v>
      </c>
      <c r="J18" s="287" t="s">
        <v>679</v>
      </c>
    </row>
    <row r="19" spans="1:11" x14ac:dyDescent="0.2">
      <c r="A19" s="373">
        <v>101070587</v>
      </c>
      <c r="B19" s="374" t="s">
        <v>616</v>
      </c>
      <c r="C19" s="285" t="s">
        <v>717</v>
      </c>
      <c r="D19" s="375">
        <v>45791</v>
      </c>
      <c r="E19" s="280">
        <v>106723.5</v>
      </c>
      <c r="F19" s="281">
        <v>0</v>
      </c>
      <c r="G19" s="282">
        <f>E19-F19</f>
        <v>106723.5</v>
      </c>
      <c r="H19" s="374" t="s">
        <v>617</v>
      </c>
      <c r="I19" s="376">
        <v>5</v>
      </c>
      <c r="J19" s="385" t="s">
        <v>702</v>
      </c>
    </row>
    <row r="20" spans="1:11" x14ac:dyDescent="0.2">
      <c r="A20" s="283">
        <v>401513137</v>
      </c>
      <c r="B20" s="284" t="s">
        <v>618</v>
      </c>
      <c r="C20" s="285" t="s">
        <v>718</v>
      </c>
      <c r="D20" s="377">
        <v>45791</v>
      </c>
      <c r="E20" s="286">
        <v>19400</v>
      </c>
      <c r="F20" s="282">
        <v>970</v>
      </c>
      <c r="G20" s="282">
        <f>E20-F20</f>
        <v>18430</v>
      </c>
      <c r="H20" s="284" t="s">
        <v>619</v>
      </c>
      <c r="I20" s="386">
        <v>5</v>
      </c>
      <c r="J20" s="287" t="s">
        <v>683</v>
      </c>
    </row>
    <row r="21" spans="1:11" x14ac:dyDescent="0.2">
      <c r="A21" s="283">
        <v>101027721</v>
      </c>
      <c r="B21" s="284" t="s">
        <v>689</v>
      </c>
      <c r="C21" s="285" t="s">
        <v>719</v>
      </c>
      <c r="D21" s="377">
        <v>45791</v>
      </c>
      <c r="E21" s="286">
        <v>6940.02</v>
      </c>
      <c r="F21" s="282">
        <v>0</v>
      </c>
      <c r="G21" s="282">
        <f>E21-F21</f>
        <v>6940.02</v>
      </c>
      <c r="H21" s="284" t="s">
        <v>617</v>
      </c>
      <c r="I21" s="386">
        <v>5</v>
      </c>
      <c r="J21" s="287" t="s">
        <v>713</v>
      </c>
    </row>
    <row r="22" spans="1:11" x14ac:dyDescent="0.2">
      <c r="A22" s="283">
        <v>131788998</v>
      </c>
      <c r="B22" s="284" t="s">
        <v>685</v>
      </c>
      <c r="C22" s="285" t="s">
        <v>725</v>
      </c>
      <c r="D22" s="377">
        <v>45792</v>
      </c>
      <c r="E22" s="286">
        <v>297757.28000000003</v>
      </c>
      <c r="F22" s="282">
        <v>13928.2</v>
      </c>
      <c r="G22" s="282">
        <f>E22-F22</f>
        <v>283829.08</v>
      </c>
      <c r="H22" s="284" t="s">
        <v>627</v>
      </c>
      <c r="I22" s="386">
        <v>5</v>
      </c>
      <c r="J22" s="287" t="s">
        <v>680</v>
      </c>
    </row>
    <row r="23" spans="1:11" x14ac:dyDescent="0.2">
      <c r="A23" s="283" t="s">
        <v>637</v>
      </c>
      <c r="B23" s="284" t="s">
        <v>638</v>
      </c>
      <c r="C23" s="285" t="s">
        <v>726</v>
      </c>
      <c r="D23" s="377">
        <v>45793</v>
      </c>
      <c r="E23" s="286">
        <v>4700</v>
      </c>
      <c r="F23" s="282">
        <v>0</v>
      </c>
      <c r="G23" s="282">
        <f t="shared" si="0"/>
        <v>4700</v>
      </c>
      <c r="H23" s="284" t="s">
        <v>636</v>
      </c>
      <c r="I23" s="288">
        <v>13</v>
      </c>
      <c r="J23" s="287" t="s">
        <v>722</v>
      </c>
    </row>
    <row r="24" spans="1:11" x14ac:dyDescent="0.2">
      <c r="A24" s="283">
        <v>122021264</v>
      </c>
      <c r="B24" s="284" t="s">
        <v>620</v>
      </c>
      <c r="C24" s="285" t="s">
        <v>727</v>
      </c>
      <c r="D24" s="377">
        <v>45793</v>
      </c>
      <c r="E24" s="286">
        <v>33352.51</v>
      </c>
      <c r="F24" s="282">
        <v>1667.63</v>
      </c>
      <c r="G24" s="282">
        <f>E24-F24</f>
        <v>31684.880000000001</v>
      </c>
      <c r="H24" s="284" t="s">
        <v>617</v>
      </c>
      <c r="I24" s="386">
        <v>5</v>
      </c>
      <c r="J24" s="287" t="s">
        <v>720</v>
      </c>
    </row>
    <row r="25" spans="1:11" x14ac:dyDescent="0.2">
      <c r="A25" s="378">
        <v>112102211</v>
      </c>
      <c r="B25" s="379" t="s">
        <v>621</v>
      </c>
      <c r="C25" s="285" t="s">
        <v>732</v>
      </c>
      <c r="D25" s="377">
        <v>45793</v>
      </c>
      <c r="E25" s="381">
        <v>91571.45</v>
      </c>
      <c r="F25" s="382">
        <v>4197.05</v>
      </c>
      <c r="G25" s="382">
        <f>E25-F25</f>
        <v>87374.399999999994</v>
      </c>
      <c r="H25" s="379" t="s">
        <v>622</v>
      </c>
      <c r="I25" s="383">
        <v>5</v>
      </c>
      <c r="J25" s="384" t="s">
        <v>723</v>
      </c>
    </row>
    <row r="26" spans="1:11" ht="25.5" x14ac:dyDescent="0.2">
      <c r="A26" s="283">
        <v>112001709</v>
      </c>
      <c r="B26" s="284" t="s">
        <v>731</v>
      </c>
      <c r="C26" s="285">
        <v>39672139036</v>
      </c>
      <c r="D26" s="377">
        <v>45796</v>
      </c>
      <c r="E26" s="286">
        <v>137328.76999999999</v>
      </c>
      <c r="F26" s="282">
        <v>6805.48</v>
      </c>
      <c r="G26" s="282">
        <f t="shared" ref="G26" si="1">E26-F26</f>
        <v>130523.29</v>
      </c>
      <c r="H26" s="284" t="s">
        <v>728</v>
      </c>
      <c r="I26" s="288">
        <v>5</v>
      </c>
      <c r="J26" s="287" t="s">
        <v>721</v>
      </c>
    </row>
    <row r="27" spans="1:11" x14ac:dyDescent="0.2">
      <c r="A27" s="283">
        <v>111000475</v>
      </c>
      <c r="B27" s="284" t="s">
        <v>628</v>
      </c>
      <c r="C27" s="285" t="s">
        <v>735</v>
      </c>
      <c r="D27" s="377">
        <v>45796</v>
      </c>
      <c r="E27" s="286">
        <v>104128.91</v>
      </c>
      <c r="F27" s="282">
        <v>0</v>
      </c>
      <c r="G27" s="282">
        <f>E27-F27</f>
        <v>104128.91</v>
      </c>
      <c r="H27" s="284" t="s">
        <v>629</v>
      </c>
      <c r="I27" s="288">
        <v>5</v>
      </c>
      <c r="J27" s="287" t="s">
        <v>724</v>
      </c>
    </row>
    <row r="28" spans="1:11" x14ac:dyDescent="0.2">
      <c r="A28" s="283">
        <v>122021264</v>
      </c>
      <c r="B28" s="284" t="s">
        <v>620</v>
      </c>
      <c r="C28" s="285" t="s">
        <v>737</v>
      </c>
      <c r="D28" s="377">
        <v>45797</v>
      </c>
      <c r="E28" s="286">
        <v>38425</v>
      </c>
      <c r="F28" s="282">
        <v>1921.25</v>
      </c>
      <c r="G28" s="282">
        <f>E28-F28</f>
        <v>36503.75</v>
      </c>
      <c r="H28" s="374" t="s">
        <v>617</v>
      </c>
      <c r="I28" s="288">
        <v>5</v>
      </c>
      <c r="J28" s="287" t="s">
        <v>734</v>
      </c>
    </row>
    <row r="29" spans="1:11" ht="67.5" x14ac:dyDescent="0.2">
      <c r="A29" s="283">
        <v>130493154</v>
      </c>
      <c r="B29" s="284" t="s">
        <v>688</v>
      </c>
      <c r="C29" s="285" t="s">
        <v>738</v>
      </c>
      <c r="D29" s="377">
        <v>45798</v>
      </c>
      <c r="E29" s="286">
        <v>394602.33</v>
      </c>
      <c r="F29" s="282">
        <v>11041.986499999999</v>
      </c>
      <c r="G29" s="282">
        <f>E29-F29</f>
        <v>383560.34350000002</v>
      </c>
      <c r="H29" s="284" t="s">
        <v>730</v>
      </c>
      <c r="I29" s="288">
        <v>5</v>
      </c>
      <c r="J29" s="387" t="s">
        <v>736</v>
      </c>
    </row>
    <row r="30" spans="1:11" x14ac:dyDescent="0.2">
      <c r="A30" s="283">
        <v>130429898</v>
      </c>
      <c r="B30" s="284" t="s">
        <v>687</v>
      </c>
      <c r="C30" s="285" t="s">
        <v>739</v>
      </c>
      <c r="D30" s="380">
        <v>45798</v>
      </c>
      <c r="E30" s="286">
        <v>92658.06</v>
      </c>
      <c r="F30" s="282">
        <v>3986.84</v>
      </c>
      <c r="G30" s="282">
        <f t="shared" si="0"/>
        <v>88671.22</v>
      </c>
      <c r="H30" s="284" t="s">
        <v>715</v>
      </c>
      <c r="I30" s="288">
        <v>5</v>
      </c>
      <c r="J30" s="287" t="s">
        <v>682</v>
      </c>
    </row>
    <row r="31" spans="1:11" x14ac:dyDescent="0.2">
      <c r="A31" s="283" t="s">
        <v>639</v>
      </c>
      <c r="B31" s="284" t="s">
        <v>640</v>
      </c>
      <c r="C31" s="285" t="s">
        <v>742</v>
      </c>
      <c r="D31" s="380">
        <v>45798</v>
      </c>
      <c r="E31" s="286"/>
      <c r="F31" s="282"/>
      <c r="G31" s="282">
        <f>F34</f>
        <v>67327.016499999998</v>
      </c>
      <c r="H31" s="284" t="s">
        <v>740</v>
      </c>
      <c r="I31" s="288">
        <v>10</v>
      </c>
      <c r="J31" s="372" t="s">
        <v>741</v>
      </c>
    </row>
    <row r="32" spans="1:11" ht="15" x14ac:dyDescent="0.2">
      <c r="A32" s="283">
        <v>112103102</v>
      </c>
      <c r="B32" s="284" t="s">
        <v>623</v>
      </c>
      <c r="C32" s="285" t="s">
        <v>743</v>
      </c>
      <c r="D32" s="380">
        <v>45799</v>
      </c>
      <c r="E32" s="286">
        <v>142020</v>
      </c>
      <c r="F32" s="282">
        <v>672.15</v>
      </c>
      <c r="G32" s="282">
        <f t="shared" si="0"/>
        <v>141347.85</v>
      </c>
      <c r="H32" s="284" t="s">
        <v>624</v>
      </c>
      <c r="I32" s="288">
        <v>5</v>
      </c>
      <c r="J32" s="287" t="s">
        <v>733</v>
      </c>
      <c r="K32" s="221"/>
    </row>
    <row r="33" spans="1:11" ht="15.75" thickBot="1" x14ac:dyDescent="0.25">
      <c r="A33" s="343" t="s">
        <v>641</v>
      </c>
      <c r="B33" s="352" t="s">
        <v>642</v>
      </c>
      <c r="C33" s="353"/>
      <c r="D33" s="369"/>
      <c r="E33" s="292">
        <v>2974.49</v>
      </c>
      <c r="F33" s="354">
        <v>0</v>
      </c>
      <c r="G33" s="354">
        <f>E33-F33</f>
        <v>2974.49</v>
      </c>
      <c r="H33" s="352" t="s">
        <v>643</v>
      </c>
      <c r="I33" s="355">
        <v>22</v>
      </c>
      <c r="J33" s="356"/>
      <c r="K33" s="221"/>
    </row>
    <row r="34" spans="1:11" ht="15.75" thickBot="1" x14ac:dyDescent="0.25">
      <c r="A34" s="357"/>
      <c r="B34" s="358" t="s">
        <v>477</v>
      </c>
      <c r="C34" s="359"/>
      <c r="D34" s="360"/>
      <c r="E34" s="361">
        <f>SUM(E6:E33)</f>
        <v>1999952.82</v>
      </c>
      <c r="F34" s="361">
        <f t="shared" ref="F34:G34" si="2">SUM(F6:F33)</f>
        <v>67327.016499999998</v>
      </c>
      <c r="G34" s="361">
        <f t="shared" si="2"/>
        <v>1999952.8199999998</v>
      </c>
      <c r="H34" s="362"/>
      <c r="I34" s="363"/>
      <c r="J34" s="364"/>
      <c r="K34" s="221"/>
    </row>
    <row r="35" spans="1:11" ht="15" x14ac:dyDescent="0.2">
      <c r="B35" s="289"/>
      <c r="C35" s="290"/>
      <c r="D35" s="291">
        <v>45784</v>
      </c>
      <c r="E35" s="292">
        <v>1999972.15</v>
      </c>
      <c r="F35" s="292"/>
      <c r="G35" s="292">
        <f>E35</f>
        <v>1999972.15</v>
      </c>
      <c r="H35" s="292"/>
      <c r="I35" s="293"/>
      <c r="K35" s="221"/>
    </row>
    <row r="36" spans="1:11" ht="15" x14ac:dyDescent="0.2">
      <c r="A36" s="86"/>
      <c r="B36" s="289"/>
      <c r="C36" s="290"/>
      <c r="D36" s="291"/>
      <c r="E36" s="292">
        <f>E35-E34</f>
        <v>19.329999999841675</v>
      </c>
      <c r="F36" s="292"/>
      <c r="G36" s="292">
        <f>G35-G34</f>
        <v>19.330000000074506</v>
      </c>
      <c r="H36" s="295"/>
      <c r="I36" s="293"/>
      <c r="K36" s="221"/>
    </row>
    <row r="37" spans="1:11" ht="15" x14ac:dyDescent="0.2">
      <c r="A37" s="86" t="s">
        <v>644</v>
      </c>
      <c r="B37" s="296"/>
      <c r="C37" s="351"/>
      <c r="D37" s="297"/>
      <c r="E37" s="86" t="s">
        <v>5</v>
      </c>
      <c r="F37" s="298"/>
      <c r="G37" s="299"/>
      <c r="H37" s="300" t="s">
        <v>645</v>
      </c>
      <c r="I37" s="86"/>
      <c r="J37" s="86"/>
      <c r="K37" s="221"/>
    </row>
    <row r="38" spans="1:11" ht="15" x14ac:dyDescent="0.2">
      <c r="B38" s="301"/>
      <c r="C38" s="302"/>
      <c r="D38" s="278"/>
      <c r="G38" s="310"/>
      <c r="K38" s="221"/>
    </row>
    <row r="39" spans="1:11" ht="15" x14ac:dyDescent="0.2">
      <c r="A39" s="303" t="s">
        <v>646</v>
      </c>
      <c r="C39" s="304"/>
      <c r="D39" s="278"/>
      <c r="E39" s="303" t="s">
        <v>647</v>
      </c>
      <c r="F39" s="303"/>
      <c r="G39" s="305"/>
      <c r="H39" s="303" t="s">
        <v>648</v>
      </c>
      <c r="I39" s="303"/>
      <c r="K39" s="221"/>
    </row>
    <row r="40" spans="1:11" ht="15" x14ac:dyDescent="0.2">
      <c r="A40" s="3" t="s">
        <v>649</v>
      </c>
      <c r="C40" s="65"/>
      <c r="D40" s="278"/>
      <c r="E40" s="277"/>
      <c r="F40" s="306" t="s">
        <v>652</v>
      </c>
      <c r="G40" s="307"/>
      <c r="H40" s="308" t="s">
        <v>650</v>
      </c>
      <c r="I40" s="308" t="s">
        <v>651</v>
      </c>
      <c r="K40" s="221"/>
    </row>
    <row r="41" spans="1:11" ht="15" x14ac:dyDescent="0.2">
      <c r="B41" s="216"/>
      <c r="C41" s="215"/>
      <c r="D41" s="309"/>
      <c r="E41" s="220"/>
      <c r="F41" s="220"/>
      <c r="G41" s="220"/>
      <c r="H41" s="220"/>
      <c r="I41" s="219"/>
      <c r="K41" s="221"/>
    </row>
    <row r="42" spans="1:11" ht="15" x14ac:dyDescent="0.2">
      <c r="A42" s="86"/>
      <c r="B42" s="289"/>
      <c r="C42" s="290"/>
      <c r="D42" s="291"/>
      <c r="E42" s="294"/>
      <c r="F42" s="292"/>
      <c r="G42" s="292"/>
      <c r="H42" s="295"/>
      <c r="I42" s="293"/>
      <c r="K42" s="221"/>
    </row>
    <row r="43" spans="1:11" ht="15" x14ac:dyDescent="0.2">
      <c r="A43" s="86"/>
      <c r="B43" s="289"/>
      <c r="C43" s="290"/>
      <c r="D43" s="291"/>
      <c r="E43" s="294"/>
      <c r="F43" s="292"/>
      <c r="G43" s="294"/>
      <c r="H43" s="295"/>
      <c r="I43" s="293"/>
      <c r="K43" s="221"/>
    </row>
    <row r="44" spans="1:11" ht="18.75" x14ac:dyDescent="0.3">
      <c r="A44" s="218" t="s">
        <v>442</v>
      </c>
      <c r="B44" s="217"/>
      <c r="C44" s="217"/>
      <c r="D44" s="217"/>
      <c r="E44" s="217"/>
      <c r="F44" s="217"/>
      <c r="G44" s="217"/>
      <c r="H44" s="217"/>
      <c r="I44" s="217"/>
      <c r="J44" s="217"/>
    </row>
    <row r="45" spans="1:11" ht="15" x14ac:dyDescent="0.25">
      <c r="A45" s="3" t="s">
        <v>476</v>
      </c>
      <c r="B45" s="216"/>
      <c r="C45" s="215"/>
      <c r="D45" s="214"/>
      <c r="E45" s="213"/>
      <c r="F45" s="213"/>
      <c r="G45" s="292"/>
      <c r="H45" s="210"/>
      <c r="I45" s="210"/>
      <c r="J45" s="209"/>
    </row>
    <row r="46" spans="1:11" ht="15.75" x14ac:dyDescent="0.25">
      <c r="A46" s="212"/>
      <c r="B46" s="211"/>
      <c r="C46" s="211"/>
      <c r="D46" s="211"/>
      <c r="E46" s="211"/>
      <c r="F46" s="292"/>
      <c r="G46" s="307"/>
      <c r="H46" s="210"/>
      <c r="I46" s="210"/>
      <c r="J46" s="209"/>
    </row>
    <row r="47" spans="1:11" ht="15" x14ac:dyDescent="0.25">
      <c r="A47" s="210"/>
      <c r="B47" s="210"/>
      <c r="C47" s="210"/>
      <c r="D47" s="210"/>
      <c r="E47" s="210"/>
      <c r="F47" s="292"/>
      <c r="G47" s="307"/>
      <c r="H47" s="210"/>
      <c r="I47" s="210"/>
      <c r="J47" s="209"/>
    </row>
    <row r="48" spans="1:11" ht="15" x14ac:dyDescent="0.25">
      <c r="A48" s="208" t="s">
        <v>475</v>
      </c>
      <c r="B48" s="208"/>
      <c r="C48" s="208"/>
      <c r="D48" s="208"/>
      <c r="E48" s="208"/>
      <c r="F48" s="292"/>
      <c r="G48" s="307"/>
      <c r="H48" s="208" t="s">
        <v>474</v>
      </c>
      <c r="I48" s="208"/>
      <c r="J48" s="207"/>
    </row>
    <row r="49" spans="1:10" ht="15" x14ac:dyDescent="0.25">
      <c r="A49" s="208" t="s">
        <v>473</v>
      </c>
      <c r="B49" s="208"/>
      <c r="C49" s="208"/>
      <c r="D49" s="208"/>
      <c r="E49" s="208"/>
      <c r="F49" s="292"/>
      <c r="G49" s="307"/>
      <c r="H49" s="208" t="s">
        <v>472</v>
      </c>
      <c r="I49" s="208"/>
      <c r="J49" s="207"/>
    </row>
    <row r="50" spans="1:10" x14ac:dyDescent="0.2">
      <c r="A50" s="206"/>
      <c r="B50" s="206"/>
      <c r="C50" s="206"/>
      <c r="D50" s="206"/>
      <c r="E50" s="206"/>
      <c r="F50" s="292"/>
      <c r="G50" s="307"/>
      <c r="H50" s="206"/>
      <c r="I50" s="206"/>
      <c r="J50" s="206"/>
    </row>
    <row r="51" spans="1:10" x14ac:dyDescent="0.2">
      <c r="A51" s="206"/>
      <c r="B51" s="206"/>
      <c r="C51" s="206"/>
      <c r="D51" s="206"/>
      <c r="E51" s="206"/>
      <c r="F51" s="292"/>
      <c r="G51" s="307"/>
      <c r="H51" s="206"/>
      <c r="I51" s="206"/>
      <c r="J51" s="206"/>
    </row>
    <row r="52" spans="1:10" x14ac:dyDescent="0.2">
      <c r="F52" s="292"/>
      <c r="G52" s="307"/>
    </row>
    <row r="53" spans="1:10" x14ac:dyDescent="0.2">
      <c r="F53" s="292"/>
      <c r="G53" s="307"/>
    </row>
    <row r="54" spans="1:10" x14ac:dyDescent="0.2">
      <c r="F54" s="292"/>
      <c r="G54" s="307"/>
    </row>
    <row r="55" spans="1:10" x14ac:dyDescent="0.2">
      <c r="F55" s="292"/>
      <c r="G55" s="307"/>
    </row>
    <row r="56" spans="1:10" x14ac:dyDescent="0.2">
      <c r="F56" s="292"/>
      <c r="G56" s="307"/>
    </row>
    <row r="57" spans="1:10" x14ac:dyDescent="0.2">
      <c r="F57" s="292"/>
      <c r="G57" s="307"/>
    </row>
    <row r="58" spans="1:10" x14ac:dyDescent="0.2">
      <c r="F58" s="292"/>
      <c r="G58" s="307"/>
    </row>
    <row r="59" spans="1:10" ht="14.25" x14ac:dyDescent="0.2">
      <c r="F59" s="292"/>
      <c r="G59" s="307"/>
      <c r="H59" s="312"/>
      <c r="I59" s="307"/>
    </row>
    <row r="60" spans="1:10" x14ac:dyDescent="0.2">
      <c r="F60" s="292"/>
      <c r="G60" s="307"/>
    </row>
    <row r="61" spans="1:10" x14ac:dyDescent="0.2">
      <c r="F61" s="292"/>
      <c r="G61" s="307"/>
    </row>
    <row r="62" spans="1:10" x14ac:dyDescent="0.2">
      <c r="F62" s="292"/>
      <c r="G62" s="307"/>
    </row>
    <row r="63" spans="1:10" x14ac:dyDescent="0.2">
      <c r="F63" s="292"/>
      <c r="G63" s="307"/>
    </row>
    <row r="64" spans="1:10" x14ac:dyDescent="0.2">
      <c r="F64" s="292"/>
      <c r="G64" s="307"/>
      <c r="I64" s="307"/>
    </row>
    <row r="65" spans="6:9" x14ac:dyDescent="0.2">
      <c r="F65" s="292"/>
      <c r="G65" s="307"/>
      <c r="I65" s="307"/>
    </row>
    <row r="66" spans="6:9" x14ac:dyDescent="0.2">
      <c r="F66" s="292"/>
      <c r="G66" s="307"/>
    </row>
    <row r="67" spans="6:9" x14ac:dyDescent="0.2">
      <c r="F67" s="292"/>
      <c r="G67" s="307"/>
    </row>
    <row r="68" spans="6:9" x14ac:dyDescent="0.2">
      <c r="F68" s="292"/>
      <c r="G68" s="307"/>
      <c r="I68" s="307"/>
    </row>
    <row r="69" spans="6:9" x14ac:dyDescent="0.2">
      <c r="F69" s="292"/>
      <c r="G69" s="307"/>
    </row>
    <row r="70" spans="6:9" x14ac:dyDescent="0.2">
      <c r="F70" s="292"/>
      <c r="G70" s="307"/>
      <c r="I70" s="307"/>
    </row>
    <row r="71" spans="6:9" x14ac:dyDescent="0.2">
      <c r="F71" s="292"/>
      <c r="G71" s="307"/>
      <c r="I71" s="307"/>
    </row>
    <row r="72" spans="6:9" x14ac:dyDescent="0.2">
      <c r="F72" s="292"/>
      <c r="G72" s="307"/>
      <c r="H72" s="65"/>
      <c r="I72" s="307"/>
    </row>
    <row r="73" spans="6:9" x14ac:dyDescent="0.2">
      <c r="F73" s="292"/>
      <c r="G73" s="307"/>
      <c r="H73" s="65"/>
      <c r="I73" s="307"/>
    </row>
    <row r="74" spans="6:9" x14ac:dyDescent="0.2">
      <c r="F74" s="292"/>
      <c r="G74" s="307"/>
    </row>
    <row r="75" spans="6:9" x14ac:dyDescent="0.2">
      <c r="F75" s="292"/>
      <c r="G75" s="307"/>
    </row>
    <row r="76" spans="6:9" x14ac:dyDescent="0.2">
      <c r="F76" s="292"/>
      <c r="G76" s="307"/>
      <c r="I76" s="307"/>
    </row>
    <row r="77" spans="6:9" ht="14.25" x14ac:dyDescent="0.2">
      <c r="F77" s="292"/>
      <c r="G77" s="307"/>
      <c r="H77" s="312"/>
      <c r="I77" s="307"/>
    </row>
    <row r="78" spans="6:9" x14ac:dyDescent="0.2">
      <c r="F78" s="292"/>
      <c r="G78" s="307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zoomScaleNormal="100" workbookViewId="0">
      <selection activeCell="I16" sqref="I16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96"/>
      <c r="B2" s="497"/>
      <c r="C2" s="497"/>
      <c r="D2" s="497"/>
      <c r="E2" s="497"/>
      <c r="F2" s="497"/>
      <c r="G2" s="497"/>
      <c r="H2" s="497"/>
      <c r="I2" s="497"/>
      <c r="J2" s="178"/>
      <c r="K2" s="177"/>
    </row>
    <row r="3" spans="1:15" ht="26.25" x14ac:dyDescent="0.4">
      <c r="A3" s="498" t="s">
        <v>440</v>
      </c>
      <c r="B3" s="499"/>
      <c r="C3" s="499"/>
      <c r="D3" s="499"/>
      <c r="E3" s="499"/>
      <c r="F3" s="499"/>
      <c r="G3" s="499"/>
      <c r="H3" s="499"/>
      <c r="I3" s="499"/>
      <c r="J3" s="499"/>
      <c r="K3" s="500"/>
    </row>
    <row r="4" spans="1:15" ht="18.75" x14ac:dyDescent="0.3">
      <c r="A4" s="501" t="s">
        <v>609</v>
      </c>
      <c r="B4" s="502"/>
      <c r="C4" s="502"/>
      <c r="D4" s="502"/>
      <c r="E4" s="502"/>
      <c r="F4" s="502"/>
      <c r="G4" s="502"/>
      <c r="H4" s="502"/>
      <c r="I4" s="502"/>
      <c r="J4" s="502"/>
      <c r="K4" s="503"/>
    </row>
    <row r="5" spans="1:15" ht="15" x14ac:dyDescent="0.25">
      <c r="A5" s="504" t="s">
        <v>439</v>
      </c>
      <c r="B5" s="505"/>
      <c r="C5" s="505"/>
      <c r="D5" s="505"/>
      <c r="E5" s="505"/>
      <c r="F5" s="505"/>
      <c r="G5" s="505"/>
      <c r="H5" s="505"/>
      <c r="I5" s="505"/>
      <c r="J5" s="505"/>
      <c r="K5" s="506"/>
    </row>
    <row r="6" spans="1:15" ht="15.75" x14ac:dyDescent="0.25">
      <c r="A6" s="507" t="str">
        <f>'CONSOLIDADO FR'!F7</f>
        <v>Hospital Dr. Francisco Antonio Gonzalvo</v>
      </c>
      <c r="B6" s="508"/>
      <c r="C6" s="508"/>
      <c r="D6" s="508"/>
      <c r="E6" s="508"/>
      <c r="F6" s="508"/>
      <c r="G6" s="508"/>
      <c r="H6" s="508"/>
      <c r="I6" s="508"/>
      <c r="J6" s="508"/>
      <c r="K6" s="509"/>
    </row>
    <row r="7" spans="1:15" ht="15.75" x14ac:dyDescent="0.25">
      <c r="A7" s="510" t="s">
        <v>744</v>
      </c>
      <c r="B7" s="511"/>
      <c r="C7" s="511"/>
      <c r="D7" s="511"/>
      <c r="E7" s="511"/>
      <c r="F7" s="511"/>
      <c r="G7" s="511"/>
      <c r="H7" s="511"/>
      <c r="I7" s="511"/>
      <c r="J7" s="511"/>
      <c r="K7" s="512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17">
        <v>2844.3399999999519</v>
      </c>
      <c r="H10" s="169" t="s">
        <v>434</v>
      </c>
      <c r="I10" s="169"/>
      <c r="J10" s="162"/>
      <c r="K10" s="147"/>
      <c r="M10" s="229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88">
        <v>4599082.3099999996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1999972.15</v>
      </c>
      <c r="H14" s="169" t="s">
        <v>434</v>
      </c>
      <c r="I14" s="169"/>
      <c r="J14" s="162">
        <v>203650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18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170669.8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19">
        <v>717563.17</v>
      </c>
      <c r="H16" s="168"/>
      <c r="I16" s="168"/>
      <c r="J16" s="167"/>
      <c r="K16" s="147"/>
      <c r="M16" s="3">
        <v>2.2000000000000002</v>
      </c>
      <c r="N16" s="146">
        <f>G87</f>
        <v>29024.489999999998</v>
      </c>
      <c r="O16" s="146">
        <f>H87</f>
        <v>930372.03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7523111.9699999988</v>
      </c>
      <c r="K17" s="147"/>
      <c r="M17" s="3">
        <v>2.2999999999999998</v>
      </c>
      <c r="N17" s="146">
        <f>'CONS. FUENTES FINAN'!G212</f>
        <v>1970928.33</v>
      </c>
      <c r="O17" s="146">
        <f>'CONS. FUENTES FINAN'!H212</f>
        <v>284952.55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254632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13">
        <v>1</v>
      </c>
      <c r="B21" s="513"/>
      <c r="C21" s="513"/>
      <c r="D21" s="513"/>
      <c r="E21" s="513"/>
      <c r="F21" s="145">
        <v>2</v>
      </c>
      <c r="G21" s="514">
        <v>3</v>
      </c>
      <c r="H21" s="515"/>
      <c r="I21" s="515"/>
      <c r="J21" s="144">
        <v>4</v>
      </c>
      <c r="K21" s="144">
        <v>5</v>
      </c>
    </row>
    <row r="22" spans="1:17" x14ac:dyDescent="0.2">
      <c r="A22" s="516" t="s">
        <v>427</v>
      </c>
      <c r="B22" s="516"/>
      <c r="C22" s="516"/>
      <c r="D22" s="516"/>
      <c r="E22" s="516"/>
      <c r="F22" s="490" t="s">
        <v>426</v>
      </c>
      <c r="G22" s="493" t="s">
        <v>425</v>
      </c>
      <c r="H22" s="494"/>
      <c r="I22" s="495"/>
      <c r="J22" s="484" t="s">
        <v>424</v>
      </c>
      <c r="K22" s="517" t="s">
        <v>149</v>
      </c>
    </row>
    <row r="23" spans="1:17" ht="29.25" customHeight="1" x14ac:dyDescent="0.2">
      <c r="A23" s="520" t="s">
        <v>157</v>
      </c>
      <c r="B23" s="520" t="s">
        <v>153</v>
      </c>
      <c r="C23" s="520" t="s">
        <v>152</v>
      </c>
      <c r="D23" s="520" t="s">
        <v>423</v>
      </c>
      <c r="E23" s="520" t="s">
        <v>150</v>
      </c>
      <c r="F23" s="491"/>
      <c r="G23" s="487" t="s">
        <v>422</v>
      </c>
      <c r="H23" s="489" t="s">
        <v>421</v>
      </c>
      <c r="I23" s="489" t="s">
        <v>420</v>
      </c>
      <c r="J23" s="485"/>
      <c r="K23" s="518"/>
      <c r="M23" s="458"/>
      <c r="N23" s="458"/>
      <c r="O23" s="458"/>
      <c r="P23" s="458"/>
      <c r="Q23" s="458"/>
    </row>
    <row r="24" spans="1:17" ht="18.75" customHeight="1" x14ac:dyDescent="0.2">
      <c r="A24" s="521"/>
      <c r="B24" s="521"/>
      <c r="C24" s="521"/>
      <c r="D24" s="521"/>
      <c r="E24" s="521"/>
      <c r="F24" s="492"/>
      <c r="G24" s="488"/>
      <c r="H24" s="487"/>
      <c r="I24" s="487"/>
      <c r="J24" s="486"/>
      <c r="K24" s="519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1999952.82</v>
      </c>
      <c r="H25" s="139">
        <f>+H26+H87+H212+H330+H336+H463</f>
        <v>1640626.3800000001</v>
      </c>
      <c r="I25" s="139">
        <f>+I26+I87+I212+I330+I336+I463</f>
        <v>0</v>
      </c>
      <c r="J25" s="139">
        <f t="shared" ref="J25:J87" si="0">SUM(G25:I25)</f>
        <v>3640579.2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170669.8</v>
      </c>
      <c r="I26" s="134">
        <f>+I27+I51+I64+I71+I78</f>
        <v>0</v>
      </c>
      <c r="J26" s="134">
        <f t="shared" si="0"/>
        <v>170669.8</v>
      </c>
      <c r="K26" s="107">
        <f>J26/$J$25</f>
        <v>4.6879848129660243E-2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131892.34</v>
      </c>
      <c r="I27" s="108">
        <f>+I28+I35+I42+I44+I46</f>
        <v>0</v>
      </c>
      <c r="J27" s="108">
        <f t="shared" si="0"/>
        <v>131892.34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131892.34</v>
      </c>
      <c r="I35" s="100">
        <f>SUM(I36:I41)</f>
        <v>0</v>
      </c>
      <c r="J35" s="100">
        <f>SUM(G35:I35)</f>
        <v>131892.34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131892.34</v>
      </c>
      <c r="I39" s="94">
        <f>'CUENTA T NOMINA SNS'!J58</f>
        <v>0</v>
      </c>
      <c r="J39" s="94">
        <f t="shared" si="0"/>
        <v>131892.34</v>
      </c>
      <c r="K39" s="93">
        <f t="shared" si="2"/>
        <v>3.6228394646654026E-2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38777.46</v>
      </c>
      <c r="I78" s="108">
        <f>+I79+I81+I83+I85</f>
        <v>0</v>
      </c>
      <c r="J78" s="108">
        <f t="shared" si="0"/>
        <v>38777.46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19341.66</v>
      </c>
      <c r="I79" s="100">
        <f>SUM(I80)</f>
        <v>0</v>
      </c>
      <c r="J79" s="100">
        <f t="shared" si="0"/>
        <v>19341.66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19341.66</v>
      </c>
      <c r="I80" s="94">
        <f>'CUENTA T NOMINA SNS'!AK58</f>
        <v>0</v>
      </c>
      <c r="J80" s="94">
        <f t="shared" si="0"/>
        <v>19341.66</v>
      </c>
      <c r="K80" s="93">
        <f>J80/$J$25</f>
        <v>5.3127974801372262E-3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17347.8</v>
      </c>
      <c r="I81" s="100">
        <f>SUM(I82)</f>
        <v>0</v>
      </c>
      <c r="J81" s="100">
        <f t="shared" si="0"/>
        <v>17347.8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17347.8</v>
      </c>
      <c r="I82" s="94">
        <f>'CUENTA T NOMINA SNS'!AL58</f>
        <v>0</v>
      </c>
      <c r="J82" s="94">
        <f t="shared" si="0"/>
        <v>17347.8</v>
      </c>
      <c r="K82" s="93">
        <f>J82/$J$25</f>
        <v>4.7651208906538825E-3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2088</v>
      </c>
      <c r="I83" s="100">
        <f>SUM(I84)</f>
        <v>0</v>
      </c>
      <c r="J83" s="100">
        <f t="shared" si="0"/>
        <v>2088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2088</v>
      </c>
      <c r="I84" s="94">
        <f>'CUENTA T NOMINA SNS'!AM58</f>
        <v>0</v>
      </c>
      <c r="J84" s="94">
        <f t="shared" si="0"/>
        <v>2088</v>
      </c>
      <c r="K84" s="93">
        <f>J84/$J$25</f>
        <v>5.7353511221511124E-4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29024.489999999998</v>
      </c>
      <c r="H87" s="108">
        <f>H88+H106+H111+H116+H125+H148+H157+H179+H208</f>
        <v>930372.03</v>
      </c>
      <c r="I87" s="108">
        <f>I88+I106+I111+I116+I125+I148+I157+I179+I208</f>
        <v>0</v>
      </c>
      <c r="J87" s="108">
        <f t="shared" si="0"/>
        <v>959396.52</v>
      </c>
      <c r="K87" s="107">
        <f>J87/$J$25</f>
        <v>0.2635285396345724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0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0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0</v>
      </c>
      <c r="H93" s="100">
        <f>SUM(H94)</f>
        <v>0</v>
      </c>
      <c r="I93" s="100">
        <f>SUM(I94)</f>
        <v>0</v>
      </c>
      <c r="J93" s="100">
        <f t="shared" si="4"/>
        <v>0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0</v>
      </c>
      <c r="H94" s="94">
        <f>'CUENTA T VS'!AQ75</f>
        <v>0</v>
      </c>
      <c r="I94" s="94"/>
      <c r="J94" s="94">
        <f t="shared" si="4"/>
        <v>0</v>
      </c>
      <c r="K94" s="93">
        <f>J94/$J$25</f>
        <v>0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0</v>
      </c>
      <c r="H104" s="100">
        <f>SUM(H105)</f>
        <v>0</v>
      </c>
      <c r="I104" s="100">
        <f>SUM(I105)</f>
        <v>0</v>
      </c>
      <c r="J104" s="100">
        <f t="shared" si="4"/>
        <v>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0</v>
      </c>
      <c r="H105" s="94">
        <f>'CUENTA T VS'!AW75</f>
        <v>0</v>
      </c>
      <c r="I105" s="94"/>
      <c r="J105" s="94">
        <f t="shared" si="4"/>
        <v>0</v>
      </c>
      <c r="K105" s="93">
        <f>J105/$J$25</f>
        <v>0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26050</v>
      </c>
      <c r="H111" s="108">
        <f>+H112+H114</f>
        <v>5150</v>
      </c>
      <c r="I111" s="108">
        <f>+I112+I114</f>
        <v>0</v>
      </c>
      <c r="J111" s="108">
        <f t="shared" si="4"/>
        <v>31200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26050</v>
      </c>
      <c r="H112" s="100">
        <f>SUM(H113)</f>
        <v>5150</v>
      </c>
      <c r="I112" s="100">
        <f>SUM(I113)</f>
        <v>0</v>
      </c>
      <c r="J112" s="100">
        <f t="shared" si="4"/>
        <v>31200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26050</v>
      </c>
      <c r="H113" s="94">
        <f>'CUENTA T VS'!AZ75</f>
        <v>5150</v>
      </c>
      <c r="I113" s="94"/>
      <c r="J113" s="94">
        <f t="shared" si="4"/>
        <v>31200</v>
      </c>
      <c r="K113" s="93">
        <f>J113/$J$25</f>
        <v>8.5700648951683289E-3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19470</v>
      </c>
      <c r="I116" s="108">
        <f>+I117+I119+I121+I123</f>
        <v>0</v>
      </c>
      <c r="J116" s="108">
        <f t="shared" si="4"/>
        <v>19470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19470</v>
      </c>
      <c r="I119" s="100">
        <f>SUM(I120)</f>
        <v>0</v>
      </c>
      <c r="J119" s="100">
        <f t="shared" si="4"/>
        <v>19470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19470</v>
      </c>
      <c r="I120" s="94"/>
      <c r="J120" s="94">
        <f t="shared" si="4"/>
        <v>19470</v>
      </c>
      <c r="K120" s="93">
        <f>J120/$J$25</f>
        <v>5.3480501124656202E-3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 t="shared" ref="H125:I125" si="5">+H126+H128+H130+H136+H138+H140+H142+H144+H146</f>
        <v>0</v>
      </c>
      <c r="I125" s="108">
        <f t="shared" si="5"/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6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6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6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674573.07000000007</v>
      </c>
      <c r="I157" s="108">
        <f>+I158+I167+I177</f>
        <v>0</v>
      </c>
      <c r="J157" s="108">
        <f t="shared" si="6"/>
        <v>674573.07000000007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496442.39</v>
      </c>
      <c r="I158" s="100">
        <f>SUM(I159:I166)</f>
        <v>0</v>
      </c>
      <c r="J158" s="100">
        <f t="shared" si="6"/>
        <v>496442.39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496442.39</v>
      </c>
      <c r="I159" s="95"/>
      <c r="J159" s="94">
        <f t="shared" si="6"/>
        <v>496442.39</v>
      </c>
      <c r="K159" s="93">
        <f t="shared" ref="K159:K166" si="7">J159/$J$25</f>
        <v>0.13636357368629695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6"/>
        <v>0</v>
      </c>
      <c r="K160" s="93">
        <f t="shared" si="7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6"/>
        <v>0</v>
      </c>
      <c r="K161" s="93">
        <f t="shared" si="7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6"/>
        <v>0</v>
      </c>
      <c r="K162" s="93">
        <f t="shared" si="7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6"/>
        <v>0</v>
      </c>
      <c r="K163" s="93">
        <f t="shared" si="7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6"/>
        <v>0</v>
      </c>
      <c r="K164" s="93">
        <f t="shared" si="7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6"/>
        <v>0</v>
      </c>
      <c r="K165" s="93">
        <f t="shared" si="7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6"/>
        <v>0</v>
      </c>
      <c r="K166" s="93">
        <f t="shared" si="7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178130.68</v>
      </c>
      <c r="I167" s="100">
        <f>SUM(I168:I176)</f>
        <v>0</v>
      </c>
      <c r="J167" s="100">
        <f t="shared" si="6"/>
        <v>178130.68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6"/>
        <v>0</v>
      </c>
      <c r="K168" s="93">
        <f t="shared" ref="K168:K176" si="8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178130.68</v>
      </c>
      <c r="I169" s="95"/>
      <c r="J169" s="94">
        <f t="shared" si="6"/>
        <v>178130.68</v>
      </c>
      <c r="K169" s="93">
        <f t="shared" si="8"/>
        <v>4.8929214340399457E-2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6"/>
        <v>0</v>
      </c>
      <c r="K170" s="93">
        <f t="shared" si="8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6"/>
        <v>0</v>
      </c>
      <c r="K171" s="93">
        <f t="shared" si="8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6"/>
        <v>0</v>
      </c>
      <c r="K172" s="93">
        <f t="shared" si="8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6"/>
        <v>0</v>
      </c>
      <c r="K173" s="93">
        <f t="shared" si="8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6"/>
        <v>0</v>
      </c>
      <c r="K174" s="93">
        <f t="shared" si="8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0</v>
      </c>
      <c r="I175" s="94"/>
      <c r="J175" s="94">
        <f t="shared" si="6"/>
        <v>0</v>
      </c>
      <c r="K175" s="93">
        <f t="shared" si="8"/>
        <v>0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6"/>
        <v>0</v>
      </c>
      <c r="K176" s="93">
        <f t="shared" si="8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6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6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2974.49</v>
      </c>
      <c r="H179" s="108">
        <f>+H180+H182+H184+H186+H188+H192+H197+H204</f>
        <v>231178.96000000002</v>
      </c>
      <c r="I179" s="108">
        <f>+I180+I182+I184+I186+I188+I192+I197+I204</f>
        <v>0</v>
      </c>
      <c r="J179" s="108">
        <f t="shared" si="6"/>
        <v>234153.45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6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6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2974.49</v>
      </c>
      <c r="H182" s="100">
        <f>SUM(H183)</f>
        <v>4002.98</v>
      </c>
      <c r="I182" s="100">
        <f>SUM(I183)</f>
        <v>0</v>
      </c>
      <c r="J182" s="100">
        <f t="shared" si="6"/>
        <v>6977.4699999999993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2974.49</v>
      </c>
      <c r="H183" s="94">
        <f>'CUENTA T VS'!CP75</f>
        <v>4002.98</v>
      </c>
      <c r="I183" s="94"/>
      <c r="J183" s="94">
        <f t="shared" si="6"/>
        <v>6977.4699999999993</v>
      </c>
      <c r="K183" s="93">
        <f>J183/$J$25</f>
        <v>1.9165823943618639E-3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6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6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6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6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206736</v>
      </c>
      <c r="I188" s="100">
        <f>SUM(I189:I191)</f>
        <v>0</v>
      </c>
      <c r="J188" s="100">
        <f t="shared" si="6"/>
        <v>206736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6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6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206736</v>
      </c>
      <c r="I191" s="94"/>
      <c r="J191" s="94">
        <f t="shared" si="6"/>
        <v>206736</v>
      </c>
      <c r="K191" s="93">
        <f>J191/$J$25</f>
        <v>5.6786568466907682E-2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6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6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6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6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6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12000</v>
      </c>
      <c r="I197" s="100">
        <f>SUM(I198:I203)</f>
        <v>0</v>
      </c>
      <c r="J197" s="100">
        <f t="shared" si="6"/>
        <v>12000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6"/>
        <v>0</v>
      </c>
      <c r="K198" s="93">
        <f t="shared" ref="K198:K203" si="9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6"/>
        <v>0</v>
      </c>
      <c r="K199" s="93">
        <f t="shared" si="9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6"/>
        <v>0</v>
      </c>
      <c r="K200" s="93">
        <f t="shared" si="9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6"/>
        <v>0</v>
      </c>
      <c r="K201" s="93">
        <f t="shared" si="9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6"/>
        <v>0</v>
      </c>
      <c r="K202" s="93">
        <f t="shared" si="9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12000</v>
      </c>
      <c r="I203" s="94"/>
      <c r="J203" s="94">
        <f t="shared" si="6"/>
        <v>12000</v>
      </c>
      <c r="K203" s="93">
        <f t="shared" si="9"/>
        <v>3.2961788058339728E-3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8439.98</v>
      </c>
      <c r="I204" s="100">
        <f>SUM(I205:I207)</f>
        <v>0</v>
      </c>
      <c r="J204" s="100">
        <f t="shared" si="6"/>
        <v>8439.98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8439.98</v>
      </c>
      <c r="I205" s="94"/>
      <c r="J205" s="94">
        <f t="shared" si="6"/>
        <v>8439.98</v>
      </c>
      <c r="K205" s="93">
        <f>J205/$J$25</f>
        <v>2.3183069331385508E-3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6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6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 t="shared" ref="G208:I208" si="10">+G209</f>
        <v>0</v>
      </c>
      <c r="H208" s="108">
        <f t="shared" si="10"/>
        <v>0</v>
      </c>
      <c r="I208" s="108">
        <f t="shared" si="10"/>
        <v>0</v>
      </c>
      <c r="J208" s="108">
        <f t="shared" si="6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 t="shared" ref="H209:I209" si="11">H210+H211</f>
        <v>0</v>
      </c>
      <c r="I209" s="100">
        <f t="shared" si="11"/>
        <v>0</v>
      </c>
      <c r="J209" s="100">
        <f t="shared" si="6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6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6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1970928.33</v>
      </c>
      <c r="H212" s="108">
        <f>H213+H225+H232+H245+H250+H261+H286+H303+H308</f>
        <v>284952.55</v>
      </c>
      <c r="I212" s="108">
        <f>I213+I225+I232+I245+I250+I261+I286+I303+I308</f>
        <v>0</v>
      </c>
      <c r="J212" s="108">
        <f t="shared" si="6"/>
        <v>2255880.88</v>
      </c>
      <c r="K212" s="107">
        <f>J212/$J$25</f>
        <v>0.61964889542850754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283007.68</v>
      </c>
      <c r="H213" s="108">
        <f>+H214+H217+H219+H223</f>
        <v>0</v>
      </c>
      <c r="I213" s="108">
        <f>+I214+I217+I219+I223</f>
        <v>0</v>
      </c>
      <c r="J213" s="108">
        <f t="shared" si="6"/>
        <v>283007.68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283007.68</v>
      </c>
      <c r="H214" s="100">
        <f>SUM(H215:H216)</f>
        <v>0</v>
      </c>
      <c r="I214" s="100">
        <f>SUM(I215:I216)</f>
        <v>0</v>
      </c>
      <c r="J214" s="100">
        <f t="shared" si="6"/>
        <v>283007.68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283007.68</v>
      </c>
      <c r="H215" s="94">
        <f>'CUENTA T VS'!DK75</f>
        <v>0</v>
      </c>
      <c r="I215" s="95"/>
      <c r="J215" s="94">
        <f t="shared" si="6"/>
        <v>283007.68</v>
      </c>
      <c r="K215" s="93">
        <f>J215/$J$25</f>
        <v>7.7736993058686921E-2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6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6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6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12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12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12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12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12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12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12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12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12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12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12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12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12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12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12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12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12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12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12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12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12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12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12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12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12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12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75700</v>
      </c>
      <c r="H245" s="108">
        <f>+H246+H248</f>
        <v>0</v>
      </c>
      <c r="I245" s="108">
        <f>+I246+I248</f>
        <v>0</v>
      </c>
      <c r="J245" s="108">
        <f t="shared" si="12"/>
        <v>75700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75700</v>
      </c>
      <c r="H246" s="100">
        <f>SUM(H247)</f>
        <v>0</v>
      </c>
      <c r="I246" s="100">
        <f>SUM(I247)</f>
        <v>0</v>
      </c>
      <c r="J246" s="100">
        <f t="shared" si="12"/>
        <v>75700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75700</v>
      </c>
      <c r="H247" s="94">
        <f>'CUENTA T VS'!EA75</f>
        <v>0</v>
      </c>
      <c r="I247" s="94"/>
      <c r="J247" s="94">
        <f t="shared" si="12"/>
        <v>75700</v>
      </c>
      <c r="K247" s="93">
        <f>J247/$J$25</f>
        <v>2.0793394633469311E-2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12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12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69421.450000000012</v>
      </c>
      <c r="H250" s="108">
        <f>+H251+H253+H255+H257+H259</f>
        <v>0</v>
      </c>
      <c r="I250" s="108">
        <f>+I251+I253+I255+I257+I259</f>
        <v>0</v>
      </c>
      <c r="J250" s="108">
        <f t="shared" si="12"/>
        <v>69421.450000000012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12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12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12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12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12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12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12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12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69421.450000000012</v>
      </c>
      <c r="H259" s="100">
        <f>SUM(H260)</f>
        <v>0</v>
      </c>
      <c r="I259" s="100">
        <f>SUM(I260)</f>
        <v>0</v>
      </c>
      <c r="J259" s="100">
        <f t="shared" si="12"/>
        <v>69421.450000000012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69421.450000000012</v>
      </c>
      <c r="H260" s="94">
        <f>'CUENTA T VS'!EG75</f>
        <v>0</v>
      </c>
      <c r="I260" s="94"/>
      <c r="J260" s="94">
        <f t="shared" si="12"/>
        <v>69421.450000000012</v>
      </c>
      <c r="K260" s="93">
        <f>J260/$J$25</f>
        <v>1.9068792680021908E-2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0</v>
      </c>
      <c r="H261" s="108">
        <f>+H262+H268+H272+H276+H284</f>
        <v>0</v>
      </c>
      <c r="I261" s="108">
        <f>+I262+I268+I272+I276+I284</f>
        <v>0</v>
      </c>
      <c r="J261" s="108">
        <f t="shared" si="12"/>
        <v>0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12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12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12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12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12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12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12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12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12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12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0</v>
      </c>
      <c r="H272" s="100">
        <f>SUM(H273:H275)</f>
        <v>0</v>
      </c>
      <c r="I272" s="100">
        <f>SUM(I273:I275)</f>
        <v>0</v>
      </c>
      <c r="J272" s="100">
        <f t="shared" si="12"/>
        <v>0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0</v>
      </c>
      <c r="H273" s="94">
        <f>'CUENTA T VS'!EP75</f>
        <v>0</v>
      </c>
      <c r="I273" s="94"/>
      <c r="J273" s="94">
        <f t="shared" si="12"/>
        <v>0</v>
      </c>
      <c r="K273" s="93">
        <f>J273/$J$25</f>
        <v>0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12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12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12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12"/>
        <v>0</v>
      </c>
      <c r="K277" s="93">
        <f t="shared" ref="K277:K283" si="13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12"/>
        <v>0</v>
      </c>
      <c r="K278" s="93">
        <f t="shared" si="13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12"/>
        <v>0</v>
      </c>
      <c r="K279" s="93">
        <f t="shared" si="13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12"/>
        <v>0</v>
      </c>
      <c r="K280" s="93">
        <f t="shared" si="13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12"/>
        <v>0</v>
      </c>
      <c r="K281" s="93">
        <f t="shared" si="13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12"/>
        <v>0</v>
      </c>
      <c r="K282" s="93">
        <f t="shared" si="13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4">SUM(G283:I283)</f>
        <v>0</v>
      </c>
      <c r="K283" s="93">
        <f t="shared" si="13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4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4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750312.81</v>
      </c>
      <c r="H286" s="108">
        <f>H287+H295</f>
        <v>93790</v>
      </c>
      <c r="I286" s="108">
        <f>I287+I295</f>
        <v>0</v>
      </c>
      <c r="J286" s="108">
        <f t="shared" si="14"/>
        <v>844102.81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170269.45</v>
      </c>
      <c r="H287" s="100">
        <f>SUM(H288:H294)</f>
        <v>23790</v>
      </c>
      <c r="I287" s="100">
        <f>SUM(I288:I294)</f>
        <v>0</v>
      </c>
      <c r="J287" s="100">
        <f t="shared" si="14"/>
        <v>194059.45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58570</v>
      </c>
      <c r="H288" s="94">
        <f>'CUENTA T VS'!FA75</f>
        <v>0</v>
      </c>
      <c r="I288" s="94"/>
      <c r="J288" s="94">
        <f t="shared" si="14"/>
        <v>58570</v>
      </c>
      <c r="K288" s="93">
        <f t="shared" ref="K288:K294" si="15">J288/$J$25</f>
        <v>1.6088099388141316E-2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71" t="s">
        <v>36</v>
      </c>
      <c r="G289" s="94">
        <f>'CONSOLIDADO FR'!K183</f>
        <v>83100</v>
      </c>
      <c r="H289" s="94">
        <f>'CUENTA T VS'!FB75</f>
        <v>3000</v>
      </c>
      <c r="I289" s="94"/>
      <c r="J289" s="94">
        <f t="shared" si="14"/>
        <v>86100</v>
      </c>
      <c r="K289" s="93">
        <f t="shared" si="15"/>
        <v>2.3650082931858753E-2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4"/>
        <v>0</v>
      </c>
      <c r="K290" s="93">
        <f t="shared" si="15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28249.45</v>
      </c>
      <c r="H291" s="94">
        <f>'CUENTA T VS'!FD75</f>
        <v>20790</v>
      </c>
      <c r="I291" s="94"/>
      <c r="J291" s="94">
        <f t="shared" si="14"/>
        <v>49039.45</v>
      </c>
      <c r="K291" s="93">
        <f t="shared" si="15"/>
        <v>1.34702329783129E-2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350</v>
      </c>
      <c r="H292" s="94">
        <f>'CUENTA T VS'!FE75</f>
        <v>0</v>
      </c>
      <c r="I292" s="94"/>
      <c r="J292" s="94">
        <f t="shared" si="14"/>
        <v>350</v>
      </c>
      <c r="K292" s="93">
        <f t="shared" si="15"/>
        <v>9.6138548503490871E-5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4"/>
        <v>0</v>
      </c>
      <c r="K293" s="93">
        <f t="shared" si="15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4"/>
        <v>0</v>
      </c>
      <c r="K294" s="93">
        <f t="shared" si="15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580043.36</v>
      </c>
      <c r="H295" s="100">
        <f>SUM(H296:H302)</f>
        <v>70000</v>
      </c>
      <c r="I295" s="100">
        <f>SUM(I296:I302)</f>
        <v>0</v>
      </c>
      <c r="J295" s="100">
        <f t="shared" si="14"/>
        <v>650043.36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4"/>
        <v>0</v>
      </c>
      <c r="K296" s="93">
        <f t="shared" ref="K296:K302" si="16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4"/>
        <v>0</v>
      </c>
      <c r="K297" s="93">
        <f t="shared" si="16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185441.03</v>
      </c>
      <c r="H298" s="94">
        <f>'CUENTA T VS'!FJ75</f>
        <v>70000</v>
      </c>
      <c r="I298" s="94"/>
      <c r="J298" s="94">
        <f t="shared" si="14"/>
        <v>255441.03</v>
      </c>
      <c r="K298" s="93">
        <f t="shared" si="16"/>
        <v>7.0164942435533326E-2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4"/>
        <v>0</v>
      </c>
      <c r="K299" s="93">
        <f t="shared" si="16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4"/>
        <v>0</v>
      </c>
      <c r="K300" s="93">
        <f t="shared" si="16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4"/>
        <v>0</v>
      </c>
      <c r="K301" s="93">
        <f t="shared" si="16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394602.33</v>
      </c>
      <c r="H302" s="94">
        <f>'CUENTA T VS'!FN75</f>
        <v>0</v>
      </c>
      <c r="I302" s="94"/>
      <c r="J302" s="94">
        <f t="shared" si="14"/>
        <v>394602.33</v>
      </c>
      <c r="K302" s="93">
        <f t="shared" si="16"/>
        <v>0.1083899864065586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4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4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4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4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4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792486.39000000013</v>
      </c>
      <c r="H308" s="108">
        <f>+H309+H312+H314+H316+H318+H320+H322+H324+H327</f>
        <v>191162.55</v>
      </c>
      <c r="I308" s="108">
        <f>+I309+I312+I314+I316+I318+I320+I322+I324+I327</f>
        <v>0</v>
      </c>
      <c r="J308" s="108">
        <f t="shared" si="14"/>
        <v>983648.94000000018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92658.06</v>
      </c>
      <c r="H309" s="100">
        <f>SUM(H310:H311)</f>
        <v>0</v>
      </c>
      <c r="I309" s="100">
        <f t="shared" ref="I309" si="17">SUM(I310:I311)</f>
        <v>0</v>
      </c>
      <c r="J309" s="100">
        <f>SUM(G309:I309)</f>
        <v>92658.06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92658.06</v>
      </c>
      <c r="H310" s="94">
        <f>'CUENTA T VS'!FQ75</f>
        <v>0</v>
      </c>
      <c r="I310" s="94"/>
      <c r="J310" s="94">
        <f t="shared" si="14"/>
        <v>92658.06</v>
      </c>
      <c r="K310" s="93">
        <f>J310/$J$25</f>
        <v>2.5451461130141049E-2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4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190078.38</v>
      </c>
      <c r="H312" s="100">
        <f>SUM(H313)</f>
        <v>7799.99</v>
      </c>
      <c r="I312" s="100">
        <f>SUM(I313)</f>
        <v>0</v>
      </c>
      <c r="J312" s="100">
        <f t="shared" si="14"/>
        <v>197878.37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190078.38</v>
      </c>
      <c r="H313" s="94">
        <f>'CUENTA T VS'!FS75</f>
        <v>7799.99</v>
      </c>
      <c r="I313" s="94"/>
      <c r="J313" s="94">
        <f t="shared" si="14"/>
        <v>197878.37</v>
      </c>
      <c r="K313" s="93">
        <f>J313/$J$25</f>
        <v>5.4353540777247751E-2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509749.95000000007</v>
      </c>
      <c r="H314" s="100">
        <f>SUM(H315)</f>
        <v>183362.56</v>
      </c>
      <c r="I314" s="100">
        <f>SUM(I315)</f>
        <v>0</v>
      </c>
      <c r="J314" s="100">
        <f t="shared" si="14"/>
        <v>693112.51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509749.95000000007</v>
      </c>
      <c r="H315" s="94">
        <f>'CUENTA T VS'!FT75</f>
        <v>183362.56</v>
      </c>
      <c r="I315" s="94"/>
      <c r="J315" s="94">
        <f t="shared" si="14"/>
        <v>693112.51</v>
      </c>
      <c r="K315" s="93">
        <f>J315/$J$25</f>
        <v>0.19038523046003228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4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4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4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4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4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4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4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4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4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4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4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4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4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4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4"/>
        <v>0</v>
      </c>
      <c r="K331" s="93">
        <f t="shared" ref="K331:K336" si="18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4"/>
        <v>0</v>
      </c>
      <c r="K332" s="93">
        <f t="shared" si="18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4"/>
        <v>0</v>
      </c>
      <c r="K333" s="93">
        <f t="shared" si="18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4"/>
        <v>0</v>
      </c>
      <c r="K334" s="93">
        <f t="shared" si="18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4"/>
        <v>0</v>
      </c>
      <c r="K335" s="93">
        <f t="shared" si="18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254632</v>
      </c>
      <c r="I336" s="108">
        <f>I337+I348+I357+I366+I383+I400+I405+I424+I446</f>
        <v>0</v>
      </c>
      <c r="J336" s="108">
        <f t="shared" si="14"/>
        <v>254632</v>
      </c>
      <c r="K336" s="107">
        <f t="shared" si="18"/>
        <v>6.9942716807259678E-2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254632</v>
      </c>
      <c r="I337" s="108">
        <f>+I338+I340+I342+I344+I346</f>
        <v>0</v>
      </c>
      <c r="J337" s="108">
        <f t="shared" si="14"/>
        <v>254632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4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4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162132</v>
      </c>
      <c r="I340" s="100">
        <f>SUM(I341)</f>
        <v>0</v>
      </c>
      <c r="J340" s="100">
        <f t="shared" si="14"/>
        <v>162132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162132</v>
      </c>
      <c r="I341" s="95"/>
      <c r="J341" s="94">
        <f t="shared" si="14"/>
        <v>162132</v>
      </c>
      <c r="K341" s="93">
        <f>J341/$J$25</f>
        <v>4.4534671845622806E-2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4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4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92500</v>
      </c>
      <c r="I344" s="100">
        <f>SUM(I345)</f>
        <v>0</v>
      </c>
      <c r="J344" s="100">
        <f t="shared" si="14"/>
        <v>92500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92500</v>
      </c>
      <c r="I345" s="95"/>
      <c r="J345" s="94">
        <f t="shared" si="14"/>
        <v>92500</v>
      </c>
      <c r="K345" s="93">
        <f>J345/$J$25</f>
        <v>2.5408044961636872E-2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4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4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4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9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9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9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9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9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9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9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9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9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9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9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9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9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9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9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9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9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9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9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9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9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9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9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9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9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9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9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9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9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9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9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9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9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9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9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9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9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9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9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9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9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9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9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9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9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9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9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9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9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9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9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9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9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9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9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9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9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9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9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9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9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9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9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9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20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20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20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20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20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20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20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20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20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20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20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20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20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20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20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20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20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20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20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20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20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20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20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20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20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20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20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20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20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20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20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20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20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20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 t="shared" ref="H447:I447" si="21">+H448+H449</f>
        <v>0</v>
      </c>
      <c r="I447" s="100">
        <f t="shared" si="21"/>
        <v>0</v>
      </c>
      <c r="J447" s="100">
        <f t="shared" si="20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20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20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 t="shared" ref="H450:I450" si="22">SUM(H451:H452)</f>
        <v>0</v>
      </c>
      <c r="I450" s="100">
        <f t="shared" si="22"/>
        <v>0</v>
      </c>
      <c r="J450" s="100">
        <f t="shared" si="20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20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20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20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20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20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20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20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20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20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20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20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20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20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20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20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20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20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20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20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20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20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20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20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20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20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20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20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23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23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23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23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23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23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23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23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23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23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23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23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23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23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23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23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23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23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23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23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23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23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23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23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BR1" workbookViewId="0">
      <selection activeCell="BX3" sqref="BX3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2" t="s">
        <v>173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22"/>
      <c r="BB1" s="522"/>
      <c r="BC1" s="522"/>
      <c r="BD1" s="522"/>
      <c r="BE1" s="522"/>
      <c r="BF1" s="522"/>
      <c r="BG1" s="522"/>
      <c r="BH1" s="522"/>
      <c r="BI1" s="522"/>
      <c r="BJ1" s="522"/>
      <c r="BK1" s="522"/>
      <c r="BL1" s="522"/>
      <c r="BM1" s="522"/>
      <c r="BN1" s="522"/>
      <c r="BO1" s="522"/>
      <c r="BP1" s="522"/>
      <c r="BQ1" s="522"/>
      <c r="BR1" s="522"/>
      <c r="BS1" s="522"/>
      <c r="BT1" s="522"/>
      <c r="BU1" s="522"/>
      <c r="BV1" s="522"/>
      <c r="BW1" s="522"/>
      <c r="BX1" s="522"/>
      <c r="BY1" s="522"/>
      <c r="BZ1" s="522"/>
      <c r="CA1" s="522"/>
      <c r="CB1" s="522"/>
      <c r="CC1" s="522"/>
      <c r="CD1" s="522"/>
      <c r="CE1" s="522"/>
      <c r="CF1" s="522"/>
      <c r="CG1" s="522"/>
      <c r="CH1" s="522"/>
      <c r="CI1" s="522"/>
      <c r="CJ1" s="522"/>
      <c r="CK1" s="522"/>
      <c r="CL1" s="522"/>
      <c r="CM1" s="522"/>
      <c r="CN1" s="522"/>
      <c r="CO1" s="522"/>
      <c r="CP1" s="522"/>
      <c r="CQ1" s="522"/>
      <c r="CR1" s="522"/>
      <c r="CS1" s="522"/>
      <c r="CT1" s="522"/>
      <c r="CU1" s="522"/>
      <c r="CV1" s="522"/>
      <c r="CW1" s="522"/>
      <c r="CX1" s="522"/>
      <c r="CY1" s="522"/>
      <c r="CZ1" s="522"/>
      <c r="DA1" s="522"/>
      <c r="DB1" s="522"/>
      <c r="DC1" s="522"/>
      <c r="DD1" s="522"/>
      <c r="DE1" s="522"/>
      <c r="DF1" s="522"/>
      <c r="DG1" s="522"/>
      <c r="DH1" s="522"/>
      <c r="DI1" s="522"/>
      <c r="DJ1" s="522"/>
      <c r="DK1" s="522"/>
      <c r="DL1" s="522"/>
      <c r="DM1" s="522"/>
      <c r="DN1" s="522"/>
      <c r="DO1" s="522"/>
      <c r="DP1" s="522"/>
      <c r="DQ1" s="522"/>
      <c r="DR1" s="522"/>
      <c r="DS1" s="522"/>
      <c r="DT1" s="522"/>
      <c r="DU1" s="522"/>
      <c r="DV1" s="522"/>
      <c r="DW1" s="522"/>
      <c r="DX1" s="522"/>
      <c r="DY1" s="522"/>
      <c r="DZ1" s="522"/>
      <c r="EA1" s="522"/>
      <c r="EB1" s="522"/>
      <c r="EC1" s="522"/>
      <c r="ED1" s="522"/>
      <c r="EE1" s="522"/>
      <c r="EF1" s="522"/>
      <c r="EG1" s="522"/>
      <c r="EH1" s="522"/>
      <c r="EI1" s="522"/>
      <c r="EJ1" s="522"/>
      <c r="EK1" s="522"/>
      <c r="EL1" s="522"/>
      <c r="EM1" s="522"/>
      <c r="EN1" s="522"/>
      <c r="EO1" s="522"/>
      <c r="EP1" s="522"/>
      <c r="EQ1" s="522"/>
      <c r="ER1" s="522"/>
      <c r="ES1" s="522"/>
      <c r="ET1" s="522"/>
      <c r="EU1" s="522"/>
      <c r="EV1" s="522"/>
      <c r="EW1" s="522"/>
      <c r="EX1" s="522"/>
      <c r="EY1" s="522"/>
      <c r="EZ1" s="522"/>
      <c r="FA1" s="522"/>
      <c r="FB1" s="522"/>
      <c r="FC1" s="522"/>
      <c r="FD1" s="522"/>
      <c r="FE1" s="522"/>
      <c r="FF1" s="522"/>
      <c r="FG1" s="522"/>
      <c r="FH1" s="522"/>
      <c r="FI1" s="522"/>
      <c r="FJ1" s="522"/>
      <c r="FK1" s="522"/>
      <c r="FL1" s="522"/>
      <c r="FM1" s="522"/>
      <c r="FN1" s="522"/>
      <c r="FO1" s="522"/>
      <c r="FP1" s="522"/>
      <c r="FQ1" s="522"/>
      <c r="FR1" s="522"/>
      <c r="FS1" s="522"/>
      <c r="FT1" s="522"/>
      <c r="FU1" s="522"/>
      <c r="FV1" s="522"/>
      <c r="FW1" s="522"/>
      <c r="FX1" s="522"/>
      <c r="FY1" s="522"/>
      <c r="FZ1" s="522"/>
      <c r="GA1" s="522"/>
      <c r="GB1" s="522"/>
      <c r="GC1" s="522"/>
      <c r="GD1" s="522"/>
      <c r="GE1" s="522"/>
      <c r="GF1" s="522"/>
      <c r="GG1" s="522"/>
      <c r="GH1" s="522"/>
      <c r="GI1" s="522"/>
      <c r="GJ1" s="522"/>
      <c r="GK1" s="522"/>
      <c r="GL1" s="522"/>
      <c r="GM1" s="522"/>
      <c r="GN1" s="522"/>
      <c r="GO1" s="522"/>
      <c r="GP1" s="522"/>
      <c r="GQ1" s="522"/>
      <c r="GR1" s="522"/>
      <c r="GS1" s="522"/>
      <c r="GT1" s="522"/>
      <c r="GU1" s="522"/>
      <c r="GV1" s="522"/>
      <c r="GW1" s="522"/>
      <c r="GX1" s="522"/>
      <c r="GY1" s="522"/>
      <c r="GZ1" s="522"/>
      <c r="HA1" s="522"/>
      <c r="HB1" s="522"/>
      <c r="HC1" s="522"/>
      <c r="HD1" s="522"/>
      <c r="HE1" s="522"/>
      <c r="HF1" s="522"/>
      <c r="HG1" s="522"/>
      <c r="HH1" s="522"/>
      <c r="HI1" s="522"/>
      <c r="HJ1" s="522"/>
      <c r="HK1" s="522"/>
      <c r="HL1" s="522"/>
      <c r="HM1" s="522"/>
      <c r="HN1" s="522"/>
      <c r="HO1" s="522"/>
      <c r="HP1" s="522"/>
      <c r="HQ1" s="522"/>
      <c r="HR1" s="522"/>
      <c r="HS1" s="522"/>
      <c r="HT1" s="522"/>
      <c r="HU1" s="522"/>
      <c r="HV1" s="522"/>
      <c r="HW1" s="522"/>
      <c r="HX1" s="522"/>
      <c r="HY1" s="522"/>
      <c r="HZ1" s="522"/>
      <c r="IA1" s="522"/>
      <c r="IB1" s="522"/>
      <c r="IC1" s="522"/>
      <c r="ID1" s="522"/>
      <c r="IE1" s="522"/>
      <c r="IF1" s="522"/>
      <c r="IG1" s="522"/>
      <c r="IH1" s="522"/>
      <c r="II1" s="522"/>
      <c r="IJ1" s="522"/>
      <c r="IK1" s="522"/>
      <c r="IL1" s="522"/>
      <c r="IM1" s="522"/>
      <c r="IN1" s="522"/>
      <c r="IO1" s="522"/>
      <c r="IP1" s="522"/>
      <c r="IQ1" s="522"/>
      <c r="IR1" s="522"/>
      <c r="IS1" s="522"/>
      <c r="IT1" s="522"/>
      <c r="IU1" s="522"/>
      <c r="IV1" s="522"/>
      <c r="IW1" s="522"/>
      <c r="IX1" s="522"/>
      <c r="IY1" s="522"/>
      <c r="IZ1" s="522"/>
      <c r="JA1" s="522"/>
      <c r="JB1" s="522"/>
      <c r="JC1" s="522"/>
      <c r="JD1" s="522"/>
      <c r="JE1" s="522"/>
      <c r="JF1" s="522"/>
      <c r="JG1" s="522"/>
      <c r="JH1" s="522"/>
    </row>
    <row r="2" spans="1:276" ht="18.75" x14ac:dyDescent="0.3">
      <c r="A2" s="223">
        <v>211101</v>
      </c>
      <c r="B2" s="223">
        <v>211102</v>
      </c>
      <c r="C2" s="223">
        <v>211103</v>
      </c>
      <c r="D2" s="223">
        <v>211104</v>
      </c>
      <c r="E2" s="223">
        <v>211105</v>
      </c>
      <c r="F2" s="223">
        <v>211106</v>
      </c>
      <c r="G2" s="223">
        <v>211203</v>
      </c>
      <c r="H2" s="223">
        <v>211205</v>
      </c>
      <c r="I2" s="223">
        <v>211206</v>
      </c>
      <c r="J2" s="223">
        <v>211208</v>
      </c>
      <c r="K2" s="223">
        <v>211209</v>
      </c>
      <c r="L2" s="223">
        <v>211211</v>
      </c>
      <c r="M2" s="223">
        <v>211301</v>
      </c>
      <c r="N2" s="223">
        <v>211401</v>
      </c>
      <c r="O2" s="223">
        <v>211501</v>
      </c>
      <c r="P2" s="223">
        <v>211502</v>
      </c>
      <c r="Q2" s="223">
        <v>211503</v>
      </c>
      <c r="R2" s="223">
        <v>211504</v>
      </c>
      <c r="S2" s="223">
        <v>212101</v>
      </c>
      <c r="T2" s="223">
        <v>212201</v>
      </c>
      <c r="U2" s="223">
        <v>212203</v>
      </c>
      <c r="V2" s="223">
        <v>212204</v>
      </c>
      <c r="W2" s="223">
        <v>212205</v>
      </c>
      <c r="X2" s="223">
        <v>212206</v>
      </c>
      <c r="Y2" s="223">
        <v>212207</v>
      </c>
      <c r="Z2" s="223">
        <v>212208</v>
      </c>
      <c r="AA2" s="223">
        <v>212209</v>
      </c>
      <c r="AB2" s="223">
        <v>212210</v>
      </c>
      <c r="AC2" s="223">
        <v>213101</v>
      </c>
      <c r="AD2" s="223">
        <v>213102</v>
      </c>
      <c r="AE2" s="223">
        <v>213201</v>
      </c>
      <c r="AF2" s="223">
        <v>213202</v>
      </c>
      <c r="AG2" s="223">
        <v>214101</v>
      </c>
      <c r="AH2" s="223">
        <v>214201</v>
      </c>
      <c r="AI2" s="223">
        <v>214202</v>
      </c>
      <c r="AJ2" s="223">
        <v>214203</v>
      </c>
      <c r="AK2" s="223">
        <v>215101</v>
      </c>
      <c r="AL2" s="223">
        <v>215201</v>
      </c>
      <c r="AM2" s="223">
        <v>215301</v>
      </c>
      <c r="AN2" s="223">
        <v>215401</v>
      </c>
      <c r="AO2" s="223">
        <v>221101</v>
      </c>
      <c r="AP2" s="223">
        <v>221201</v>
      </c>
      <c r="AQ2" s="223">
        <v>221301</v>
      </c>
      <c r="AR2" s="223">
        <v>221401</v>
      </c>
      <c r="AS2" s="223">
        <v>221501</v>
      </c>
      <c r="AT2" s="223">
        <v>221601</v>
      </c>
      <c r="AU2" s="223">
        <v>221602</v>
      </c>
      <c r="AV2" s="223">
        <v>221701</v>
      </c>
      <c r="AW2" s="223">
        <v>221801</v>
      </c>
      <c r="AX2" s="223">
        <v>222101</v>
      </c>
      <c r="AY2" s="223">
        <v>222201</v>
      </c>
      <c r="AZ2" s="223">
        <v>223101</v>
      </c>
      <c r="BA2" s="223">
        <v>223201</v>
      </c>
      <c r="BB2" s="223">
        <v>224101</v>
      </c>
      <c r="BC2" s="223">
        <v>224201</v>
      </c>
      <c r="BD2" s="223">
        <v>224301</v>
      </c>
      <c r="BE2" s="223">
        <v>224401</v>
      </c>
      <c r="BF2" s="223">
        <v>225101</v>
      </c>
      <c r="BG2" s="223">
        <v>225201</v>
      </c>
      <c r="BH2" s="223">
        <v>225301</v>
      </c>
      <c r="BI2" s="223">
        <v>225302</v>
      </c>
      <c r="BJ2" s="223">
        <v>225303</v>
      </c>
      <c r="BK2" s="223">
        <v>225304</v>
      </c>
      <c r="BL2" s="223">
        <v>225305</v>
      </c>
      <c r="BM2" s="223">
        <v>225401</v>
      </c>
      <c r="BN2" s="223">
        <v>225501</v>
      </c>
      <c r="BO2" s="223">
        <v>225601</v>
      </c>
      <c r="BP2" s="223">
        <v>225701</v>
      </c>
      <c r="BQ2" s="223">
        <v>225801</v>
      </c>
      <c r="BR2" s="223">
        <v>225901</v>
      </c>
      <c r="BS2" s="223">
        <v>226101</v>
      </c>
      <c r="BT2" s="223">
        <v>226201</v>
      </c>
      <c r="BU2" s="223">
        <v>226301</v>
      </c>
      <c r="BV2" s="223">
        <v>226401</v>
      </c>
      <c r="BW2" s="223">
        <v>227101</v>
      </c>
      <c r="BX2" s="223">
        <v>227102</v>
      </c>
      <c r="BY2" s="223">
        <v>227103</v>
      </c>
      <c r="BZ2" s="223">
        <v>227104</v>
      </c>
      <c r="CA2" s="223">
        <v>227105</v>
      </c>
      <c r="CB2" s="223">
        <v>227106</v>
      </c>
      <c r="CC2" s="223">
        <v>227107</v>
      </c>
      <c r="CD2" s="223">
        <v>227199</v>
      </c>
      <c r="CE2" s="223">
        <v>227201</v>
      </c>
      <c r="CF2" s="223">
        <v>227202</v>
      </c>
      <c r="CG2" s="223">
        <v>227203</v>
      </c>
      <c r="CH2" s="223">
        <v>227204</v>
      </c>
      <c r="CI2" s="223">
        <v>227205</v>
      </c>
      <c r="CJ2" s="223">
        <v>227206</v>
      </c>
      <c r="CK2" s="223">
        <v>227207</v>
      </c>
      <c r="CL2" s="223">
        <v>227208</v>
      </c>
      <c r="CM2" s="223">
        <v>227299</v>
      </c>
      <c r="CN2" s="223">
        <v>227301</v>
      </c>
      <c r="CO2" s="223">
        <v>228101</v>
      </c>
      <c r="CP2" s="223">
        <v>228201</v>
      </c>
      <c r="CQ2" s="223">
        <v>228301</v>
      </c>
      <c r="CR2" s="223">
        <v>228401</v>
      </c>
      <c r="CS2" s="223">
        <v>228501</v>
      </c>
      <c r="CT2" s="223">
        <v>228502</v>
      </c>
      <c r="CU2" s="223">
        <v>228503</v>
      </c>
      <c r="CV2" s="223">
        <v>228601</v>
      </c>
      <c r="CW2" s="223">
        <v>228602</v>
      </c>
      <c r="CX2" s="223">
        <v>228603</v>
      </c>
      <c r="CY2" s="223">
        <v>228604</v>
      </c>
      <c r="CZ2" s="223">
        <v>228701</v>
      </c>
      <c r="DA2" s="223">
        <v>228702</v>
      </c>
      <c r="DB2" s="223">
        <v>228703</v>
      </c>
      <c r="DC2" s="223">
        <v>228704</v>
      </c>
      <c r="DD2" s="223">
        <v>228705</v>
      </c>
      <c r="DE2" s="223">
        <v>228706</v>
      </c>
      <c r="DF2" s="223">
        <v>228801</v>
      </c>
      <c r="DG2" s="223">
        <v>228802</v>
      </c>
      <c r="DH2" s="223">
        <v>228803</v>
      </c>
      <c r="DI2" s="223">
        <v>229201</v>
      </c>
      <c r="DJ2" s="223">
        <v>229203</v>
      </c>
      <c r="DK2" s="223">
        <v>231101</v>
      </c>
      <c r="DL2" s="223">
        <v>231102</v>
      </c>
      <c r="DM2" s="223">
        <v>231201</v>
      </c>
      <c r="DN2" s="223">
        <v>231301</v>
      </c>
      <c r="DO2" s="223">
        <v>231302</v>
      </c>
      <c r="DP2" s="223">
        <v>231303</v>
      </c>
      <c r="DQ2" s="223">
        <v>231401</v>
      </c>
      <c r="DR2" s="223">
        <v>232101</v>
      </c>
      <c r="DS2" s="223">
        <v>232201</v>
      </c>
      <c r="DT2" s="223">
        <v>232301</v>
      </c>
      <c r="DU2" s="223">
        <v>233101</v>
      </c>
      <c r="DV2" s="223">
        <v>233201</v>
      </c>
      <c r="DW2" s="223">
        <v>233301</v>
      </c>
      <c r="DX2" s="223">
        <v>233401</v>
      </c>
      <c r="DY2" s="223">
        <v>233501</v>
      </c>
      <c r="DZ2" s="223">
        <v>233601</v>
      </c>
      <c r="EA2" s="223">
        <v>234101</v>
      </c>
      <c r="EB2" s="223">
        <v>234201</v>
      </c>
      <c r="EC2" s="223">
        <v>235101</v>
      </c>
      <c r="ED2" s="223">
        <v>235201</v>
      </c>
      <c r="EE2" s="223">
        <v>235301</v>
      </c>
      <c r="EF2" s="223">
        <v>235401</v>
      </c>
      <c r="EG2" s="223">
        <v>235501</v>
      </c>
      <c r="EH2" s="223">
        <v>236101</v>
      </c>
      <c r="EI2" s="223">
        <v>236102</v>
      </c>
      <c r="EJ2" s="223">
        <v>236103</v>
      </c>
      <c r="EK2" s="223">
        <v>236104</v>
      </c>
      <c r="EL2" s="223">
        <v>236105</v>
      </c>
      <c r="EM2" s="223">
        <v>236201</v>
      </c>
      <c r="EN2" s="223">
        <v>236202</v>
      </c>
      <c r="EO2" s="223">
        <v>236203</v>
      </c>
      <c r="EP2" s="223">
        <v>236304</v>
      </c>
      <c r="EQ2" s="223">
        <v>236305</v>
      </c>
      <c r="ER2" s="223">
        <v>236306</v>
      </c>
      <c r="ES2" s="223">
        <v>236401</v>
      </c>
      <c r="ET2" s="223">
        <v>236402</v>
      </c>
      <c r="EU2" s="223">
        <v>236403</v>
      </c>
      <c r="EV2" s="223">
        <v>236404</v>
      </c>
      <c r="EW2" s="223">
        <v>236405</v>
      </c>
      <c r="EX2" s="223">
        <v>236406</v>
      </c>
      <c r="EY2" s="223">
        <v>236407</v>
      </c>
      <c r="EZ2" s="223">
        <v>236901</v>
      </c>
      <c r="FA2" s="223">
        <v>237101</v>
      </c>
      <c r="FB2" s="223">
        <v>237102</v>
      </c>
      <c r="FC2" s="223">
        <v>237103</v>
      </c>
      <c r="FD2" s="223">
        <v>237104</v>
      </c>
      <c r="FE2" s="223">
        <v>237105</v>
      </c>
      <c r="FF2" s="223">
        <v>237106</v>
      </c>
      <c r="FG2" s="223">
        <v>237107</v>
      </c>
      <c r="FH2" s="223">
        <v>237201</v>
      </c>
      <c r="FI2" s="223">
        <v>237202</v>
      </c>
      <c r="FJ2" s="223">
        <v>237203</v>
      </c>
      <c r="FK2" s="223">
        <v>237204</v>
      </c>
      <c r="FL2" s="223">
        <v>237205</v>
      </c>
      <c r="FM2" s="223">
        <v>237206</v>
      </c>
      <c r="FN2" s="223">
        <v>237299</v>
      </c>
      <c r="FO2" s="223">
        <v>238101</v>
      </c>
      <c r="FP2" s="223">
        <v>238201</v>
      </c>
      <c r="FQ2" s="223">
        <v>239101</v>
      </c>
      <c r="FR2" s="223">
        <v>239102</v>
      </c>
      <c r="FS2" s="223">
        <v>239201</v>
      </c>
      <c r="FT2" s="223">
        <v>239301</v>
      </c>
      <c r="FU2" s="223">
        <v>239401</v>
      </c>
      <c r="FV2" s="223">
        <v>239501</v>
      </c>
      <c r="FW2" s="223">
        <v>239601</v>
      </c>
      <c r="FX2" s="223">
        <v>239701</v>
      </c>
      <c r="FY2" s="223">
        <v>239801</v>
      </c>
      <c r="FZ2" s="223">
        <v>239802</v>
      </c>
      <c r="GA2" s="223">
        <v>239901</v>
      </c>
      <c r="GB2" s="223">
        <v>239904</v>
      </c>
      <c r="GC2" s="223">
        <v>241201</v>
      </c>
      <c r="GD2" s="223">
        <v>241202</v>
      </c>
      <c r="GE2" s="223">
        <v>241203</v>
      </c>
      <c r="GF2" s="223">
        <v>241204</v>
      </c>
      <c r="GG2" s="223">
        <v>241205</v>
      </c>
      <c r="GH2" s="223">
        <v>261101</v>
      </c>
      <c r="GI2" s="223">
        <v>261201</v>
      </c>
      <c r="GJ2" s="223">
        <v>261301</v>
      </c>
      <c r="GK2" s="223">
        <v>261401</v>
      </c>
      <c r="GL2" s="223">
        <v>261901</v>
      </c>
      <c r="GM2" s="223">
        <v>262101</v>
      </c>
      <c r="GN2" s="223">
        <v>262201</v>
      </c>
      <c r="GO2" s="223">
        <v>262301</v>
      </c>
      <c r="GP2" s="223">
        <v>262401</v>
      </c>
      <c r="GQ2" s="223">
        <v>263101</v>
      </c>
      <c r="GR2" s="223">
        <v>263201</v>
      </c>
      <c r="GS2" s="223">
        <v>263301</v>
      </c>
      <c r="GT2" s="223">
        <v>263401</v>
      </c>
      <c r="GU2" s="223">
        <v>264101</v>
      </c>
      <c r="GV2" s="223">
        <v>264201</v>
      </c>
      <c r="GW2" s="223">
        <v>264301</v>
      </c>
      <c r="GX2" s="223">
        <v>264401</v>
      </c>
      <c r="GY2" s="223">
        <v>264501</v>
      </c>
      <c r="GZ2" s="223">
        <v>264601</v>
      </c>
      <c r="HA2" s="223">
        <v>264701</v>
      </c>
      <c r="HB2" s="223">
        <v>264801</v>
      </c>
      <c r="HC2" s="223">
        <v>265101</v>
      </c>
      <c r="HD2" s="223">
        <v>265201</v>
      </c>
      <c r="HE2" s="223">
        <v>265301</v>
      </c>
      <c r="HF2" s="223">
        <v>265401</v>
      </c>
      <c r="HG2" s="223">
        <v>265501</v>
      </c>
      <c r="HH2" s="223">
        <v>265601</v>
      </c>
      <c r="HI2" s="223">
        <v>265701</v>
      </c>
      <c r="HJ2" s="223">
        <v>265801</v>
      </c>
      <c r="HK2" s="223">
        <v>266101</v>
      </c>
      <c r="HL2" s="223">
        <v>266201</v>
      </c>
      <c r="HM2" s="223">
        <v>267101</v>
      </c>
      <c r="HN2" s="223">
        <v>267201</v>
      </c>
      <c r="HO2" s="223">
        <v>267301</v>
      </c>
      <c r="HP2" s="223">
        <v>267401</v>
      </c>
      <c r="HQ2" s="223">
        <v>267501</v>
      </c>
      <c r="HR2" s="223">
        <v>267601</v>
      </c>
      <c r="HS2" s="223">
        <v>267701</v>
      </c>
      <c r="HT2" s="223">
        <v>267801</v>
      </c>
      <c r="HU2" s="223">
        <v>267901</v>
      </c>
      <c r="HV2" s="223">
        <v>268101</v>
      </c>
      <c r="HW2" s="223">
        <v>268201</v>
      </c>
      <c r="HX2" s="223">
        <v>268301</v>
      </c>
      <c r="HY2" s="223">
        <v>268302</v>
      </c>
      <c r="HZ2" s="223">
        <v>268401</v>
      </c>
      <c r="IA2" s="223">
        <v>268501</v>
      </c>
      <c r="IB2" s="223">
        <v>268601</v>
      </c>
      <c r="IC2" s="223">
        <v>268701</v>
      </c>
      <c r="ID2" s="223">
        <v>268802</v>
      </c>
      <c r="IE2" s="223">
        <v>268803</v>
      </c>
      <c r="IF2" s="223">
        <v>268804</v>
      </c>
      <c r="IG2" s="223">
        <v>268901</v>
      </c>
      <c r="IH2" s="223">
        <v>269101</v>
      </c>
      <c r="II2" s="223">
        <v>269102</v>
      </c>
      <c r="IJ2" s="223">
        <v>269201</v>
      </c>
      <c r="IK2" s="223">
        <v>269202</v>
      </c>
      <c r="IL2" s="223">
        <v>269301</v>
      </c>
      <c r="IM2" s="223">
        <v>269401</v>
      </c>
      <c r="IN2" s="223">
        <v>269501</v>
      </c>
      <c r="IO2" s="223">
        <v>269502</v>
      </c>
      <c r="IP2" s="223">
        <v>269503</v>
      </c>
      <c r="IQ2" s="223">
        <v>2269901</v>
      </c>
      <c r="IR2" s="223">
        <v>271101</v>
      </c>
      <c r="IS2" s="223">
        <v>271201</v>
      </c>
      <c r="IT2" s="223">
        <v>271301</v>
      </c>
      <c r="IU2" s="223">
        <v>271401</v>
      </c>
      <c r="IV2" s="223">
        <v>272101</v>
      </c>
      <c r="IW2" s="223">
        <v>272201</v>
      </c>
      <c r="IX2" s="223">
        <v>272301</v>
      </c>
      <c r="IY2" s="223">
        <v>272401</v>
      </c>
      <c r="IZ2" s="223">
        <v>272501</v>
      </c>
      <c r="JA2" s="223">
        <v>272601</v>
      </c>
      <c r="JB2" s="223">
        <v>272701</v>
      </c>
      <c r="JC2" s="223">
        <v>272801</v>
      </c>
      <c r="JD2" s="223">
        <v>272901</v>
      </c>
      <c r="JE2" s="223">
        <v>273101</v>
      </c>
      <c r="JF2" s="223">
        <v>273201</v>
      </c>
      <c r="JG2" s="223">
        <v>274101</v>
      </c>
      <c r="JH2" s="223">
        <v>274201</v>
      </c>
      <c r="JI2" s="225" t="s">
        <v>0</v>
      </c>
      <c r="JJ2" s="261" t="s">
        <v>538</v>
      </c>
      <c r="JK2" s="261" t="s">
        <v>539</v>
      </c>
      <c r="JL2" s="261" t="s">
        <v>482</v>
      </c>
      <c r="JM2" s="261" t="s">
        <v>540</v>
      </c>
      <c r="JN2" s="261">
        <v>2022</v>
      </c>
      <c r="JO2" s="261" t="s">
        <v>445</v>
      </c>
      <c r="JP2" s="261" t="s">
        <v>541</v>
      </c>
    </row>
    <row r="3" spans="1:276" x14ac:dyDescent="0.25">
      <c r="A3" s="315"/>
      <c r="B3" s="315"/>
      <c r="C3" s="315"/>
      <c r="D3" s="315"/>
      <c r="E3" s="315"/>
      <c r="F3" s="315"/>
      <c r="G3" s="315"/>
      <c r="H3" s="315"/>
      <c r="I3" s="315"/>
      <c r="J3" s="315">
        <v>131892.34</v>
      </c>
      <c r="K3" s="315"/>
      <c r="L3" s="315" t="s">
        <v>505</v>
      </c>
      <c r="M3" s="315"/>
      <c r="N3" s="315"/>
      <c r="O3" s="315"/>
      <c r="P3" s="315"/>
      <c r="Q3" s="315">
        <v>0</v>
      </c>
      <c r="R3" s="315"/>
      <c r="S3" s="315"/>
      <c r="T3" s="315"/>
      <c r="U3" s="315"/>
      <c r="V3" s="315"/>
      <c r="W3" s="315"/>
      <c r="X3" s="315">
        <v>0</v>
      </c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>
        <v>19341.66</v>
      </c>
      <c r="AL3" s="315">
        <v>17347.8</v>
      </c>
      <c r="AM3" s="315">
        <v>2088</v>
      </c>
      <c r="AN3" s="315"/>
      <c r="AO3" s="315"/>
      <c r="AP3" s="315"/>
      <c r="AQ3" s="315">
        <v>0</v>
      </c>
      <c r="AR3" s="315"/>
      <c r="AS3" s="315"/>
      <c r="AT3" s="315"/>
      <c r="AU3" s="315"/>
      <c r="AV3" s="315"/>
      <c r="AW3" s="315"/>
      <c r="AX3" s="315"/>
      <c r="AY3" s="315">
        <v>0</v>
      </c>
      <c r="AZ3" s="315">
        <v>5150</v>
      </c>
      <c r="BA3" s="315"/>
      <c r="BB3" s="315"/>
      <c r="BC3" s="315">
        <v>19470</v>
      </c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  <c r="BS3" s="315"/>
      <c r="BT3" s="315"/>
      <c r="BU3" s="315"/>
      <c r="BV3" s="315"/>
      <c r="BW3" s="315">
        <v>496442.39</v>
      </c>
      <c r="BX3" s="315"/>
      <c r="BY3" s="315"/>
      <c r="BZ3" s="315"/>
      <c r="CA3" s="315"/>
      <c r="CB3" s="315"/>
      <c r="CC3" s="315">
        <v>0</v>
      </c>
      <c r="CD3" s="315"/>
      <c r="CE3" s="315"/>
      <c r="CF3" s="315">
        <v>178130.68</v>
      </c>
      <c r="CG3" s="315"/>
      <c r="CH3" s="315"/>
      <c r="CI3" s="315"/>
      <c r="CJ3" s="315"/>
      <c r="CK3" s="315"/>
      <c r="CL3" s="315">
        <v>0</v>
      </c>
      <c r="CM3" s="315"/>
      <c r="CN3" s="315"/>
      <c r="CO3" s="315">
        <v>0</v>
      </c>
      <c r="CP3" s="315">
        <v>4002.98</v>
      </c>
      <c r="CQ3" s="315"/>
      <c r="CR3" s="315">
        <v>0</v>
      </c>
      <c r="CS3" s="315">
        <v>0</v>
      </c>
      <c r="CT3" s="315"/>
      <c r="CU3" s="315">
        <v>206736</v>
      </c>
      <c r="CV3" s="315"/>
      <c r="CW3" s="315"/>
      <c r="CX3" s="315"/>
      <c r="CY3" s="315"/>
      <c r="CZ3" s="315"/>
      <c r="DA3" s="315">
        <v>0</v>
      </c>
      <c r="DB3" s="315"/>
      <c r="DC3" s="315">
        <v>0</v>
      </c>
      <c r="DD3" s="315"/>
      <c r="DE3" s="315">
        <v>12000</v>
      </c>
      <c r="DF3" s="315">
        <v>8439.98</v>
      </c>
      <c r="DG3" s="315"/>
      <c r="DH3" s="315"/>
      <c r="DI3" s="315"/>
      <c r="DJ3" s="315"/>
      <c r="DK3" s="315">
        <v>0</v>
      </c>
      <c r="DL3" s="315"/>
      <c r="DM3" s="315"/>
      <c r="DN3" s="315"/>
      <c r="DO3" s="315"/>
      <c r="DP3" s="315"/>
      <c r="DQ3" s="315">
        <v>0</v>
      </c>
      <c r="DR3" s="315">
        <v>0</v>
      </c>
      <c r="DS3" s="315"/>
      <c r="DT3" s="315"/>
      <c r="DU3" s="315">
        <v>0</v>
      </c>
      <c r="DV3" s="315"/>
      <c r="DW3" s="315">
        <v>0</v>
      </c>
      <c r="DX3" s="315"/>
      <c r="DY3" s="315"/>
      <c r="DZ3" s="315"/>
      <c r="EA3" s="315"/>
      <c r="EB3" s="315"/>
      <c r="EC3" s="315"/>
      <c r="ED3" s="315"/>
      <c r="EE3" s="315"/>
      <c r="EF3" s="315"/>
      <c r="EG3" s="315"/>
      <c r="EH3" s="315"/>
      <c r="EI3" s="315"/>
      <c r="EJ3" s="315"/>
      <c r="EK3" s="315"/>
      <c r="EL3" s="315"/>
      <c r="EM3" s="315"/>
      <c r="EN3" s="315"/>
      <c r="EO3" s="315"/>
      <c r="EP3" s="315"/>
      <c r="EQ3" s="315"/>
      <c r="ER3" s="315"/>
      <c r="ES3" s="315"/>
      <c r="ET3" s="315"/>
      <c r="EU3" s="315"/>
      <c r="EV3" s="315"/>
      <c r="EW3" s="315"/>
      <c r="EX3" s="315"/>
      <c r="EY3" s="315"/>
      <c r="EZ3" s="315"/>
      <c r="FA3" s="315">
        <v>0</v>
      </c>
      <c r="FB3" s="315">
        <v>3000</v>
      </c>
      <c r="FC3" s="315">
        <v>0</v>
      </c>
      <c r="FD3" s="315">
        <v>20790</v>
      </c>
      <c r="FE3" s="315"/>
      <c r="FF3" s="315"/>
      <c r="FG3" s="315"/>
      <c r="FH3" s="315"/>
      <c r="FI3" s="315"/>
      <c r="FJ3" s="315">
        <v>70000</v>
      </c>
      <c r="FK3" s="315"/>
      <c r="FL3" s="315"/>
      <c r="FM3" s="315"/>
      <c r="FN3" s="315">
        <v>0</v>
      </c>
      <c r="FO3" s="315"/>
      <c r="FP3" s="315"/>
      <c r="FQ3" s="315"/>
      <c r="FR3" s="315"/>
      <c r="FS3" s="315">
        <v>7799.99</v>
      </c>
      <c r="FT3" s="315">
        <v>183362.56</v>
      </c>
      <c r="FU3" s="315"/>
      <c r="FV3" s="315"/>
      <c r="FW3" s="315">
        <v>0</v>
      </c>
      <c r="FX3" s="315"/>
      <c r="FY3" s="315"/>
      <c r="FZ3" s="315"/>
      <c r="GA3" s="315"/>
      <c r="GB3" s="315"/>
      <c r="GC3" s="315"/>
      <c r="GD3" s="315"/>
      <c r="GE3" s="315"/>
      <c r="GF3" s="315"/>
      <c r="GG3" s="315"/>
      <c r="GH3" s="315">
        <v>0</v>
      </c>
      <c r="GI3" s="315">
        <v>162132</v>
      </c>
      <c r="GJ3" s="315">
        <v>0</v>
      </c>
      <c r="GK3" s="315">
        <v>92500</v>
      </c>
      <c r="GL3" s="315"/>
      <c r="GM3" s="315"/>
      <c r="GN3" s="315"/>
      <c r="GO3" s="315"/>
      <c r="GP3" s="315"/>
      <c r="GQ3" s="315">
        <v>0</v>
      </c>
      <c r="GR3" s="315"/>
      <c r="GS3" s="315"/>
      <c r="GT3" s="315"/>
      <c r="GU3" s="315"/>
      <c r="GV3" s="315"/>
      <c r="GW3" s="315"/>
      <c r="GX3" s="315"/>
      <c r="GY3" s="315"/>
      <c r="GZ3" s="315"/>
      <c r="HA3" s="315"/>
      <c r="HB3" s="315"/>
      <c r="HC3" s="315"/>
      <c r="HD3" s="315"/>
      <c r="HE3" s="315"/>
      <c r="HF3" s="315"/>
      <c r="HG3" s="315"/>
      <c r="HH3" s="315"/>
      <c r="HI3" s="315"/>
      <c r="HJ3" s="315"/>
      <c r="HK3" s="315"/>
      <c r="HL3" s="315"/>
      <c r="HM3" s="315"/>
      <c r="HN3" s="315"/>
      <c r="HO3" s="315"/>
      <c r="HP3" s="315"/>
      <c r="HQ3" s="315"/>
      <c r="HR3" s="315"/>
      <c r="HS3" s="315"/>
      <c r="HT3" s="315"/>
      <c r="HU3" s="315"/>
      <c r="HV3" s="315"/>
      <c r="HW3" s="315"/>
      <c r="HX3" s="315"/>
      <c r="HY3" s="315"/>
      <c r="HZ3" s="315"/>
      <c r="IA3" s="315"/>
      <c r="IB3" s="315"/>
      <c r="IC3" s="315"/>
      <c r="ID3" s="315"/>
      <c r="IE3" s="315"/>
      <c r="IF3" s="315"/>
      <c r="IG3" s="315"/>
      <c r="IH3" s="315"/>
      <c r="II3" s="315"/>
      <c r="IJ3" s="315"/>
      <c r="IK3" s="315"/>
      <c r="IL3" s="315"/>
      <c r="IM3" s="315"/>
      <c r="IN3" s="315"/>
      <c r="IO3" s="315"/>
      <c r="IP3" s="315"/>
      <c r="IQ3" s="315"/>
      <c r="IR3" s="315"/>
      <c r="IS3" s="315"/>
      <c r="IT3" s="315"/>
      <c r="IU3" s="315"/>
      <c r="IV3" s="315"/>
      <c r="IW3" s="315"/>
      <c r="IX3" s="315"/>
      <c r="IY3" s="315"/>
      <c r="IZ3" s="315"/>
      <c r="JA3" s="315"/>
      <c r="JB3" s="315"/>
      <c r="JC3" s="315"/>
      <c r="JD3" s="315"/>
      <c r="JE3" s="315"/>
      <c r="JF3" s="315"/>
      <c r="JG3" s="315"/>
      <c r="JH3" s="315"/>
      <c r="JI3" s="224">
        <f>SUM(A3:JH3)</f>
        <v>1640626.38</v>
      </c>
      <c r="JJ3" s="316" t="s">
        <v>745</v>
      </c>
      <c r="JK3" s="257"/>
      <c r="JL3" s="262"/>
      <c r="JM3" s="262"/>
      <c r="JN3" s="262"/>
      <c r="JO3" s="262">
        <f>+JM3+JN3</f>
        <v>0</v>
      </c>
      <c r="JP3" s="262"/>
    </row>
    <row r="4" spans="1:276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  <c r="BS4" s="257"/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7"/>
      <c r="CJ4" s="257"/>
      <c r="CK4" s="257"/>
      <c r="CL4" s="257"/>
      <c r="CM4" s="257"/>
      <c r="CN4" s="257"/>
      <c r="CO4" s="257"/>
      <c r="CP4" s="257"/>
      <c r="CQ4" s="257"/>
      <c r="CR4" s="257"/>
      <c r="CS4" s="257"/>
      <c r="CT4" s="257"/>
      <c r="CU4" s="257"/>
      <c r="CV4" s="257"/>
      <c r="CW4" s="257"/>
      <c r="CX4" s="257"/>
      <c r="CY4" s="257"/>
      <c r="CZ4" s="257"/>
      <c r="DA4" s="257"/>
      <c r="DB4" s="257"/>
      <c r="DC4" s="257"/>
      <c r="DD4" s="257"/>
      <c r="DE4" s="257"/>
      <c r="DF4" s="257"/>
      <c r="DG4" s="257"/>
      <c r="DH4" s="257"/>
      <c r="DI4" s="257"/>
      <c r="DJ4" s="257"/>
      <c r="DK4" s="257"/>
      <c r="DL4" s="257"/>
      <c r="DM4" s="257"/>
      <c r="DN4" s="257"/>
      <c r="DO4" s="257"/>
      <c r="DP4" s="257"/>
      <c r="DQ4" s="257"/>
      <c r="DR4" s="257"/>
      <c r="DS4" s="257"/>
      <c r="DT4" s="257"/>
      <c r="DU4" s="257"/>
      <c r="DV4" s="257"/>
      <c r="DW4" s="257"/>
      <c r="DX4" s="257"/>
      <c r="DY4" s="257"/>
      <c r="DZ4" s="257"/>
      <c r="EA4" s="257"/>
      <c r="EB4" s="257"/>
      <c r="EC4" s="257"/>
      <c r="ED4" s="257"/>
      <c r="EE4" s="257"/>
      <c r="EF4" s="257"/>
      <c r="EG4" s="257"/>
      <c r="EH4" s="257"/>
      <c r="EI4" s="257"/>
      <c r="EJ4" s="257"/>
      <c r="EK4" s="257"/>
      <c r="EL4" s="257"/>
      <c r="EM4" s="257"/>
      <c r="EN4" s="257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7"/>
      <c r="EZ4" s="257"/>
      <c r="FA4" s="257"/>
      <c r="FB4" s="257"/>
      <c r="FC4" s="257"/>
      <c r="FD4" s="257"/>
      <c r="FE4" s="257"/>
      <c r="FF4" s="257"/>
      <c r="FG4" s="257"/>
      <c r="FH4" s="257"/>
      <c r="FI4" s="257"/>
      <c r="FJ4" s="257"/>
      <c r="FK4" s="257"/>
      <c r="FL4" s="257"/>
      <c r="FM4" s="257"/>
      <c r="FN4" s="257"/>
      <c r="FO4" s="257"/>
      <c r="FP4" s="257"/>
      <c r="FQ4" s="257"/>
      <c r="FR4" s="257"/>
      <c r="FS4" s="257"/>
      <c r="FT4" s="257"/>
      <c r="FU4" s="257"/>
      <c r="FV4" s="257"/>
      <c r="FW4" s="257"/>
      <c r="FX4" s="257"/>
      <c r="FY4" s="257"/>
      <c r="FZ4" s="257"/>
      <c r="GA4" s="257"/>
      <c r="GB4" s="257"/>
      <c r="GC4" s="257"/>
      <c r="GD4" s="257"/>
      <c r="GE4" s="257"/>
      <c r="GF4" s="257"/>
      <c r="GG4" s="257"/>
      <c r="GH4" s="257"/>
      <c r="GI4" s="257"/>
      <c r="GJ4" s="257"/>
      <c r="GK4" s="257"/>
      <c r="GL4" s="257"/>
      <c r="GM4" s="257"/>
      <c r="GN4" s="257"/>
      <c r="GO4" s="257"/>
      <c r="GP4" s="257"/>
      <c r="GQ4" s="257"/>
      <c r="GR4" s="257"/>
      <c r="GS4" s="257"/>
      <c r="GT4" s="257"/>
      <c r="GU4" s="257"/>
      <c r="GV4" s="257"/>
      <c r="GW4" s="257"/>
      <c r="GX4" s="257"/>
      <c r="GY4" s="257"/>
      <c r="GZ4" s="257"/>
      <c r="HA4" s="257"/>
      <c r="HB4" s="257"/>
      <c r="HC4" s="257"/>
      <c r="HD4" s="257"/>
      <c r="HE4" s="257"/>
      <c r="HF4" s="257"/>
      <c r="HG4" s="257"/>
      <c r="HH4" s="257"/>
      <c r="HI4" s="257"/>
      <c r="HJ4" s="257"/>
      <c r="HK4" s="257"/>
      <c r="HL4" s="257"/>
      <c r="HM4" s="257"/>
      <c r="HN4" s="257"/>
      <c r="HO4" s="257"/>
      <c r="HP4" s="257"/>
      <c r="HQ4" s="257"/>
      <c r="HR4" s="257"/>
      <c r="HS4" s="257"/>
      <c r="HT4" s="257"/>
      <c r="HU4" s="257"/>
      <c r="HV4" s="257"/>
      <c r="HW4" s="257"/>
      <c r="HX4" s="257"/>
      <c r="HY4" s="257"/>
      <c r="HZ4" s="257"/>
      <c r="IA4" s="257"/>
      <c r="IB4" s="257"/>
      <c r="IC4" s="257"/>
      <c r="ID4" s="257"/>
      <c r="IE4" s="257"/>
      <c r="IF4" s="257"/>
      <c r="IG4" s="257"/>
      <c r="IH4" s="257"/>
      <c r="II4" s="257"/>
      <c r="IJ4" s="257"/>
      <c r="IK4" s="257"/>
      <c r="IL4" s="257"/>
      <c r="IM4" s="257"/>
      <c r="IN4" s="257"/>
      <c r="IO4" s="257"/>
      <c r="IP4" s="257"/>
      <c r="IQ4" s="257"/>
      <c r="IR4" s="257"/>
      <c r="IS4" s="257"/>
      <c r="IT4" s="257"/>
      <c r="IU4" s="257"/>
      <c r="IV4" s="257"/>
      <c r="IW4" s="257"/>
      <c r="IX4" s="257"/>
      <c r="IY4" s="257"/>
      <c r="IZ4" s="257"/>
      <c r="JA4" s="257"/>
      <c r="JB4" s="257"/>
      <c r="JC4" s="257"/>
      <c r="JD4" s="257"/>
      <c r="JE4" s="257"/>
      <c r="JF4" s="257"/>
      <c r="JG4" s="257"/>
      <c r="JH4" s="257"/>
      <c r="JI4" s="224">
        <f t="shared" ref="JI4:JI57" si="0">SUM(A4:JH4)</f>
        <v>0</v>
      </c>
      <c r="JJ4" s="2"/>
      <c r="JK4" s="257"/>
      <c r="JL4" s="262"/>
      <c r="JM4" s="262"/>
      <c r="JN4" s="262"/>
      <c r="JO4" s="262"/>
      <c r="JP4" s="262"/>
    </row>
    <row r="5" spans="1:276" x14ac:dyDescent="0.2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  <c r="IW5" s="257"/>
      <c r="IX5" s="257"/>
      <c r="IY5" s="257"/>
      <c r="IZ5" s="257"/>
      <c r="JA5" s="257"/>
      <c r="JB5" s="257"/>
      <c r="JC5" s="257"/>
      <c r="JD5" s="257"/>
      <c r="JE5" s="257"/>
      <c r="JF5" s="257"/>
      <c r="JG5" s="257"/>
      <c r="JH5" s="257"/>
      <c r="JI5" s="224">
        <f t="shared" si="0"/>
        <v>0</v>
      </c>
      <c r="JJ5" s="2"/>
      <c r="JK5" s="257"/>
      <c r="JL5" s="262"/>
      <c r="JM5" s="262"/>
      <c r="JN5" s="262"/>
      <c r="JO5" s="262"/>
      <c r="JP5" s="262"/>
    </row>
    <row r="6" spans="1:276" x14ac:dyDescent="0.25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257"/>
      <c r="GB6" s="257"/>
      <c r="GC6" s="257"/>
      <c r="GD6" s="257"/>
      <c r="GE6" s="257"/>
      <c r="GF6" s="257"/>
      <c r="GG6" s="257"/>
      <c r="GH6" s="257"/>
      <c r="GI6" s="257"/>
      <c r="GJ6" s="257"/>
      <c r="GK6" s="257"/>
      <c r="GL6" s="257"/>
      <c r="GM6" s="257"/>
      <c r="GN6" s="257"/>
      <c r="GO6" s="257"/>
      <c r="GP6" s="257"/>
      <c r="GQ6" s="257"/>
      <c r="GR6" s="257"/>
      <c r="GS6" s="257"/>
      <c r="GT6" s="257"/>
      <c r="GU6" s="257"/>
      <c r="GV6" s="257"/>
      <c r="GW6" s="257"/>
      <c r="GX6" s="257"/>
      <c r="GY6" s="257"/>
      <c r="GZ6" s="257"/>
      <c r="HA6" s="257"/>
      <c r="HB6" s="257"/>
      <c r="HC6" s="257"/>
      <c r="HD6" s="257"/>
      <c r="HE6" s="257"/>
      <c r="HF6" s="257"/>
      <c r="HG6" s="257"/>
      <c r="HH6" s="257"/>
      <c r="HI6" s="257"/>
      <c r="HJ6" s="257"/>
      <c r="HK6" s="257"/>
      <c r="HL6" s="257"/>
      <c r="HM6" s="257"/>
      <c r="HN6" s="257"/>
      <c r="HO6" s="257"/>
      <c r="HP6" s="257"/>
      <c r="HQ6" s="257"/>
      <c r="HR6" s="257"/>
      <c r="HS6" s="257"/>
      <c r="HT6" s="257"/>
      <c r="HU6" s="257"/>
      <c r="HV6" s="257"/>
      <c r="HW6" s="257"/>
      <c r="HX6" s="257"/>
      <c r="HY6" s="257"/>
      <c r="HZ6" s="257"/>
      <c r="IA6" s="257"/>
      <c r="IB6" s="257"/>
      <c r="IC6" s="257"/>
      <c r="ID6" s="257"/>
      <c r="IE6" s="257"/>
      <c r="IF6" s="257"/>
      <c r="IG6" s="257"/>
      <c r="IH6" s="257"/>
      <c r="II6" s="257"/>
      <c r="IJ6" s="257"/>
      <c r="IK6" s="257"/>
      <c r="IL6" s="257"/>
      <c r="IM6" s="257"/>
      <c r="IN6" s="257"/>
      <c r="IO6" s="257"/>
      <c r="IP6" s="257"/>
      <c r="IQ6" s="257"/>
      <c r="IR6" s="257"/>
      <c r="IS6" s="257"/>
      <c r="IT6" s="257"/>
      <c r="IU6" s="257"/>
      <c r="IV6" s="257"/>
      <c r="IW6" s="257"/>
      <c r="IX6" s="257"/>
      <c r="IY6" s="257"/>
      <c r="IZ6" s="257"/>
      <c r="JA6" s="257"/>
      <c r="JB6" s="257"/>
      <c r="JC6" s="257"/>
      <c r="JD6" s="257"/>
      <c r="JE6" s="257"/>
      <c r="JF6" s="257"/>
      <c r="JG6" s="257"/>
      <c r="JH6" s="257"/>
      <c r="JI6" s="224">
        <f t="shared" si="0"/>
        <v>0</v>
      </c>
      <c r="JJ6" s="2"/>
      <c r="JK6" s="257"/>
      <c r="JL6" s="262"/>
      <c r="JM6" s="262"/>
      <c r="JN6" s="262"/>
      <c r="JO6" s="262"/>
      <c r="JP6" s="262"/>
    </row>
    <row r="7" spans="1:276" x14ac:dyDescent="0.25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  <c r="IU7" s="257"/>
      <c r="IV7" s="257"/>
      <c r="IW7" s="257"/>
      <c r="IX7" s="257"/>
      <c r="IY7" s="257"/>
      <c r="IZ7" s="257"/>
      <c r="JA7" s="257"/>
      <c r="JB7" s="257"/>
      <c r="JC7" s="257"/>
      <c r="JD7" s="257"/>
      <c r="JE7" s="257"/>
      <c r="JF7" s="257"/>
      <c r="JG7" s="257"/>
      <c r="JH7" s="257"/>
      <c r="JI7" s="224">
        <f t="shared" si="0"/>
        <v>0</v>
      </c>
      <c r="JJ7" s="2"/>
      <c r="JK7" s="257"/>
      <c r="JL7" s="262"/>
      <c r="JM7" s="262"/>
      <c r="JN7" s="262"/>
      <c r="JO7" s="262"/>
      <c r="JP7" s="262"/>
    </row>
    <row r="8" spans="1:276" x14ac:dyDescent="0.25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257"/>
      <c r="GB8" s="257"/>
      <c r="GC8" s="257"/>
      <c r="GD8" s="257"/>
      <c r="GE8" s="257"/>
      <c r="GF8" s="257"/>
      <c r="GG8" s="257"/>
      <c r="GH8" s="257"/>
      <c r="GI8" s="257"/>
      <c r="GJ8" s="257"/>
      <c r="GK8" s="257"/>
      <c r="GL8" s="257"/>
      <c r="GM8" s="257"/>
      <c r="GN8" s="257"/>
      <c r="GO8" s="257"/>
      <c r="GP8" s="257"/>
      <c r="GQ8" s="257"/>
      <c r="GR8" s="257"/>
      <c r="GS8" s="257"/>
      <c r="GT8" s="257"/>
      <c r="GU8" s="257"/>
      <c r="GV8" s="257"/>
      <c r="GW8" s="257"/>
      <c r="GX8" s="257"/>
      <c r="GY8" s="257"/>
      <c r="GZ8" s="257"/>
      <c r="HA8" s="257"/>
      <c r="HB8" s="257"/>
      <c r="HC8" s="257"/>
      <c r="HD8" s="257"/>
      <c r="HE8" s="257"/>
      <c r="HF8" s="257"/>
      <c r="HG8" s="257"/>
      <c r="HH8" s="257"/>
      <c r="HI8" s="257"/>
      <c r="HJ8" s="257"/>
      <c r="HK8" s="257"/>
      <c r="HL8" s="257"/>
      <c r="HM8" s="257"/>
      <c r="HN8" s="257"/>
      <c r="HO8" s="257"/>
      <c r="HP8" s="257"/>
      <c r="HQ8" s="257"/>
      <c r="HR8" s="257"/>
      <c r="HS8" s="257"/>
      <c r="HT8" s="257"/>
      <c r="HU8" s="257"/>
      <c r="HV8" s="257"/>
      <c r="HW8" s="257"/>
      <c r="HX8" s="257"/>
      <c r="HY8" s="257"/>
      <c r="HZ8" s="257"/>
      <c r="IA8" s="257"/>
      <c r="IB8" s="257"/>
      <c r="IC8" s="257"/>
      <c r="ID8" s="257"/>
      <c r="IE8" s="257"/>
      <c r="IF8" s="257"/>
      <c r="IG8" s="257"/>
      <c r="IH8" s="257"/>
      <c r="II8" s="257"/>
      <c r="IJ8" s="257"/>
      <c r="IK8" s="257"/>
      <c r="IL8" s="257"/>
      <c r="IM8" s="257"/>
      <c r="IN8" s="257"/>
      <c r="IO8" s="257"/>
      <c r="IP8" s="257"/>
      <c r="IQ8" s="257"/>
      <c r="IR8" s="257"/>
      <c r="IS8" s="257"/>
      <c r="IT8" s="257"/>
      <c r="IU8" s="257"/>
      <c r="IV8" s="257"/>
      <c r="IW8" s="257"/>
      <c r="IX8" s="257"/>
      <c r="IY8" s="257"/>
      <c r="IZ8" s="257"/>
      <c r="JA8" s="257"/>
      <c r="JB8" s="257"/>
      <c r="JC8" s="257"/>
      <c r="JD8" s="257"/>
      <c r="JE8" s="257"/>
      <c r="JF8" s="257"/>
      <c r="JG8" s="257"/>
      <c r="JH8" s="257"/>
      <c r="JI8" s="224">
        <f t="shared" si="0"/>
        <v>0</v>
      </c>
      <c r="JJ8" s="2"/>
      <c r="JK8" s="257"/>
      <c r="JL8" s="262"/>
      <c r="JM8" s="262"/>
      <c r="JN8" s="262"/>
      <c r="JO8" s="262"/>
      <c r="JP8" s="262"/>
    </row>
    <row r="9" spans="1:276" x14ac:dyDescent="0.25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  <c r="FA9" s="257"/>
      <c r="FB9" s="257"/>
      <c r="FC9" s="257"/>
      <c r="FD9" s="257"/>
      <c r="FE9" s="257"/>
      <c r="FF9" s="257"/>
      <c r="FG9" s="257"/>
      <c r="FH9" s="257"/>
      <c r="FI9" s="257"/>
      <c r="FJ9" s="257"/>
      <c r="FK9" s="257"/>
      <c r="FL9" s="257"/>
      <c r="FM9" s="257"/>
      <c r="FN9" s="257"/>
      <c r="FO9" s="257"/>
      <c r="FP9" s="257"/>
      <c r="FQ9" s="257"/>
      <c r="FR9" s="257"/>
      <c r="FS9" s="257"/>
      <c r="FT9" s="257"/>
      <c r="FU9" s="257"/>
      <c r="FV9" s="257"/>
      <c r="FW9" s="257"/>
      <c r="FX9" s="257"/>
      <c r="FY9" s="257"/>
      <c r="FZ9" s="257"/>
      <c r="GA9" s="257"/>
      <c r="GB9" s="257"/>
      <c r="GC9" s="257"/>
      <c r="GD9" s="257"/>
      <c r="GE9" s="257"/>
      <c r="GF9" s="257"/>
      <c r="GG9" s="257"/>
      <c r="GH9" s="257"/>
      <c r="GI9" s="257"/>
      <c r="GJ9" s="257"/>
      <c r="GK9" s="257"/>
      <c r="GL9" s="257"/>
      <c r="GM9" s="257"/>
      <c r="GN9" s="257"/>
      <c r="GO9" s="257"/>
      <c r="GP9" s="257"/>
      <c r="GQ9" s="257"/>
      <c r="GR9" s="257"/>
      <c r="GS9" s="257"/>
      <c r="GT9" s="257"/>
      <c r="GU9" s="257"/>
      <c r="GV9" s="257"/>
      <c r="GW9" s="257"/>
      <c r="GX9" s="257"/>
      <c r="GY9" s="257"/>
      <c r="GZ9" s="257"/>
      <c r="HA9" s="257"/>
      <c r="HB9" s="257"/>
      <c r="HC9" s="257"/>
      <c r="HD9" s="257"/>
      <c r="HE9" s="257"/>
      <c r="HF9" s="257"/>
      <c r="HG9" s="257"/>
      <c r="HH9" s="257"/>
      <c r="HI9" s="257"/>
      <c r="HJ9" s="257"/>
      <c r="HK9" s="257"/>
      <c r="HL9" s="257"/>
      <c r="HM9" s="257"/>
      <c r="HN9" s="257"/>
      <c r="HO9" s="257"/>
      <c r="HP9" s="257"/>
      <c r="HQ9" s="257"/>
      <c r="HR9" s="257"/>
      <c r="HS9" s="257"/>
      <c r="HT9" s="257"/>
      <c r="HU9" s="257"/>
      <c r="HV9" s="257"/>
      <c r="HW9" s="257"/>
      <c r="HX9" s="257"/>
      <c r="HY9" s="257"/>
      <c r="HZ9" s="257"/>
      <c r="IA9" s="257"/>
      <c r="IB9" s="257"/>
      <c r="IC9" s="257"/>
      <c r="ID9" s="257"/>
      <c r="IE9" s="257"/>
      <c r="IF9" s="257"/>
      <c r="IG9" s="257"/>
      <c r="IH9" s="257"/>
      <c r="II9" s="257"/>
      <c r="IJ9" s="257"/>
      <c r="IK9" s="257"/>
      <c r="IL9" s="257"/>
      <c r="IM9" s="257"/>
      <c r="IN9" s="257"/>
      <c r="IO9" s="257"/>
      <c r="IP9" s="257"/>
      <c r="IQ9" s="257"/>
      <c r="IR9" s="257"/>
      <c r="IS9" s="257"/>
      <c r="IT9" s="257"/>
      <c r="IU9" s="257"/>
      <c r="IV9" s="257"/>
      <c r="IW9" s="257"/>
      <c r="IX9" s="257"/>
      <c r="IY9" s="257"/>
      <c r="IZ9" s="257"/>
      <c r="JA9" s="257"/>
      <c r="JB9" s="257"/>
      <c r="JC9" s="257"/>
      <c r="JD9" s="257"/>
      <c r="JE9" s="257"/>
      <c r="JF9" s="257"/>
      <c r="JG9" s="257"/>
      <c r="JH9" s="257"/>
      <c r="JI9" s="224">
        <f t="shared" si="0"/>
        <v>0</v>
      </c>
      <c r="JJ9" s="2"/>
      <c r="JK9" s="257"/>
      <c r="JL9" s="262"/>
      <c r="JM9" s="262"/>
      <c r="JN9" s="262"/>
      <c r="JO9" s="262"/>
      <c r="JP9" s="262"/>
    </row>
    <row r="10" spans="1:276" x14ac:dyDescent="0.25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7"/>
      <c r="BG10" s="257"/>
      <c r="BH10" s="257"/>
      <c r="BI10" s="257"/>
      <c r="BJ10" s="257"/>
      <c r="BK10" s="257"/>
      <c r="BL10" s="257"/>
      <c r="BM10" s="257"/>
      <c r="BN10" s="257"/>
      <c r="BO10" s="257"/>
      <c r="BP10" s="257"/>
      <c r="BQ10" s="257"/>
      <c r="BR10" s="257"/>
      <c r="BS10" s="257"/>
      <c r="BT10" s="257"/>
      <c r="BU10" s="257"/>
      <c r="BV10" s="257"/>
      <c r="BW10" s="257"/>
      <c r="BX10" s="257"/>
      <c r="BY10" s="257"/>
      <c r="BZ10" s="257"/>
      <c r="CA10" s="257"/>
      <c r="CB10" s="257"/>
      <c r="CC10" s="257"/>
      <c r="CD10" s="257"/>
      <c r="CE10" s="257"/>
      <c r="CF10" s="257"/>
      <c r="CG10" s="257"/>
      <c r="CH10" s="257"/>
      <c r="CI10" s="257"/>
      <c r="CJ10" s="257"/>
      <c r="CK10" s="257"/>
      <c r="CL10" s="257"/>
      <c r="CM10" s="257"/>
      <c r="CN10" s="257"/>
      <c r="CO10" s="257"/>
      <c r="CP10" s="257"/>
      <c r="CQ10" s="257"/>
      <c r="CR10" s="257"/>
      <c r="CS10" s="257"/>
      <c r="CT10" s="257"/>
      <c r="CU10" s="257"/>
      <c r="CV10" s="257"/>
      <c r="CW10" s="257"/>
      <c r="CX10" s="257"/>
      <c r="CY10" s="257"/>
      <c r="CZ10" s="257"/>
      <c r="DA10" s="257"/>
      <c r="DB10" s="257"/>
      <c r="DC10" s="257"/>
      <c r="DD10" s="257"/>
      <c r="DE10" s="257"/>
      <c r="DF10" s="257"/>
      <c r="DG10" s="257"/>
      <c r="DH10" s="257"/>
      <c r="DI10" s="257"/>
      <c r="DJ10" s="257"/>
      <c r="DK10" s="257"/>
      <c r="DL10" s="257"/>
      <c r="DM10" s="257"/>
      <c r="DN10" s="257"/>
      <c r="DO10" s="257"/>
      <c r="DP10" s="257"/>
      <c r="DQ10" s="257"/>
      <c r="DR10" s="257"/>
      <c r="DS10" s="257"/>
      <c r="DT10" s="257"/>
      <c r="DU10" s="257"/>
      <c r="DV10" s="257"/>
      <c r="DW10" s="257"/>
      <c r="DX10" s="257"/>
      <c r="DY10" s="257"/>
      <c r="DZ10" s="257"/>
      <c r="EA10" s="257"/>
      <c r="EB10" s="257"/>
      <c r="EC10" s="257"/>
      <c r="ED10" s="257"/>
      <c r="EE10" s="257"/>
      <c r="EF10" s="257"/>
      <c r="EG10" s="257"/>
      <c r="EH10" s="257"/>
      <c r="EI10" s="257"/>
      <c r="EJ10" s="257"/>
      <c r="EK10" s="257"/>
      <c r="EL10" s="257"/>
      <c r="EM10" s="257"/>
      <c r="EN10" s="257"/>
      <c r="EO10" s="257"/>
      <c r="EP10" s="257"/>
      <c r="EQ10" s="257"/>
      <c r="ER10" s="257"/>
      <c r="ES10" s="257"/>
      <c r="ET10" s="257"/>
      <c r="EU10" s="257"/>
      <c r="EV10" s="257"/>
      <c r="EW10" s="257"/>
      <c r="EX10" s="257"/>
      <c r="EY10" s="257"/>
      <c r="EZ10" s="257"/>
      <c r="FA10" s="257"/>
      <c r="FB10" s="257"/>
      <c r="FC10" s="257"/>
      <c r="FD10" s="257"/>
      <c r="FE10" s="257"/>
      <c r="FF10" s="257"/>
      <c r="FG10" s="257"/>
      <c r="FH10" s="257"/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7"/>
      <c r="GA10" s="257"/>
      <c r="GB10" s="257"/>
      <c r="GC10" s="257"/>
      <c r="GD10" s="257"/>
      <c r="GE10" s="257"/>
      <c r="GF10" s="257"/>
      <c r="GG10" s="257"/>
      <c r="GH10" s="257"/>
      <c r="GI10" s="257"/>
      <c r="GJ10" s="257"/>
      <c r="GK10" s="257"/>
      <c r="GL10" s="257"/>
      <c r="GM10" s="257"/>
      <c r="GN10" s="257"/>
      <c r="GO10" s="257"/>
      <c r="GP10" s="257"/>
      <c r="GQ10" s="257"/>
      <c r="GR10" s="257"/>
      <c r="GS10" s="257"/>
      <c r="GT10" s="257"/>
      <c r="GU10" s="257"/>
      <c r="GV10" s="257"/>
      <c r="GW10" s="257"/>
      <c r="GX10" s="257"/>
      <c r="GY10" s="257"/>
      <c r="GZ10" s="257"/>
      <c r="HA10" s="257"/>
      <c r="HB10" s="257"/>
      <c r="HC10" s="257"/>
      <c r="HD10" s="257"/>
      <c r="HE10" s="257"/>
      <c r="HF10" s="257"/>
      <c r="HG10" s="257"/>
      <c r="HH10" s="257"/>
      <c r="HI10" s="257"/>
      <c r="HJ10" s="257"/>
      <c r="HK10" s="257"/>
      <c r="HL10" s="257"/>
      <c r="HM10" s="257"/>
      <c r="HN10" s="257"/>
      <c r="HO10" s="257"/>
      <c r="HP10" s="257"/>
      <c r="HQ10" s="257"/>
      <c r="HR10" s="257"/>
      <c r="HS10" s="257"/>
      <c r="HT10" s="257"/>
      <c r="HU10" s="257"/>
      <c r="HV10" s="257"/>
      <c r="HW10" s="257"/>
      <c r="HX10" s="257"/>
      <c r="HY10" s="257"/>
      <c r="HZ10" s="257"/>
      <c r="IA10" s="257"/>
      <c r="IB10" s="257"/>
      <c r="IC10" s="257"/>
      <c r="ID10" s="257"/>
      <c r="IE10" s="257"/>
      <c r="IF10" s="257"/>
      <c r="IG10" s="257"/>
      <c r="IH10" s="257"/>
      <c r="II10" s="257"/>
      <c r="IJ10" s="257"/>
      <c r="IK10" s="257"/>
      <c r="IL10" s="257"/>
      <c r="IM10" s="257"/>
      <c r="IN10" s="257"/>
      <c r="IO10" s="257"/>
      <c r="IP10" s="257"/>
      <c r="IQ10" s="257"/>
      <c r="IR10" s="257"/>
      <c r="IS10" s="257"/>
      <c r="IT10" s="257"/>
      <c r="IU10" s="257"/>
      <c r="IV10" s="257"/>
      <c r="IW10" s="257"/>
      <c r="IX10" s="257"/>
      <c r="IY10" s="257"/>
      <c r="IZ10" s="257"/>
      <c r="JA10" s="257"/>
      <c r="JB10" s="257"/>
      <c r="JC10" s="257"/>
      <c r="JD10" s="257"/>
      <c r="JE10" s="257"/>
      <c r="JF10" s="257"/>
      <c r="JG10" s="257"/>
      <c r="JH10" s="257"/>
      <c r="JI10" s="224">
        <f t="shared" si="0"/>
        <v>0</v>
      </c>
      <c r="JJ10" s="2"/>
      <c r="JK10" s="257"/>
      <c r="JL10" s="262"/>
      <c r="JM10" s="262"/>
      <c r="JN10" s="262"/>
      <c r="JO10" s="262"/>
      <c r="JP10" s="262"/>
    </row>
    <row r="11" spans="1:276" x14ac:dyDescent="0.25">
      <c r="A11" s="257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257"/>
      <c r="FG11" s="257"/>
      <c r="FH11" s="257"/>
      <c r="FI11" s="257"/>
      <c r="FJ11" s="257"/>
      <c r="FK11" s="257"/>
      <c r="FL11" s="257"/>
      <c r="FM11" s="257"/>
      <c r="FN11" s="257"/>
      <c r="FO11" s="257"/>
      <c r="FP11" s="257"/>
      <c r="FQ11" s="257"/>
      <c r="FR11" s="257"/>
      <c r="FS11" s="257"/>
      <c r="FT11" s="257"/>
      <c r="FU11" s="257"/>
      <c r="FV11" s="257"/>
      <c r="FW11" s="257"/>
      <c r="FX11" s="257"/>
      <c r="FY11" s="257"/>
      <c r="FZ11" s="257"/>
      <c r="GA11" s="257"/>
      <c r="GB11" s="257"/>
      <c r="GC11" s="257"/>
      <c r="GD11" s="257"/>
      <c r="GE11" s="257"/>
      <c r="GF11" s="257"/>
      <c r="GG11" s="257"/>
      <c r="GH11" s="257"/>
      <c r="GI11" s="257"/>
      <c r="GJ11" s="257"/>
      <c r="GK11" s="257"/>
      <c r="GL11" s="257"/>
      <c r="GM11" s="257"/>
      <c r="GN11" s="257"/>
      <c r="GO11" s="257"/>
      <c r="GP11" s="257"/>
      <c r="GQ11" s="257"/>
      <c r="GR11" s="257"/>
      <c r="GS11" s="257"/>
      <c r="GT11" s="257"/>
      <c r="GU11" s="257"/>
      <c r="GV11" s="257"/>
      <c r="GW11" s="257"/>
      <c r="GX11" s="257"/>
      <c r="GY11" s="257"/>
      <c r="GZ11" s="257"/>
      <c r="HA11" s="257"/>
      <c r="HB11" s="257"/>
      <c r="HC11" s="257"/>
      <c r="HD11" s="257"/>
      <c r="HE11" s="257"/>
      <c r="HF11" s="257"/>
      <c r="HG11" s="257"/>
      <c r="HH11" s="257"/>
      <c r="HI11" s="257"/>
      <c r="HJ11" s="257"/>
      <c r="HK11" s="257"/>
      <c r="HL11" s="257"/>
      <c r="HM11" s="257"/>
      <c r="HN11" s="257"/>
      <c r="HO11" s="257"/>
      <c r="HP11" s="257"/>
      <c r="HQ11" s="257"/>
      <c r="HR11" s="257"/>
      <c r="HS11" s="257"/>
      <c r="HT11" s="257"/>
      <c r="HU11" s="257"/>
      <c r="HV11" s="257"/>
      <c r="HW11" s="257"/>
      <c r="HX11" s="257"/>
      <c r="HY11" s="257"/>
      <c r="HZ11" s="257"/>
      <c r="IA11" s="257"/>
      <c r="IB11" s="257"/>
      <c r="IC11" s="257"/>
      <c r="ID11" s="257"/>
      <c r="IE11" s="257"/>
      <c r="IF11" s="257"/>
      <c r="IG11" s="257"/>
      <c r="IH11" s="257"/>
      <c r="II11" s="257"/>
      <c r="IJ11" s="257"/>
      <c r="IK11" s="257"/>
      <c r="IL11" s="257"/>
      <c r="IM11" s="257"/>
      <c r="IN11" s="257"/>
      <c r="IO11" s="257"/>
      <c r="IP11" s="257"/>
      <c r="IQ11" s="257"/>
      <c r="IR11" s="257"/>
      <c r="IS11" s="257"/>
      <c r="IT11" s="257"/>
      <c r="IU11" s="257"/>
      <c r="IV11" s="257"/>
      <c r="IW11" s="257"/>
      <c r="IX11" s="257"/>
      <c r="IY11" s="257"/>
      <c r="IZ11" s="257"/>
      <c r="JA11" s="257"/>
      <c r="JB11" s="257"/>
      <c r="JC11" s="257"/>
      <c r="JD11" s="257"/>
      <c r="JE11" s="257"/>
      <c r="JF11" s="257"/>
      <c r="JG11" s="257"/>
      <c r="JH11" s="257"/>
      <c r="JI11" s="224">
        <f t="shared" si="0"/>
        <v>0</v>
      </c>
      <c r="JJ11" s="2"/>
      <c r="JK11" s="257"/>
      <c r="JL11" s="262"/>
      <c r="JM11" s="262"/>
      <c r="JN11" s="262"/>
      <c r="JO11" s="262"/>
      <c r="JP11" s="262"/>
    </row>
    <row r="12" spans="1:276" x14ac:dyDescent="0.25">
      <c r="A12" s="257"/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257"/>
      <c r="CD12" s="257"/>
      <c r="CE12" s="257"/>
      <c r="CF12" s="257"/>
      <c r="CG12" s="257"/>
      <c r="CH12" s="257"/>
      <c r="CI12" s="257"/>
      <c r="CJ12" s="257"/>
      <c r="CK12" s="257"/>
      <c r="CL12" s="257"/>
      <c r="CM12" s="257"/>
      <c r="CN12" s="257"/>
      <c r="CO12" s="257"/>
      <c r="CP12" s="257"/>
      <c r="CQ12" s="257"/>
      <c r="CR12" s="257"/>
      <c r="CS12" s="257"/>
      <c r="CT12" s="257"/>
      <c r="CU12" s="257"/>
      <c r="CV12" s="257"/>
      <c r="CW12" s="257"/>
      <c r="CX12" s="257"/>
      <c r="CY12" s="257"/>
      <c r="CZ12" s="257"/>
      <c r="DA12" s="257"/>
      <c r="DB12" s="257"/>
      <c r="DC12" s="257"/>
      <c r="DD12" s="257"/>
      <c r="DE12" s="257"/>
      <c r="DF12" s="257"/>
      <c r="DG12" s="257"/>
      <c r="DH12" s="257"/>
      <c r="DI12" s="257"/>
      <c r="DJ12" s="257"/>
      <c r="DK12" s="257"/>
      <c r="DL12" s="257"/>
      <c r="DM12" s="257"/>
      <c r="DN12" s="257"/>
      <c r="DO12" s="257"/>
      <c r="DP12" s="257"/>
      <c r="DQ12" s="257"/>
      <c r="DR12" s="257"/>
      <c r="DS12" s="257"/>
      <c r="DT12" s="257"/>
      <c r="DU12" s="257"/>
      <c r="DV12" s="257"/>
      <c r="DW12" s="257"/>
      <c r="DX12" s="257"/>
      <c r="DY12" s="257"/>
      <c r="DZ12" s="257"/>
      <c r="EA12" s="257"/>
      <c r="EB12" s="257"/>
      <c r="EC12" s="257"/>
      <c r="ED12" s="257"/>
      <c r="EE12" s="257"/>
      <c r="EF12" s="257"/>
      <c r="EG12" s="257"/>
      <c r="EH12" s="257"/>
      <c r="EI12" s="257"/>
      <c r="EJ12" s="257"/>
      <c r="EK12" s="257"/>
      <c r="EL12" s="257"/>
      <c r="EM12" s="257"/>
      <c r="EN12" s="257"/>
      <c r="EO12" s="257"/>
      <c r="EP12" s="257"/>
      <c r="EQ12" s="257"/>
      <c r="ER12" s="257"/>
      <c r="ES12" s="257"/>
      <c r="ET12" s="257"/>
      <c r="EU12" s="257"/>
      <c r="EV12" s="257"/>
      <c r="EW12" s="257"/>
      <c r="EX12" s="257"/>
      <c r="EY12" s="257"/>
      <c r="EZ12" s="257"/>
      <c r="FA12" s="257"/>
      <c r="FB12" s="257"/>
      <c r="FC12" s="257"/>
      <c r="FD12" s="257"/>
      <c r="FE12" s="257"/>
      <c r="FF12" s="257"/>
      <c r="FG12" s="257"/>
      <c r="FH12" s="257"/>
      <c r="FI12" s="257"/>
      <c r="FJ12" s="257"/>
      <c r="FK12" s="257"/>
      <c r="FL12" s="257"/>
      <c r="FM12" s="257"/>
      <c r="FN12" s="257"/>
      <c r="FO12" s="257"/>
      <c r="FP12" s="257"/>
      <c r="FQ12" s="257"/>
      <c r="FR12" s="257"/>
      <c r="FS12" s="257"/>
      <c r="FT12" s="257"/>
      <c r="FU12" s="257"/>
      <c r="FV12" s="257"/>
      <c r="FW12" s="257"/>
      <c r="FX12" s="257"/>
      <c r="FY12" s="257"/>
      <c r="FZ12" s="257"/>
      <c r="GA12" s="257"/>
      <c r="GB12" s="257"/>
      <c r="GC12" s="257"/>
      <c r="GD12" s="257"/>
      <c r="GE12" s="257"/>
      <c r="GF12" s="257"/>
      <c r="GG12" s="257"/>
      <c r="GH12" s="257"/>
      <c r="GI12" s="257"/>
      <c r="GJ12" s="257"/>
      <c r="GK12" s="257"/>
      <c r="GL12" s="257"/>
      <c r="GM12" s="257"/>
      <c r="GN12" s="257"/>
      <c r="GO12" s="257"/>
      <c r="GP12" s="257"/>
      <c r="GQ12" s="257"/>
      <c r="GR12" s="257"/>
      <c r="GS12" s="257"/>
      <c r="GT12" s="257"/>
      <c r="GU12" s="257"/>
      <c r="GV12" s="257"/>
      <c r="GW12" s="257"/>
      <c r="GX12" s="257"/>
      <c r="GY12" s="257"/>
      <c r="GZ12" s="257"/>
      <c r="HA12" s="257"/>
      <c r="HB12" s="257"/>
      <c r="HC12" s="257"/>
      <c r="HD12" s="257"/>
      <c r="HE12" s="257"/>
      <c r="HF12" s="257"/>
      <c r="HG12" s="257"/>
      <c r="HH12" s="257"/>
      <c r="HI12" s="257"/>
      <c r="HJ12" s="257"/>
      <c r="HK12" s="257"/>
      <c r="HL12" s="257"/>
      <c r="HM12" s="257"/>
      <c r="HN12" s="257"/>
      <c r="HO12" s="257"/>
      <c r="HP12" s="257"/>
      <c r="HQ12" s="257"/>
      <c r="HR12" s="257"/>
      <c r="HS12" s="257"/>
      <c r="HT12" s="257"/>
      <c r="HU12" s="257"/>
      <c r="HV12" s="257"/>
      <c r="HW12" s="257"/>
      <c r="HX12" s="257"/>
      <c r="HY12" s="257"/>
      <c r="HZ12" s="257"/>
      <c r="IA12" s="257"/>
      <c r="IB12" s="257"/>
      <c r="IC12" s="257"/>
      <c r="ID12" s="257"/>
      <c r="IE12" s="257"/>
      <c r="IF12" s="257"/>
      <c r="IG12" s="257"/>
      <c r="IH12" s="257"/>
      <c r="II12" s="257"/>
      <c r="IJ12" s="257"/>
      <c r="IK12" s="257"/>
      <c r="IL12" s="257"/>
      <c r="IM12" s="257"/>
      <c r="IN12" s="257"/>
      <c r="IO12" s="257"/>
      <c r="IP12" s="257"/>
      <c r="IQ12" s="257"/>
      <c r="IR12" s="257"/>
      <c r="IS12" s="257"/>
      <c r="IT12" s="257"/>
      <c r="IU12" s="257"/>
      <c r="IV12" s="257"/>
      <c r="IW12" s="257"/>
      <c r="IX12" s="257"/>
      <c r="IY12" s="257"/>
      <c r="IZ12" s="257"/>
      <c r="JA12" s="257"/>
      <c r="JB12" s="257"/>
      <c r="JC12" s="257"/>
      <c r="JD12" s="257"/>
      <c r="JE12" s="257"/>
      <c r="JF12" s="257"/>
      <c r="JG12" s="257"/>
      <c r="JH12" s="257"/>
      <c r="JI12" s="224">
        <f t="shared" si="0"/>
        <v>0</v>
      </c>
      <c r="JJ12" s="2"/>
      <c r="JK12" s="257"/>
      <c r="JL12" s="262"/>
      <c r="JM12" s="262"/>
      <c r="JN12" s="262"/>
      <c r="JO12" s="262"/>
      <c r="JP12" s="262"/>
    </row>
    <row r="13" spans="1:276" x14ac:dyDescent="0.25">
      <c r="A13" s="257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57"/>
      <c r="DN13" s="257"/>
      <c r="DO13" s="257"/>
      <c r="DP13" s="257"/>
      <c r="DQ13" s="257"/>
      <c r="DR13" s="257"/>
      <c r="DS13" s="257"/>
      <c r="DT13" s="257"/>
      <c r="DU13" s="257"/>
      <c r="DV13" s="257"/>
      <c r="DW13" s="257"/>
      <c r="DX13" s="257"/>
      <c r="DY13" s="257"/>
      <c r="DZ13" s="257"/>
      <c r="EA13" s="257"/>
      <c r="EB13" s="257"/>
      <c r="EC13" s="257"/>
      <c r="ED13" s="257"/>
      <c r="EE13" s="257"/>
      <c r="EF13" s="257"/>
      <c r="EG13" s="257"/>
      <c r="EH13" s="257"/>
      <c r="EI13" s="257"/>
      <c r="EJ13" s="257"/>
      <c r="EK13" s="257"/>
      <c r="EL13" s="257"/>
      <c r="EM13" s="257"/>
      <c r="EN13" s="257"/>
      <c r="EO13" s="257"/>
      <c r="EP13" s="257"/>
      <c r="EQ13" s="257"/>
      <c r="ER13" s="257"/>
      <c r="ES13" s="257"/>
      <c r="ET13" s="257"/>
      <c r="EU13" s="257"/>
      <c r="EV13" s="257"/>
      <c r="EW13" s="257"/>
      <c r="EX13" s="257"/>
      <c r="EY13" s="257"/>
      <c r="EZ13" s="257"/>
      <c r="FA13" s="257"/>
      <c r="FB13" s="257"/>
      <c r="FC13" s="257"/>
      <c r="FD13" s="257"/>
      <c r="FE13" s="257"/>
      <c r="FF13" s="257"/>
      <c r="FG13" s="257"/>
      <c r="FH13" s="257"/>
      <c r="FI13" s="257"/>
      <c r="FJ13" s="257"/>
      <c r="FK13" s="257"/>
      <c r="FL13" s="257"/>
      <c r="FM13" s="257"/>
      <c r="FN13" s="257"/>
      <c r="FO13" s="257"/>
      <c r="FP13" s="257"/>
      <c r="FQ13" s="257"/>
      <c r="FR13" s="257"/>
      <c r="FS13" s="257"/>
      <c r="FT13" s="257"/>
      <c r="FU13" s="257"/>
      <c r="FV13" s="257"/>
      <c r="FW13" s="257"/>
      <c r="FX13" s="257"/>
      <c r="FY13" s="257"/>
      <c r="FZ13" s="257"/>
      <c r="GA13" s="257"/>
      <c r="GB13" s="257"/>
      <c r="GC13" s="257"/>
      <c r="GD13" s="257"/>
      <c r="GE13" s="257"/>
      <c r="GF13" s="257"/>
      <c r="GG13" s="257"/>
      <c r="GH13" s="257"/>
      <c r="GI13" s="257"/>
      <c r="GJ13" s="257"/>
      <c r="GK13" s="257"/>
      <c r="GL13" s="257"/>
      <c r="GM13" s="257"/>
      <c r="GN13" s="257"/>
      <c r="GO13" s="257"/>
      <c r="GP13" s="257"/>
      <c r="GQ13" s="257"/>
      <c r="GR13" s="257"/>
      <c r="GS13" s="257"/>
      <c r="GT13" s="257"/>
      <c r="GU13" s="257"/>
      <c r="GV13" s="257"/>
      <c r="GW13" s="257"/>
      <c r="GX13" s="257"/>
      <c r="GY13" s="257"/>
      <c r="GZ13" s="257"/>
      <c r="HA13" s="257"/>
      <c r="HB13" s="257"/>
      <c r="HC13" s="257"/>
      <c r="HD13" s="257"/>
      <c r="HE13" s="257"/>
      <c r="HF13" s="257"/>
      <c r="HG13" s="257"/>
      <c r="HH13" s="257"/>
      <c r="HI13" s="257"/>
      <c r="HJ13" s="257"/>
      <c r="HK13" s="257"/>
      <c r="HL13" s="257"/>
      <c r="HM13" s="257"/>
      <c r="HN13" s="257"/>
      <c r="HO13" s="257"/>
      <c r="HP13" s="257"/>
      <c r="HQ13" s="257"/>
      <c r="HR13" s="257"/>
      <c r="HS13" s="257"/>
      <c r="HT13" s="257"/>
      <c r="HU13" s="257"/>
      <c r="HV13" s="257"/>
      <c r="HW13" s="257"/>
      <c r="HX13" s="257"/>
      <c r="HY13" s="257"/>
      <c r="HZ13" s="257"/>
      <c r="IA13" s="257"/>
      <c r="IB13" s="257"/>
      <c r="IC13" s="257"/>
      <c r="ID13" s="257"/>
      <c r="IE13" s="257"/>
      <c r="IF13" s="257"/>
      <c r="IG13" s="257"/>
      <c r="IH13" s="257"/>
      <c r="II13" s="257"/>
      <c r="IJ13" s="257"/>
      <c r="IK13" s="257"/>
      <c r="IL13" s="257"/>
      <c r="IM13" s="257"/>
      <c r="IN13" s="257"/>
      <c r="IO13" s="257"/>
      <c r="IP13" s="257"/>
      <c r="IQ13" s="257"/>
      <c r="IR13" s="257"/>
      <c r="IS13" s="257"/>
      <c r="IT13" s="257"/>
      <c r="IU13" s="257"/>
      <c r="IV13" s="257"/>
      <c r="IW13" s="257"/>
      <c r="IX13" s="257"/>
      <c r="IY13" s="257"/>
      <c r="IZ13" s="257"/>
      <c r="JA13" s="257"/>
      <c r="JB13" s="257"/>
      <c r="JC13" s="257"/>
      <c r="JD13" s="257"/>
      <c r="JE13" s="257"/>
      <c r="JF13" s="257"/>
      <c r="JG13" s="257"/>
      <c r="JH13" s="257"/>
      <c r="JI13" s="224">
        <f t="shared" si="0"/>
        <v>0</v>
      </c>
      <c r="JJ13" s="2"/>
      <c r="JK13" s="257"/>
      <c r="JL13" s="262"/>
      <c r="JM13" s="262"/>
      <c r="JN13" s="262"/>
      <c r="JO13" s="262"/>
      <c r="JP13" s="262"/>
    </row>
    <row r="14" spans="1:276" x14ac:dyDescent="0.25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7"/>
      <c r="CZ14" s="257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7"/>
      <c r="DM14" s="257"/>
      <c r="DN14" s="257"/>
      <c r="DO14" s="257"/>
      <c r="DP14" s="257"/>
      <c r="DQ14" s="257"/>
      <c r="DR14" s="257"/>
      <c r="DS14" s="257"/>
      <c r="DT14" s="257"/>
      <c r="DU14" s="257"/>
      <c r="DV14" s="257"/>
      <c r="DW14" s="257"/>
      <c r="DX14" s="257"/>
      <c r="DY14" s="257"/>
      <c r="DZ14" s="257"/>
      <c r="EA14" s="257"/>
      <c r="EB14" s="257"/>
      <c r="EC14" s="257"/>
      <c r="ED14" s="257"/>
      <c r="EE14" s="257"/>
      <c r="EF14" s="257"/>
      <c r="EG14" s="257"/>
      <c r="EH14" s="257"/>
      <c r="EI14" s="257"/>
      <c r="EJ14" s="257"/>
      <c r="EK14" s="257"/>
      <c r="EL14" s="257"/>
      <c r="EM14" s="257"/>
      <c r="EN14" s="257"/>
      <c r="EO14" s="257"/>
      <c r="EP14" s="257"/>
      <c r="EQ14" s="257"/>
      <c r="ER14" s="257"/>
      <c r="ES14" s="257"/>
      <c r="ET14" s="257"/>
      <c r="EU14" s="257"/>
      <c r="EV14" s="257"/>
      <c r="EW14" s="257"/>
      <c r="EX14" s="257"/>
      <c r="EY14" s="257"/>
      <c r="EZ14" s="257"/>
      <c r="FA14" s="257"/>
      <c r="FB14" s="257"/>
      <c r="FC14" s="257"/>
      <c r="FD14" s="257"/>
      <c r="FE14" s="257"/>
      <c r="FF14" s="257"/>
      <c r="FG14" s="257"/>
      <c r="FH14" s="257"/>
      <c r="FI14" s="257"/>
      <c r="FJ14" s="257"/>
      <c r="FK14" s="257"/>
      <c r="FL14" s="257"/>
      <c r="FM14" s="257"/>
      <c r="FN14" s="257"/>
      <c r="FO14" s="257"/>
      <c r="FP14" s="257"/>
      <c r="FQ14" s="257"/>
      <c r="FR14" s="257"/>
      <c r="FS14" s="257"/>
      <c r="FT14" s="257"/>
      <c r="FU14" s="257"/>
      <c r="FV14" s="257"/>
      <c r="FW14" s="257"/>
      <c r="FX14" s="257"/>
      <c r="FY14" s="257"/>
      <c r="FZ14" s="257"/>
      <c r="GA14" s="257"/>
      <c r="GB14" s="257"/>
      <c r="GC14" s="257"/>
      <c r="GD14" s="257"/>
      <c r="GE14" s="257"/>
      <c r="GF14" s="257"/>
      <c r="GG14" s="257"/>
      <c r="GH14" s="257"/>
      <c r="GI14" s="257"/>
      <c r="GJ14" s="257"/>
      <c r="GK14" s="257"/>
      <c r="GL14" s="257"/>
      <c r="GM14" s="257"/>
      <c r="GN14" s="257"/>
      <c r="GO14" s="257"/>
      <c r="GP14" s="257"/>
      <c r="GQ14" s="257"/>
      <c r="GR14" s="257"/>
      <c r="GS14" s="257"/>
      <c r="GT14" s="257"/>
      <c r="GU14" s="257"/>
      <c r="GV14" s="257"/>
      <c r="GW14" s="257"/>
      <c r="GX14" s="257"/>
      <c r="GY14" s="257"/>
      <c r="GZ14" s="257"/>
      <c r="HA14" s="257"/>
      <c r="HB14" s="257"/>
      <c r="HC14" s="257"/>
      <c r="HD14" s="257"/>
      <c r="HE14" s="257"/>
      <c r="HF14" s="257"/>
      <c r="HG14" s="257"/>
      <c r="HH14" s="257"/>
      <c r="HI14" s="257"/>
      <c r="HJ14" s="257"/>
      <c r="HK14" s="257"/>
      <c r="HL14" s="257"/>
      <c r="HM14" s="257"/>
      <c r="HN14" s="257"/>
      <c r="HO14" s="257"/>
      <c r="HP14" s="257"/>
      <c r="HQ14" s="257"/>
      <c r="HR14" s="257"/>
      <c r="HS14" s="257"/>
      <c r="HT14" s="257"/>
      <c r="HU14" s="257"/>
      <c r="HV14" s="257"/>
      <c r="HW14" s="257"/>
      <c r="HX14" s="257"/>
      <c r="HY14" s="257"/>
      <c r="HZ14" s="257"/>
      <c r="IA14" s="257"/>
      <c r="IB14" s="257"/>
      <c r="IC14" s="257"/>
      <c r="ID14" s="257"/>
      <c r="IE14" s="257"/>
      <c r="IF14" s="257"/>
      <c r="IG14" s="257"/>
      <c r="IH14" s="257"/>
      <c r="II14" s="257"/>
      <c r="IJ14" s="257"/>
      <c r="IK14" s="257"/>
      <c r="IL14" s="257"/>
      <c r="IM14" s="257"/>
      <c r="IN14" s="257"/>
      <c r="IO14" s="257"/>
      <c r="IP14" s="257"/>
      <c r="IQ14" s="257"/>
      <c r="IR14" s="257"/>
      <c r="IS14" s="257"/>
      <c r="IT14" s="257"/>
      <c r="IU14" s="257"/>
      <c r="IV14" s="257"/>
      <c r="IW14" s="257"/>
      <c r="IX14" s="257"/>
      <c r="IY14" s="257"/>
      <c r="IZ14" s="257"/>
      <c r="JA14" s="257"/>
      <c r="JB14" s="257"/>
      <c r="JC14" s="257"/>
      <c r="JD14" s="257"/>
      <c r="JE14" s="257"/>
      <c r="JF14" s="257"/>
      <c r="JG14" s="257"/>
      <c r="JH14" s="257"/>
      <c r="JI14" s="224">
        <f t="shared" si="0"/>
        <v>0</v>
      </c>
      <c r="JJ14" s="2"/>
      <c r="JK14" s="257"/>
      <c r="JL14" s="262"/>
      <c r="JM14" s="262"/>
      <c r="JN14" s="262"/>
      <c r="JO14" s="262"/>
      <c r="JP14" s="262"/>
    </row>
    <row r="15" spans="1:276" x14ac:dyDescent="0.25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  <c r="FI15" s="257"/>
      <c r="FJ15" s="257"/>
      <c r="FK15" s="257"/>
      <c r="FL15" s="257"/>
      <c r="FM15" s="257"/>
      <c r="FN15" s="257"/>
      <c r="FO15" s="257"/>
      <c r="FP15" s="257"/>
      <c r="FQ15" s="257"/>
      <c r="FR15" s="257"/>
      <c r="FS15" s="257"/>
      <c r="FT15" s="257"/>
      <c r="FU15" s="257"/>
      <c r="FV15" s="257"/>
      <c r="FW15" s="257"/>
      <c r="FX15" s="257"/>
      <c r="FY15" s="257"/>
      <c r="FZ15" s="257"/>
      <c r="GA15" s="257"/>
      <c r="GB15" s="257"/>
      <c r="GC15" s="257"/>
      <c r="GD15" s="257"/>
      <c r="GE15" s="257"/>
      <c r="GF15" s="257"/>
      <c r="GG15" s="257"/>
      <c r="GH15" s="257"/>
      <c r="GI15" s="257"/>
      <c r="GJ15" s="257"/>
      <c r="GK15" s="257"/>
      <c r="GL15" s="257"/>
      <c r="GM15" s="257"/>
      <c r="GN15" s="257"/>
      <c r="GO15" s="257"/>
      <c r="GP15" s="257"/>
      <c r="GQ15" s="257"/>
      <c r="GR15" s="257"/>
      <c r="GS15" s="257"/>
      <c r="GT15" s="257"/>
      <c r="GU15" s="257"/>
      <c r="GV15" s="257"/>
      <c r="GW15" s="257"/>
      <c r="GX15" s="257"/>
      <c r="GY15" s="257"/>
      <c r="GZ15" s="257"/>
      <c r="HA15" s="257"/>
      <c r="HB15" s="257"/>
      <c r="HC15" s="257"/>
      <c r="HD15" s="257"/>
      <c r="HE15" s="257"/>
      <c r="HF15" s="257"/>
      <c r="HG15" s="257"/>
      <c r="HH15" s="257"/>
      <c r="HI15" s="257"/>
      <c r="HJ15" s="257"/>
      <c r="HK15" s="257"/>
      <c r="HL15" s="257"/>
      <c r="HM15" s="257"/>
      <c r="HN15" s="257"/>
      <c r="HO15" s="257"/>
      <c r="HP15" s="257"/>
      <c r="HQ15" s="257"/>
      <c r="HR15" s="257"/>
      <c r="HS15" s="257"/>
      <c r="HT15" s="257"/>
      <c r="HU15" s="257"/>
      <c r="HV15" s="257"/>
      <c r="HW15" s="257"/>
      <c r="HX15" s="257"/>
      <c r="HY15" s="257"/>
      <c r="HZ15" s="257"/>
      <c r="IA15" s="257"/>
      <c r="IB15" s="257"/>
      <c r="IC15" s="257"/>
      <c r="ID15" s="257"/>
      <c r="IE15" s="257"/>
      <c r="IF15" s="257"/>
      <c r="IG15" s="257"/>
      <c r="IH15" s="257"/>
      <c r="II15" s="257"/>
      <c r="IJ15" s="257"/>
      <c r="IK15" s="257"/>
      <c r="IL15" s="257"/>
      <c r="IM15" s="257"/>
      <c r="IN15" s="257"/>
      <c r="IO15" s="257"/>
      <c r="IP15" s="257"/>
      <c r="IQ15" s="257"/>
      <c r="IR15" s="257"/>
      <c r="IS15" s="257"/>
      <c r="IT15" s="257"/>
      <c r="IU15" s="257"/>
      <c r="IV15" s="257"/>
      <c r="IW15" s="257"/>
      <c r="IX15" s="257"/>
      <c r="IY15" s="257"/>
      <c r="IZ15" s="257"/>
      <c r="JA15" s="257"/>
      <c r="JB15" s="257"/>
      <c r="JC15" s="257"/>
      <c r="JD15" s="257"/>
      <c r="JE15" s="257"/>
      <c r="JF15" s="257"/>
      <c r="JG15" s="257"/>
      <c r="JH15" s="257"/>
      <c r="JI15" s="224">
        <f t="shared" si="0"/>
        <v>0</v>
      </c>
      <c r="JJ15" s="2"/>
      <c r="JK15" s="257"/>
      <c r="JL15" s="262"/>
      <c r="JM15" s="262"/>
      <c r="JN15" s="262"/>
      <c r="JO15" s="262"/>
      <c r="JP15" s="262"/>
    </row>
    <row r="16" spans="1:276" x14ac:dyDescent="0.25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  <c r="FI16" s="257"/>
      <c r="FJ16" s="257"/>
      <c r="FK16" s="257"/>
      <c r="FL16" s="257"/>
      <c r="FM16" s="257"/>
      <c r="FN16" s="257"/>
      <c r="FO16" s="257"/>
      <c r="FP16" s="257"/>
      <c r="FQ16" s="257"/>
      <c r="FR16" s="257"/>
      <c r="FS16" s="257"/>
      <c r="FT16" s="257"/>
      <c r="FU16" s="257"/>
      <c r="FV16" s="257"/>
      <c r="FW16" s="257"/>
      <c r="FX16" s="257"/>
      <c r="FY16" s="257"/>
      <c r="FZ16" s="257"/>
      <c r="GA16" s="257"/>
      <c r="GB16" s="257"/>
      <c r="GC16" s="257"/>
      <c r="GD16" s="257"/>
      <c r="GE16" s="257"/>
      <c r="GF16" s="257"/>
      <c r="GG16" s="257"/>
      <c r="GH16" s="257"/>
      <c r="GI16" s="257"/>
      <c r="GJ16" s="257"/>
      <c r="GK16" s="257"/>
      <c r="GL16" s="257"/>
      <c r="GM16" s="257"/>
      <c r="GN16" s="257"/>
      <c r="GO16" s="257"/>
      <c r="GP16" s="257"/>
      <c r="GQ16" s="257"/>
      <c r="GR16" s="257"/>
      <c r="GS16" s="257"/>
      <c r="GT16" s="257"/>
      <c r="GU16" s="257"/>
      <c r="GV16" s="257"/>
      <c r="GW16" s="257"/>
      <c r="GX16" s="257"/>
      <c r="GY16" s="257"/>
      <c r="GZ16" s="257"/>
      <c r="HA16" s="257"/>
      <c r="HB16" s="257"/>
      <c r="HC16" s="257"/>
      <c r="HD16" s="257"/>
      <c r="HE16" s="257"/>
      <c r="HF16" s="257"/>
      <c r="HG16" s="257"/>
      <c r="HH16" s="257"/>
      <c r="HI16" s="257"/>
      <c r="HJ16" s="257"/>
      <c r="HK16" s="257"/>
      <c r="HL16" s="257"/>
      <c r="HM16" s="257"/>
      <c r="HN16" s="257"/>
      <c r="HO16" s="257"/>
      <c r="HP16" s="257"/>
      <c r="HQ16" s="257"/>
      <c r="HR16" s="257"/>
      <c r="HS16" s="257"/>
      <c r="HT16" s="257"/>
      <c r="HU16" s="257"/>
      <c r="HV16" s="257"/>
      <c r="HW16" s="257"/>
      <c r="HX16" s="257"/>
      <c r="HY16" s="257"/>
      <c r="HZ16" s="257"/>
      <c r="IA16" s="257"/>
      <c r="IB16" s="257"/>
      <c r="IC16" s="257"/>
      <c r="ID16" s="257"/>
      <c r="IE16" s="257"/>
      <c r="IF16" s="257"/>
      <c r="IG16" s="257"/>
      <c r="IH16" s="257"/>
      <c r="II16" s="257"/>
      <c r="IJ16" s="257"/>
      <c r="IK16" s="257"/>
      <c r="IL16" s="257"/>
      <c r="IM16" s="257"/>
      <c r="IN16" s="257"/>
      <c r="IO16" s="257"/>
      <c r="IP16" s="257"/>
      <c r="IQ16" s="257"/>
      <c r="IR16" s="257"/>
      <c r="IS16" s="257"/>
      <c r="IT16" s="257"/>
      <c r="IU16" s="257"/>
      <c r="IV16" s="257"/>
      <c r="IW16" s="257"/>
      <c r="IX16" s="257"/>
      <c r="IY16" s="257"/>
      <c r="IZ16" s="257"/>
      <c r="JA16" s="257"/>
      <c r="JB16" s="257"/>
      <c r="JC16" s="257"/>
      <c r="JD16" s="257"/>
      <c r="JE16" s="257"/>
      <c r="JF16" s="257"/>
      <c r="JG16" s="257"/>
      <c r="JH16" s="257"/>
      <c r="JI16" s="224">
        <f t="shared" si="0"/>
        <v>0</v>
      </c>
      <c r="JJ16" s="2"/>
      <c r="JK16" s="257"/>
      <c r="JL16" s="262"/>
      <c r="JM16" s="262"/>
      <c r="JN16" s="262"/>
      <c r="JO16" s="262"/>
      <c r="JP16" s="262"/>
    </row>
    <row r="17" spans="1:276" x14ac:dyDescent="0.25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257"/>
      <c r="AU17" s="257"/>
      <c r="AV17" s="257"/>
      <c r="AW17" s="257"/>
      <c r="AX17" s="257"/>
      <c r="AY17" s="257"/>
      <c r="AZ17" s="257"/>
      <c r="BA17" s="257"/>
      <c r="BB17" s="257"/>
      <c r="BC17" s="257"/>
      <c r="BD17" s="257"/>
      <c r="BE17" s="257"/>
      <c r="BF17" s="257"/>
      <c r="BG17" s="257"/>
      <c r="BH17" s="257"/>
      <c r="BI17" s="257"/>
      <c r="BJ17" s="257"/>
      <c r="BK17" s="257"/>
      <c r="BL17" s="257"/>
      <c r="BM17" s="257"/>
      <c r="BN17" s="257"/>
      <c r="BO17" s="257"/>
      <c r="BP17" s="257"/>
      <c r="BQ17" s="257"/>
      <c r="BR17" s="257"/>
      <c r="BS17" s="257"/>
      <c r="BT17" s="257"/>
      <c r="BU17" s="257"/>
      <c r="BV17" s="257"/>
      <c r="BW17" s="257"/>
      <c r="BX17" s="257"/>
      <c r="BY17" s="257"/>
      <c r="BZ17" s="257"/>
      <c r="CA17" s="257"/>
      <c r="CB17" s="257"/>
      <c r="CC17" s="257"/>
      <c r="CD17" s="257"/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  <c r="CS17" s="257"/>
      <c r="CT17" s="257"/>
      <c r="CU17" s="257"/>
      <c r="CV17" s="257"/>
      <c r="CW17" s="257"/>
      <c r="CX17" s="257"/>
      <c r="CY17" s="257"/>
      <c r="CZ17" s="257"/>
      <c r="DA17" s="257"/>
      <c r="DB17" s="257"/>
      <c r="DC17" s="257"/>
      <c r="DD17" s="257"/>
      <c r="DE17" s="257"/>
      <c r="DF17" s="257"/>
      <c r="DG17" s="257"/>
      <c r="DH17" s="257"/>
      <c r="DI17" s="257"/>
      <c r="DJ17" s="257"/>
      <c r="DK17" s="257"/>
      <c r="DL17" s="257"/>
      <c r="DM17" s="257"/>
      <c r="DN17" s="257"/>
      <c r="DO17" s="257"/>
      <c r="DP17" s="257"/>
      <c r="DQ17" s="257"/>
      <c r="DR17" s="257"/>
      <c r="DS17" s="257"/>
      <c r="DT17" s="257"/>
      <c r="DU17" s="257"/>
      <c r="DV17" s="257"/>
      <c r="DW17" s="257"/>
      <c r="DX17" s="257"/>
      <c r="DY17" s="257"/>
      <c r="DZ17" s="257"/>
      <c r="EA17" s="257"/>
      <c r="EB17" s="257"/>
      <c r="EC17" s="257"/>
      <c r="ED17" s="257"/>
      <c r="EE17" s="257"/>
      <c r="EF17" s="257"/>
      <c r="EG17" s="257"/>
      <c r="EH17" s="257"/>
      <c r="EI17" s="257"/>
      <c r="EJ17" s="257"/>
      <c r="EK17" s="257"/>
      <c r="EL17" s="257"/>
      <c r="EM17" s="257"/>
      <c r="EN17" s="257"/>
      <c r="EO17" s="257"/>
      <c r="EP17" s="257"/>
      <c r="EQ17" s="257"/>
      <c r="ER17" s="257"/>
      <c r="ES17" s="257"/>
      <c r="ET17" s="257"/>
      <c r="EU17" s="257"/>
      <c r="EV17" s="257"/>
      <c r="EW17" s="257"/>
      <c r="EX17" s="257"/>
      <c r="EY17" s="257"/>
      <c r="EZ17" s="257"/>
      <c r="FA17" s="257"/>
      <c r="FB17" s="257"/>
      <c r="FC17" s="257"/>
      <c r="FD17" s="257"/>
      <c r="FE17" s="257"/>
      <c r="FF17" s="257"/>
      <c r="FG17" s="257"/>
      <c r="FH17" s="257"/>
      <c r="FI17" s="257"/>
      <c r="FJ17" s="257"/>
      <c r="FK17" s="257"/>
      <c r="FL17" s="257"/>
      <c r="FM17" s="257"/>
      <c r="FN17" s="257"/>
      <c r="FO17" s="257"/>
      <c r="FP17" s="257"/>
      <c r="FQ17" s="257"/>
      <c r="FR17" s="257"/>
      <c r="FS17" s="257"/>
      <c r="FT17" s="257"/>
      <c r="FU17" s="257"/>
      <c r="FV17" s="257"/>
      <c r="FW17" s="257"/>
      <c r="FX17" s="257"/>
      <c r="FY17" s="257"/>
      <c r="FZ17" s="257"/>
      <c r="GA17" s="257"/>
      <c r="GB17" s="257"/>
      <c r="GC17" s="257"/>
      <c r="GD17" s="257"/>
      <c r="GE17" s="257"/>
      <c r="GF17" s="257"/>
      <c r="GG17" s="257"/>
      <c r="GH17" s="257"/>
      <c r="GI17" s="257"/>
      <c r="GJ17" s="257"/>
      <c r="GK17" s="257"/>
      <c r="GL17" s="257"/>
      <c r="GM17" s="257"/>
      <c r="GN17" s="257"/>
      <c r="GO17" s="257"/>
      <c r="GP17" s="257"/>
      <c r="GQ17" s="257"/>
      <c r="GR17" s="257"/>
      <c r="GS17" s="257"/>
      <c r="GT17" s="257"/>
      <c r="GU17" s="257"/>
      <c r="GV17" s="257"/>
      <c r="GW17" s="257"/>
      <c r="GX17" s="257"/>
      <c r="GY17" s="257"/>
      <c r="GZ17" s="257"/>
      <c r="HA17" s="257"/>
      <c r="HB17" s="257"/>
      <c r="HC17" s="257"/>
      <c r="HD17" s="257"/>
      <c r="HE17" s="257"/>
      <c r="HF17" s="257"/>
      <c r="HG17" s="257"/>
      <c r="HH17" s="257"/>
      <c r="HI17" s="257"/>
      <c r="HJ17" s="257"/>
      <c r="HK17" s="257"/>
      <c r="HL17" s="257"/>
      <c r="HM17" s="257"/>
      <c r="HN17" s="257"/>
      <c r="HO17" s="257"/>
      <c r="HP17" s="257"/>
      <c r="HQ17" s="257"/>
      <c r="HR17" s="257"/>
      <c r="HS17" s="257"/>
      <c r="HT17" s="257"/>
      <c r="HU17" s="257"/>
      <c r="HV17" s="257"/>
      <c r="HW17" s="257"/>
      <c r="HX17" s="257"/>
      <c r="HY17" s="257"/>
      <c r="HZ17" s="257"/>
      <c r="IA17" s="257"/>
      <c r="IB17" s="257"/>
      <c r="IC17" s="257"/>
      <c r="ID17" s="257"/>
      <c r="IE17" s="257"/>
      <c r="IF17" s="257"/>
      <c r="IG17" s="257"/>
      <c r="IH17" s="257"/>
      <c r="II17" s="257"/>
      <c r="IJ17" s="257"/>
      <c r="IK17" s="257"/>
      <c r="IL17" s="257"/>
      <c r="IM17" s="257"/>
      <c r="IN17" s="257"/>
      <c r="IO17" s="257"/>
      <c r="IP17" s="257"/>
      <c r="IQ17" s="257"/>
      <c r="IR17" s="257"/>
      <c r="IS17" s="257"/>
      <c r="IT17" s="257"/>
      <c r="IU17" s="257"/>
      <c r="IV17" s="257"/>
      <c r="IW17" s="257"/>
      <c r="IX17" s="257"/>
      <c r="IY17" s="257"/>
      <c r="IZ17" s="257"/>
      <c r="JA17" s="257"/>
      <c r="JB17" s="257"/>
      <c r="JC17" s="257"/>
      <c r="JD17" s="257"/>
      <c r="JE17" s="257"/>
      <c r="JF17" s="257"/>
      <c r="JG17" s="257"/>
      <c r="JH17" s="257"/>
      <c r="JI17" s="224">
        <f t="shared" si="0"/>
        <v>0</v>
      </c>
      <c r="JJ17" s="2"/>
      <c r="JK17" s="257"/>
      <c r="JL17" s="262"/>
      <c r="JM17" s="262"/>
      <c r="JN17" s="262"/>
      <c r="JO17" s="262"/>
      <c r="JP17" s="262"/>
    </row>
    <row r="18" spans="1:276" x14ac:dyDescent="0.25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  <c r="EJ18" s="257"/>
      <c r="EK18" s="257"/>
      <c r="EL18" s="257"/>
      <c r="EM18" s="257"/>
      <c r="EN18" s="257"/>
      <c r="EO18" s="257"/>
      <c r="EP18" s="257"/>
      <c r="EQ18" s="257"/>
      <c r="ER18" s="257"/>
      <c r="ES18" s="257"/>
      <c r="ET18" s="257"/>
      <c r="EU18" s="257"/>
      <c r="EV18" s="257"/>
      <c r="EW18" s="257"/>
      <c r="EX18" s="257"/>
      <c r="EY18" s="257"/>
      <c r="EZ18" s="257"/>
      <c r="FA18" s="257"/>
      <c r="FB18" s="257"/>
      <c r="FC18" s="257"/>
      <c r="FD18" s="257"/>
      <c r="FE18" s="257"/>
      <c r="FF18" s="257"/>
      <c r="FG18" s="257"/>
      <c r="FH18" s="257"/>
      <c r="FI18" s="257"/>
      <c r="FJ18" s="257"/>
      <c r="FK18" s="257"/>
      <c r="FL18" s="257"/>
      <c r="FM18" s="257"/>
      <c r="FN18" s="257"/>
      <c r="FO18" s="257"/>
      <c r="FP18" s="257"/>
      <c r="FQ18" s="257"/>
      <c r="FR18" s="257"/>
      <c r="FS18" s="257"/>
      <c r="FT18" s="257"/>
      <c r="FU18" s="257"/>
      <c r="FV18" s="257"/>
      <c r="FW18" s="257"/>
      <c r="FX18" s="257"/>
      <c r="FY18" s="257"/>
      <c r="FZ18" s="257"/>
      <c r="GA18" s="257"/>
      <c r="GB18" s="257"/>
      <c r="GC18" s="257"/>
      <c r="GD18" s="257"/>
      <c r="GE18" s="257"/>
      <c r="GF18" s="257"/>
      <c r="GG18" s="257"/>
      <c r="GH18" s="257"/>
      <c r="GI18" s="257"/>
      <c r="GJ18" s="257"/>
      <c r="GK18" s="257"/>
      <c r="GL18" s="257"/>
      <c r="GM18" s="257"/>
      <c r="GN18" s="257"/>
      <c r="GO18" s="257"/>
      <c r="GP18" s="257"/>
      <c r="GQ18" s="257"/>
      <c r="GR18" s="257"/>
      <c r="GS18" s="257"/>
      <c r="GT18" s="257"/>
      <c r="GU18" s="257"/>
      <c r="GV18" s="257"/>
      <c r="GW18" s="257"/>
      <c r="GX18" s="257"/>
      <c r="GY18" s="257"/>
      <c r="GZ18" s="257"/>
      <c r="HA18" s="257"/>
      <c r="HB18" s="257"/>
      <c r="HC18" s="257"/>
      <c r="HD18" s="257"/>
      <c r="HE18" s="257"/>
      <c r="HF18" s="257"/>
      <c r="HG18" s="257"/>
      <c r="HH18" s="257"/>
      <c r="HI18" s="257"/>
      <c r="HJ18" s="257"/>
      <c r="HK18" s="257"/>
      <c r="HL18" s="257"/>
      <c r="HM18" s="257"/>
      <c r="HN18" s="257"/>
      <c r="HO18" s="257"/>
      <c r="HP18" s="257"/>
      <c r="HQ18" s="257"/>
      <c r="HR18" s="257"/>
      <c r="HS18" s="257"/>
      <c r="HT18" s="257"/>
      <c r="HU18" s="257"/>
      <c r="HV18" s="257"/>
      <c r="HW18" s="257"/>
      <c r="HX18" s="257"/>
      <c r="HY18" s="257"/>
      <c r="HZ18" s="257"/>
      <c r="IA18" s="257"/>
      <c r="IB18" s="257"/>
      <c r="IC18" s="257"/>
      <c r="ID18" s="257"/>
      <c r="IE18" s="257"/>
      <c r="IF18" s="257"/>
      <c r="IG18" s="257"/>
      <c r="IH18" s="257"/>
      <c r="II18" s="257"/>
      <c r="IJ18" s="257"/>
      <c r="IK18" s="257"/>
      <c r="IL18" s="257"/>
      <c r="IM18" s="257"/>
      <c r="IN18" s="257"/>
      <c r="IO18" s="257"/>
      <c r="IP18" s="257"/>
      <c r="IQ18" s="257"/>
      <c r="IR18" s="257"/>
      <c r="IS18" s="257"/>
      <c r="IT18" s="257"/>
      <c r="IU18" s="257"/>
      <c r="IV18" s="257"/>
      <c r="IW18" s="257"/>
      <c r="IX18" s="257"/>
      <c r="IY18" s="257"/>
      <c r="IZ18" s="257"/>
      <c r="JA18" s="257"/>
      <c r="JB18" s="257"/>
      <c r="JC18" s="257"/>
      <c r="JD18" s="257"/>
      <c r="JE18" s="257"/>
      <c r="JF18" s="257"/>
      <c r="JG18" s="257"/>
      <c r="JH18" s="257"/>
      <c r="JI18" s="224">
        <f t="shared" si="0"/>
        <v>0</v>
      </c>
      <c r="JJ18" s="2"/>
      <c r="JK18" s="257"/>
      <c r="JL18" s="262"/>
      <c r="JM18" s="262"/>
      <c r="JN18" s="262"/>
      <c r="JO18" s="262"/>
      <c r="JP18" s="262"/>
    </row>
    <row r="19" spans="1:276" x14ac:dyDescent="0.25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7"/>
      <c r="BI19" s="257"/>
      <c r="BJ19" s="257"/>
      <c r="BK19" s="257"/>
      <c r="BL19" s="257"/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/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  <c r="EJ19" s="257"/>
      <c r="EK19" s="257"/>
      <c r="EL19" s="257"/>
      <c r="EM19" s="257"/>
      <c r="EN19" s="257"/>
      <c r="EO19" s="257"/>
      <c r="EP19" s="257"/>
      <c r="EQ19" s="257"/>
      <c r="ER19" s="257"/>
      <c r="ES19" s="257"/>
      <c r="ET19" s="257"/>
      <c r="EU19" s="257"/>
      <c r="EV19" s="257"/>
      <c r="EW19" s="257"/>
      <c r="EX19" s="257"/>
      <c r="EY19" s="257"/>
      <c r="EZ19" s="257"/>
      <c r="FA19" s="257"/>
      <c r="FB19" s="257"/>
      <c r="FC19" s="257"/>
      <c r="FD19" s="257"/>
      <c r="FE19" s="257"/>
      <c r="FF19" s="257"/>
      <c r="FG19" s="257"/>
      <c r="FH19" s="257"/>
      <c r="FI19" s="257"/>
      <c r="FJ19" s="257"/>
      <c r="FK19" s="257"/>
      <c r="FL19" s="257"/>
      <c r="FM19" s="257"/>
      <c r="FN19" s="257"/>
      <c r="FO19" s="257"/>
      <c r="FP19" s="257"/>
      <c r="FQ19" s="257"/>
      <c r="FR19" s="257"/>
      <c r="FS19" s="257"/>
      <c r="FT19" s="257"/>
      <c r="FU19" s="257"/>
      <c r="FV19" s="257"/>
      <c r="FW19" s="257"/>
      <c r="FX19" s="257"/>
      <c r="FY19" s="257"/>
      <c r="FZ19" s="257"/>
      <c r="GA19" s="257"/>
      <c r="GB19" s="257"/>
      <c r="GC19" s="257"/>
      <c r="GD19" s="257"/>
      <c r="GE19" s="257"/>
      <c r="GF19" s="257"/>
      <c r="GG19" s="257"/>
      <c r="GH19" s="257"/>
      <c r="GI19" s="257"/>
      <c r="GJ19" s="257"/>
      <c r="GK19" s="257"/>
      <c r="GL19" s="257"/>
      <c r="GM19" s="257"/>
      <c r="GN19" s="257"/>
      <c r="GO19" s="257"/>
      <c r="GP19" s="257"/>
      <c r="GQ19" s="257"/>
      <c r="GR19" s="257"/>
      <c r="GS19" s="257"/>
      <c r="GT19" s="257"/>
      <c r="GU19" s="257"/>
      <c r="GV19" s="257"/>
      <c r="GW19" s="257"/>
      <c r="GX19" s="257"/>
      <c r="GY19" s="257"/>
      <c r="GZ19" s="257"/>
      <c r="HA19" s="257"/>
      <c r="HB19" s="257"/>
      <c r="HC19" s="257"/>
      <c r="HD19" s="257"/>
      <c r="HE19" s="257"/>
      <c r="HF19" s="257"/>
      <c r="HG19" s="257"/>
      <c r="HH19" s="257"/>
      <c r="HI19" s="257"/>
      <c r="HJ19" s="257"/>
      <c r="HK19" s="257"/>
      <c r="HL19" s="257"/>
      <c r="HM19" s="257"/>
      <c r="HN19" s="257"/>
      <c r="HO19" s="257"/>
      <c r="HP19" s="257"/>
      <c r="HQ19" s="257"/>
      <c r="HR19" s="257"/>
      <c r="HS19" s="257"/>
      <c r="HT19" s="257"/>
      <c r="HU19" s="257"/>
      <c r="HV19" s="257"/>
      <c r="HW19" s="257"/>
      <c r="HX19" s="257"/>
      <c r="HY19" s="257"/>
      <c r="HZ19" s="257"/>
      <c r="IA19" s="257"/>
      <c r="IB19" s="257"/>
      <c r="IC19" s="257"/>
      <c r="ID19" s="257"/>
      <c r="IE19" s="257"/>
      <c r="IF19" s="257"/>
      <c r="IG19" s="257"/>
      <c r="IH19" s="257"/>
      <c r="II19" s="257"/>
      <c r="IJ19" s="257"/>
      <c r="IK19" s="257"/>
      <c r="IL19" s="257"/>
      <c r="IM19" s="257"/>
      <c r="IN19" s="257"/>
      <c r="IO19" s="257"/>
      <c r="IP19" s="257"/>
      <c r="IQ19" s="257"/>
      <c r="IR19" s="257"/>
      <c r="IS19" s="257"/>
      <c r="IT19" s="257"/>
      <c r="IU19" s="257"/>
      <c r="IV19" s="257"/>
      <c r="IW19" s="257"/>
      <c r="IX19" s="257"/>
      <c r="IY19" s="257"/>
      <c r="IZ19" s="257"/>
      <c r="JA19" s="257"/>
      <c r="JB19" s="257"/>
      <c r="JC19" s="257"/>
      <c r="JD19" s="257"/>
      <c r="JE19" s="257"/>
      <c r="JF19" s="257"/>
      <c r="JG19" s="257"/>
      <c r="JH19" s="257"/>
      <c r="JI19" s="224">
        <f t="shared" si="0"/>
        <v>0</v>
      </c>
      <c r="JJ19" s="2"/>
      <c r="JK19" s="257"/>
      <c r="JL19" s="262"/>
      <c r="JM19" s="262"/>
      <c r="JN19" s="262"/>
      <c r="JO19" s="262"/>
      <c r="JP19" s="262"/>
    </row>
    <row r="20" spans="1:276" x14ac:dyDescent="0.25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57"/>
      <c r="BQ20" s="257"/>
      <c r="BR20" s="257"/>
      <c r="BS20" s="257"/>
      <c r="BT20" s="257"/>
      <c r="BU20" s="257"/>
      <c r="BV20" s="257"/>
      <c r="BW20" s="257"/>
      <c r="BX20" s="257"/>
      <c r="BY20" s="257"/>
      <c r="BZ20" s="257"/>
      <c r="CA20" s="257"/>
      <c r="CB20" s="257"/>
      <c r="CC20" s="257"/>
      <c r="CD20" s="257"/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7"/>
      <c r="DS20" s="257"/>
      <c r="DT20" s="257"/>
      <c r="DU20" s="257"/>
      <c r="DV20" s="257"/>
      <c r="DW20" s="257"/>
      <c r="DX20" s="257"/>
      <c r="DY20" s="257"/>
      <c r="DZ20" s="257"/>
      <c r="EA20" s="257"/>
      <c r="EB20" s="257"/>
      <c r="EC20" s="257"/>
      <c r="ED20" s="257"/>
      <c r="EE20" s="257"/>
      <c r="EF20" s="257"/>
      <c r="EG20" s="257"/>
      <c r="EH20" s="257"/>
      <c r="EI20" s="257"/>
      <c r="EJ20" s="257"/>
      <c r="EK20" s="257"/>
      <c r="EL20" s="257"/>
      <c r="EM20" s="257"/>
      <c r="EN20" s="257"/>
      <c r="EO20" s="257"/>
      <c r="EP20" s="257"/>
      <c r="EQ20" s="257"/>
      <c r="ER20" s="257"/>
      <c r="ES20" s="257"/>
      <c r="ET20" s="257"/>
      <c r="EU20" s="257"/>
      <c r="EV20" s="257"/>
      <c r="EW20" s="257"/>
      <c r="EX20" s="257"/>
      <c r="EY20" s="257"/>
      <c r="EZ20" s="257"/>
      <c r="FA20" s="257"/>
      <c r="FB20" s="257"/>
      <c r="FC20" s="257"/>
      <c r="FD20" s="257"/>
      <c r="FE20" s="257"/>
      <c r="FF20" s="257"/>
      <c r="FG20" s="257"/>
      <c r="FH20" s="257"/>
      <c r="FI20" s="257"/>
      <c r="FJ20" s="257"/>
      <c r="FK20" s="257"/>
      <c r="FL20" s="257"/>
      <c r="FM20" s="257"/>
      <c r="FN20" s="257"/>
      <c r="FO20" s="257"/>
      <c r="FP20" s="257"/>
      <c r="FQ20" s="257"/>
      <c r="FR20" s="257"/>
      <c r="FS20" s="257"/>
      <c r="FT20" s="257"/>
      <c r="FU20" s="257"/>
      <c r="FV20" s="257"/>
      <c r="FW20" s="257"/>
      <c r="FX20" s="257"/>
      <c r="FY20" s="257"/>
      <c r="FZ20" s="257"/>
      <c r="GA20" s="257"/>
      <c r="GB20" s="257"/>
      <c r="GC20" s="257"/>
      <c r="GD20" s="257"/>
      <c r="GE20" s="257"/>
      <c r="GF20" s="257"/>
      <c r="GG20" s="257"/>
      <c r="GH20" s="257"/>
      <c r="GI20" s="257"/>
      <c r="GJ20" s="257"/>
      <c r="GK20" s="257"/>
      <c r="GL20" s="257"/>
      <c r="GM20" s="257"/>
      <c r="GN20" s="257"/>
      <c r="GO20" s="257"/>
      <c r="GP20" s="257"/>
      <c r="GQ20" s="257"/>
      <c r="GR20" s="257"/>
      <c r="GS20" s="257"/>
      <c r="GT20" s="257"/>
      <c r="GU20" s="257"/>
      <c r="GV20" s="257"/>
      <c r="GW20" s="257"/>
      <c r="GX20" s="257"/>
      <c r="GY20" s="257"/>
      <c r="GZ20" s="257"/>
      <c r="HA20" s="257"/>
      <c r="HB20" s="257"/>
      <c r="HC20" s="257"/>
      <c r="HD20" s="257"/>
      <c r="HE20" s="257"/>
      <c r="HF20" s="257"/>
      <c r="HG20" s="257"/>
      <c r="HH20" s="257"/>
      <c r="HI20" s="257"/>
      <c r="HJ20" s="257"/>
      <c r="HK20" s="257"/>
      <c r="HL20" s="257"/>
      <c r="HM20" s="257"/>
      <c r="HN20" s="257"/>
      <c r="HO20" s="257"/>
      <c r="HP20" s="257"/>
      <c r="HQ20" s="257"/>
      <c r="HR20" s="257"/>
      <c r="HS20" s="257"/>
      <c r="HT20" s="257"/>
      <c r="HU20" s="257"/>
      <c r="HV20" s="257"/>
      <c r="HW20" s="257"/>
      <c r="HX20" s="257"/>
      <c r="HY20" s="257"/>
      <c r="HZ20" s="257"/>
      <c r="IA20" s="257"/>
      <c r="IB20" s="257"/>
      <c r="IC20" s="257"/>
      <c r="ID20" s="257"/>
      <c r="IE20" s="257"/>
      <c r="IF20" s="257"/>
      <c r="IG20" s="257"/>
      <c r="IH20" s="257"/>
      <c r="II20" s="257"/>
      <c r="IJ20" s="257"/>
      <c r="IK20" s="257"/>
      <c r="IL20" s="257"/>
      <c r="IM20" s="257"/>
      <c r="IN20" s="257"/>
      <c r="IO20" s="257"/>
      <c r="IP20" s="257"/>
      <c r="IQ20" s="257"/>
      <c r="IR20" s="257"/>
      <c r="IS20" s="257"/>
      <c r="IT20" s="257"/>
      <c r="IU20" s="257"/>
      <c r="IV20" s="257"/>
      <c r="IW20" s="257"/>
      <c r="IX20" s="257"/>
      <c r="IY20" s="257"/>
      <c r="IZ20" s="257"/>
      <c r="JA20" s="257"/>
      <c r="JB20" s="257"/>
      <c r="JC20" s="257"/>
      <c r="JD20" s="257"/>
      <c r="JE20" s="257"/>
      <c r="JF20" s="257"/>
      <c r="JG20" s="257"/>
      <c r="JH20" s="257"/>
      <c r="JI20" s="224">
        <f t="shared" si="0"/>
        <v>0</v>
      </c>
      <c r="JJ20" s="2"/>
      <c r="JK20" s="257"/>
      <c r="JL20" s="262"/>
      <c r="JM20" s="262"/>
      <c r="JN20" s="262"/>
      <c r="JO20" s="262"/>
      <c r="JP20" s="262"/>
    </row>
    <row r="21" spans="1:276" x14ac:dyDescent="0.25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57"/>
      <c r="BG21" s="257"/>
      <c r="BH21" s="257"/>
      <c r="BI21" s="257"/>
      <c r="BJ21" s="257"/>
      <c r="BK21" s="257"/>
      <c r="BL21" s="257"/>
      <c r="BM21" s="257"/>
      <c r="BN21" s="257"/>
      <c r="BO21" s="257"/>
      <c r="BP21" s="257"/>
      <c r="BQ21" s="257"/>
      <c r="BR21" s="257"/>
      <c r="BS21" s="257"/>
      <c r="BT21" s="257"/>
      <c r="BU21" s="257"/>
      <c r="BV21" s="257"/>
      <c r="BW21" s="257"/>
      <c r="BX21" s="257"/>
      <c r="BY21" s="257"/>
      <c r="BZ21" s="257"/>
      <c r="CA21" s="257"/>
      <c r="CB21" s="257"/>
      <c r="CC21" s="257"/>
      <c r="CD21" s="257"/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  <c r="EJ21" s="257"/>
      <c r="EK21" s="257"/>
      <c r="EL21" s="257"/>
      <c r="EM21" s="257"/>
      <c r="EN21" s="257"/>
      <c r="EO21" s="257"/>
      <c r="EP21" s="257"/>
      <c r="EQ21" s="257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  <c r="FI21" s="257"/>
      <c r="FJ21" s="257"/>
      <c r="FK21" s="257"/>
      <c r="FL21" s="257"/>
      <c r="FM21" s="257"/>
      <c r="FN21" s="257"/>
      <c r="FO21" s="257"/>
      <c r="FP21" s="257"/>
      <c r="FQ21" s="257"/>
      <c r="FR21" s="257"/>
      <c r="FS21" s="257"/>
      <c r="FT21" s="257"/>
      <c r="FU21" s="257"/>
      <c r="FV21" s="257"/>
      <c r="FW21" s="257"/>
      <c r="FX21" s="257"/>
      <c r="FY21" s="257"/>
      <c r="FZ21" s="257"/>
      <c r="GA21" s="257"/>
      <c r="GB21" s="257"/>
      <c r="GC21" s="257"/>
      <c r="GD21" s="257"/>
      <c r="GE21" s="257"/>
      <c r="GF21" s="257"/>
      <c r="GG21" s="257"/>
      <c r="GH21" s="257"/>
      <c r="GI21" s="257"/>
      <c r="GJ21" s="257"/>
      <c r="GK21" s="257"/>
      <c r="GL21" s="257"/>
      <c r="GM21" s="257"/>
      <c r="GN21" s="257"/>
      <c r="GO21" s="257"/>
      <c r="GP21" s="257"/>
      <c r="GQ21" s="257"/>
      <c r="GR21" s="257"/>
      <c r="GS21" s="257"/>
      <c r="GT21" s="257"/>
      <c r="GU21" s="257"/>
      <c r="GV21" s="257"/>
      <c r="GW21" s="257"/>
      <c r="GX21" s="257"/>
      <c r="GY21" s="257"/>
      <c r="GZ21" s="257"/>
      <c r="HA21" s="257"/>
      <c r="HB21" s="257"/>
      <c r="HC21" s="257"/>
      <c r="HD21" s="257"/>
      <c r="HE21" s="257"/>
      <c r="HF21" s="257"/>
      <c r="HG21" s="257"/>
      <c r="HH21" s="257"/>
      <c r="HI21" s="257"/>
      <c r="HJ21" s="257"/>
      <c r="HK21" s="257"/>
      <c r="HL21" s="257"/>
      <c r="HM21" s="257"/>
      <c r="HN21" s="257"/>
      <c r="HO21" s="257"/>
      <c r="HP21" s="257"/>
      <c r="HQ21" s="257"/>
      <c r="HR21" s="257"/>
      <c r="HS21" s="257"/>
      <c r="HT21" s="257"/>
      <c r="HU21" s="257"/>
      <c r="HV21" s="257"/>
      <c r="HW21" s="257"/>
      <c r="HX21" s="257"/>
      <c r="HY21" s="257"/>
      <c r="HZ21" s="257"/>
      <c r="IA21" s="257"/>
      <c r="IB21" s="257"/>
      <c r="IC21" s="257"/>
      <c r="ID21" s="257"/>
      <c r="IE21" s="257"/>
      <c r="IF21" s="257"/>
      <c r="IG21" s="257"/>
      <c r="IH21" s="257"/>
      <c r="II21" s="257"/>
      <c r="IJ21" s="257"/>
      <c r="IK21" s="257"/>
      <c r="IL21" s="257"/>
      <c r="IM21" s="257"/>
      <c r="IN21" s="257"/>
      <c r="IO21" s="257"/>
      <c r="IP21" s="257"/>
      <c r="IQ21" s="257"/>
      <c r="IR21" s="257"/>
      <c r="IS21" s="257"/>
      <c r="IT21" s="257"/>
      <c r="IU21" s="257"/>
      <c r="IV21" s="257"/>
      <c r="IW21" s="257"/>
      <c r="IX21" s="257"/>
      <c r="IY21" s="257"/>
      <c r="IZ21" s="257"/>
      <c r="JA21" s="257"/>
      <c r="JB21" s="257"/>
      <c r="JC21" s="257"/>
      <c r="JD21" s="257"/>
      <c r="JE21" s="257"/>
      <c r="JF21" s="257"/>
      <c r="JG21" s="257"/>
      <c r="JH21" s="257"/>
      <c r="JI21" s="224">
        <f t="shared" si="0"/>
        <v>0</v>
      </c>
      <c r="JJ21" s="2"/>
      <c r="JK21" s="257"/>
      <c r="JL21" s="262"/>
      <c r="JM21" s="262"/>
      <c r="JN21" s="262"/>
      <c r="JO21" s="262"/>
      <c r="JP21" s="262"/>
    </row>
    <row r="22" spans="1:276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7"/>
      <c r="FI22" s="257"/>
      <c r="FJ22" s="257"/>
      <c r="FK22" s="257"/>
      <c r="FL22" s="257"/>
      <c r="FM22" s="257"/>
      <c r="FN22" s="257"/>
      <c r="FO22" s="257"/>
      <c r="FP22" s="257"/>
      <c r="FQ22" s="257"/>
      <c r="FR22" s="257"/>
      <c r="FS22" s="257"/>
      <c r="FT22" s="257"/>
      <c r="FU22" s="257"/>
      <c r="FV22" s="257"/>
      <c r="FW22" s="257"/>
      <c r="FX22" s="257"/>
      <c r="FY22" s="257"/>
      <c r="FZ22" s="257"/>
      <c r="GA22" s="257"/>
      <c r="GB22" s="257"/>
      <c r="GC22" s="257"/>
      <c r="GD22" s="257"/>
      <c r="GE22" s="257"/>
      <c r="GF22" s="257"/>
      <c r="GG22" s="257"/>
      <c r="GH22" s="257"/>
      <c r="GI22" s="257"/>
      <c r="GJ22" s="257"/>
      <c r="GK22" s="257"/>
      <c r="GL22" s="257"/>
      <c r="GM22" s="257"/>
      <c r="GN22" s="257"/>
      <c r="GO22" s="257"/>
      <c r="GP22" s="257"/>
      <c r="GQ22" s="257"/>
      <c r="GR22" s="257"/>
      <c r="GS22" s="257"/>
      <c r="GT22" s="257"/>
      <c r="GU22" s="257"/>
      <c r="GV22" s="257"/>
      <c r="GW22" s="257"/>
      <c r="GX22" s="257"/>
      <c r="GY22" s="257"/>
      <c r="GZ22" s="257"/>
      <c r="HA22" s="257"/>
      <c r="HB22" s="257"/>
      <c r="HC22" s="257"/>
      <c r="HD22" s="257"/>
      <c r="HE22" s="257"/>
      <c r="HF22" s="257"/>
      <c r="HG22" s="257"/>
      <c r="HH22" s="257"/>
      <c r="HI22" s="257"/>
      <c r="HJ22" s="257"/>
      <c r="HK22" s="257"/>
      <c r="HL22" s="257"/>
      <c r="HM22" s="257"/>
      <c r="HN22" s="257"/>
      <c r="HO22" s="257"/>
      <c r="HP22" s="257"/>
      <c r="HQ22" s="257"/>
      <c r="HR22" s="257"/>
      <c r="HS22" s="257"/>
      <c r="HT22" s="257"/>
      <c r="HU22" s="257"/>
      <c r="HV22" s="257"/>
      <c r="HW22" s="257"/>
      <c r="HX22" s="257"/>
      <c r="HY22" s="257"/>
      <c r="HZ22" s="257"/>
      <c r="IA22" s="257"/>
      <c r="IB22" s="257"/>
      <c r="IC22" s="257"/>
      <c r="ID22" s="257"/>
      <c r="IE22" s="257"/>
      <c r="IF22" s="257"/>
      <c r="IG22" s="257"/>
      <c r="IH22" s="257"/>
      <c r="II22" s="257"/>
      <c r="IJ22" s="257"/>
      <c r="IK22" s="257"/>
      <c r="IL22" s="257"/>
      <c r="IM22" s="257"/>
      <c r="IN22" s="257"/>
      <c r="IO22" s="257"/>
      <c r="IP22" s="257"/>
      <c r="IQ22" s="257"/>
      <c r="IR22" s="257"/>
      <c r="IS22" s="257"/>
      <c r="IT22" s="257"/>
      <c r="IU22" s="257"/>
      <c r="IV22" s="257"/>
      <c r="IW22" s="257"/>
      <c r="IX22" s="257"/>
      <c r="IY22" s="257"/>
      <c r="IZ22" s="257"/>
      <c r="JA22" s="257"/>
      <c r="JB22" s="257"/>
      <c r="JC22" s="257"/>
      <c r="JD22" s="257"/>
      <c r="JE22" s="257"/>
      <c r="JF22" s="257"/>
      <c r="JG22" s="257"/>
      <c r="JH22" s="257"/>
      <c r="JI22" s="224">
        <f t="shared" si="0"/>
        <v>0</v>
      </c>
      <c r="JJ22" s="2"/>
      <c r="JK22" s="257"/>
      <c r="JL22" s="262"/>
      <c r="JM22" s="262"/>
      <c r="JN22" s="262"/>
      <c r="JO22" s="262"/>
      <c r="JP22" s="262"/>
    </row>
    <row r="23" spans="1:276" x14ac:dyDescent="0.25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257"/>
      <c r="BF23" s="257"/>
      <c r="BG23" s="257"/>
      <c r="BH23" s="257"/>
      <c r="BI23" s="257"/>
      <c r="BJ23" s="257"/>
      <c r="BK23" s="257"/>
      <c r="BL23" s="257"/>
      <c r="BM23" s="257"/>
      <c r="BN23" s="257"/>
      <c r="BO23" s="257"/>
      <c r="BP23" s="257"/>
      <c r="BQ23" s="257"/>
      <c r="BR23" s="257"/>
      <c r="BS23" s="257"/>
      <c r="BT23" s="257"/>
      <c r="BU23" s="257"/>
      <c r="BV23" s="257"/>
      <c r="BW23" s="257"/>
      <c r="BX23" s="257"/>
      <c r="BY23" s="257"/>
      <c r="BZ23" s="257"/>
      <c r="CA23" s="257"/>
      <c r="CB23" s="257"/>
      <c r="CC23" s="257"/>
      <c r="CD23" s="257"/>
      <c r="CE23" s="257"/>
      <c r="CF23" s="257"/>
      <c r="CG23" s="257"/>
      <c r="CH23" s="257"/>
      <c r="CI23" s="257"/>
      <c r="CJ23" s="257"/>
      <c r="CK23" s="257"/>
      <c r="CL23" s="257"/>
      <c r="CM23" s="257"/>
      <c r="CN23" s="257"/>
      <c r="CO23" s="257"/>
      <c r="CP23" s="257"/>
      <c r="CQ23" s="257"/>
      <c r="CR23" s="25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257"/>
      <c r="DM23" s="257"/>
      <c r="DN23" s="257"/>
      <c r="DO23" s="257"/>
      <c r="DP23" s="257"/>
      <c r="DQ23" s="257"/>
      <c r="DR23" s="257"/>
      <c r="DS23" s="257"/>
      <c r="DT23" s="257"/>
      <c r="DU23" s="257"/>
      <c r="DV23" s="257"/>
      <c r="DW23" s="257"/>
      <c r="DX23" s="257"/>
      <c r="DY23" s="257"/>
      <c r="DZ23" s="257"/>
      <c r="EA23" s="257"/>
      <c r="EB23" s="257"/>
      <c r="EC23" s="257"/>
      <c r="ED23" s="257"/>
      <c r="EE23" s="257"/>
      <c r="EF23" s="257"/>
      <c r="EG23" s="257"/>
      <c r="EH23" s="257"/>
      <c r="EI23" s="257"/>
      <c r="EJ23" s="257"/>
      <c r="EK23" s="257"/>
      <c r="EL23" s="257"/>
      <c r="EM23" s="257"/>
      <c r="EN23" s="257"/>
      <c r="EO23" s="257"/>
      <c r="EP23" s="257"/>
      <c r="EQ23" s="257"/>
      <c r="ER23" s="257"/>
      <c r="ES23" s="257"/>
      <c r="ET23" s="257"/>
      <c r="EU23" s="257"/>
      <c r="EV23" s="257"/>
      <c r="EW23" s="257"/>
      <c r="EX23" s="257"/>
      <c r="EY23" s="257"/>
      <c r="EZ23" s="257"/>
      <c r="FA23" s="257"/>
      <c r="FB23" s="257"/>
      <c r="FC23" s="257"/>
      <c r="FD23" s="257"/>
      <c r="FE23" s="257"/>
      <c r="FF23" s="257"/>
      <c r="FG23" s="257"/>
      <c r="FH23" s="257"/>
      <c r="FI23" s="257"/>
      <c r="FJ23" s="257"/>
      <c r="FK23" s="257"/>
      <c r="FL23" s="257"/>
      <c r="FM23" s="257"/>
      <c r="FN23" s="257"/>
      <c r="FO23" s="257"/>
      <c r="FP23" s="257"/>
      <c r="FQ23" s="257"/>
      <c r="FR23" s="257"/>
      <c r="FS23" s="257"/>
      <c r="FT23" s="257"/>
      <c r="FU23" s="257"/>
      <c r="FV23" s="257"/>
      <c r="FW23" s="257"/>
      <c r="FX23" s="257"/>
      <c r="FY23" s="257"/>
      <c r="FZ23" s="257"/>
      <c r="GA23" s="257"/>
      <c r="GB23" s="257"/>
      <c r="GC23" s="257"/>
      <c r="GD23" s="257"/>
      <c r="GE23" s="257"/>
      <c r="GF23" s="257"/>
      <c r="GG23" s="257"/>
      <c r="GH23" s="257"/>
      <c r="GI23" s="257"/>
      <c r="GJ23" s="257"/>
      <c r="GK23" s="257"/>
      <c r="GL23" s="257"/>
      <c r="GM23" s="257"/>
      <c r="GN23" s="257"/>
      <c r="GO23" s="257"/>
      <c r="GP23" s="257"/>
      <c r="GQ23" s="257"/>
      <c r="GR23" s="257"/>
      <c r="GS23" s="257"/>
      <c r="GT23" s="257"/>
      <c r="GU23" s="257"/>
      <c r="GV23" s="257"/>
      <c r="GW23" s="257"/>
      <c r="GX23" s="257"/>
      <c r="GY23" s="257"/>
      <c r="GZ23" s="257"/>
      <c r="HA23" s="257"/>
      <c r="HB23" s="257"/>
      <c r="HC23" s="257"/>
      <c r="HD23" s="257"/>
      <c r="HE23" s="257"/>
      <c r="HF23" s="257"/>
      <c r="HG23" s="257"/>
      <c r="HH23" s="257"/>
      <c r="HI23" s="257"/>
      <c r="HJ23" s="257"/>
      <c r="HK23" s="257"/>
      <c r="HL23" s="257"/>
      <c r="HM23" s="257"/>
      <c r="HN23" s="257"/>
      <c r="HO23" s="257"/>
      <c r="HP23" s="257"/>
      <c r="HQ23" s="257"/>
      <c r="HR23" s="257"/>
      <c r="HS23" s="257"/>
      <c r="HT23" s="257"/>
      <c r="HU23" s="257"/>
      <c r="HV23" s="257"/>
      <c r="HW23" s="257"/>
      <c r="HX23" s="257"/>
      <c r="HY23" s="257"/>
      <c r="HZ23" s="257"/>
      <c r="IA23" s="257"/>
      <c r="IB23" s="257"/>
      <c r="IC23" s="257"/>
      <c r="ID23" s="257"/>
      <c r="IE23" s="257"/>
      <c r="IF23" s="257"/>
      <c r="IG23" s="257"/>
      <c r="IH23" s="257"/>
      <c r="II23" s="257"/>
      <c r="IJ23" s="257"/>
      <c r="IK23" s="257"/>
      <c r="IL23" s="257"/>
      <c r="IM23" s="257"/>
      <c r="IN23" s="257"/>
      <c r="IO23" s="257"/>
      <c r="IP23" s="257"/>
      <c r="IQ23" s="257"/>
      <c r="IR23" s="257"/>
      <c r="IS23" s="257"/>
      <c r="IT23" s="257"/>
      <c r="IU23" s="257"/>
      <c r="IV23" s="257"/>
      <c r="IW23" s="257"/>
      <c r="IX23" s="257"/>
      <c r="IY23" s="257"/>
      <c r="IZ23" s="257"/>
      <c r="JA23" s="257"/>
      <c r="JB23" s="257"/>
      <c r="JC23" s="257"/>
      <c r="JD23" s="257"/>
      <c r="JE23" s="257"/>
      <c r="JF23" s="257"/>
      <c r="JG23" s="257"/>
      <c r="JH23" s="257"/>
      <c r="JI23" s="224">
        <f t="shared" si="0"/>
        <v>0</v>
      </c>
      <c r="JJ23" s="2"/>
      <c r="JK23" s="257"/>
      <c r="JL23" s="262"/>
      <c r="JM23" s="262"/>
      <c r="JN23" s="262"/>
      <c r="JO23" s="262"/>
      <c r="JP23" s="262"/>
    </row>
    <row r="24" spans="1:276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  <c r="IU24" s="257"/>
      <c r="IV24" s="257"/>
      <c r="IW24" s="257"/>
      <c r="IX24" s="257"/>
      <c r="IY24" s="257"/>
      <c r="IZ24" s="257"/>
      <c r="JA24" s="257"/>
      <c r="JB24" s="257"/>
      <c r="JC24" s="257"/>
      <c r="JD24" s="257"/>
      <c r="JE24" s="257"/>
      <c r="JF24" s="257"/>
      <c r="JG24" s="257"/>
      <c r="JH24" s="257"/>
      <c r="JI24" s="224">
        <f t="shared" si="0"/>
        <v>0</v>
      </c>
      <c r="JJ24" s="2"/>
      <c r="JK24" s="257"/>
      <c r="JL24" s="262"/>
      <c r="JM24" s="262"/>
      <c r="JN24" s="262"/>
      <c r="JO24" s="262"/>
      <c r="JP24" s="262"/>
    </row>
    <row r="25" spans="1:276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  <c r="IU25" s="257"/>
      <c r="IV25" s="257"/>
      <c r="IW25" s="257"/>
      <c r="IX25" s="257"/>
      <c r="IY25" s="257"/>
      <c r="IZ25" s="257"/>
      <c r="JA25" s="257"/>
      <c r="JB25" s="257"/>
      <c r="JC25" s="257"/>
      <c r="JD25" s="257"/>
      <c r="JE25" s="257"/>
      <c r="JF25" s="257"/>
      <c r="JG25" s="257"/>
      <c r="JH25" s="257"/>
      <c r="JI25" s="224">
        <f t="shared" si="0"/>
        <v>0</v>
      </c>
      <c r="JJ25" s="2"/>
      <c r="JK25" s="257"/>
      <c r="JL25" s="262"/>
      <c r="JM25" s="262"/>
      <c r="JN25" s="262"/>
      <c r="JO25" s="262"/>
      <c r="JP25" s="262"/>
    </row>
    <row r="26" spans="1:276" x14ac:dyDescent="0.25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7"/>
      <c r="DS26" s="257"/>
      <c r="DT26" s="257"/>
      <c r="DU26" s="257"/>
      <c r="DV26" s="257"/>
      <c r="DW26" s="257"/>
      <c r="DX26" s="257"/>
      <c r="DY26" s="257"/>
      <c r="DZ26" s="257"/>
      <c r="EA26" s="257"/>
      <c r="EB26" s="257"/>
      <c r="EC26" s="257"/>
      <c r="ED26" s="257"/>
      <c r="EE26" s="257"/>
      <c r="EF26" s="257"/>
      <c r="EG26" s="257"/>
      <c r="EH26" s="257"/>
      <c r="EI26" s="257"/>
      <c r="EJ26" s="257"/>
      <c r="EK26" s="257"/>
      <c r="EL26" s="257"/>
      <c r="EM26" s="257"/>
      <c r="EN26" s="257"/>
      <c r="EO26" s="257"/>
      <c r="EP26" s="257"/>
      <c r="EQ26" s="257"/>
      <c r="ER26" s="257"/>
      <c r="ES26" s="257"/>
      <c r="ET26" s="257"/>
      <c r="EU26" s="257"/>
      <c r="EV26" s="257"/>
      <c r="EW26" s="257"/>
      <c r="EX26" s="257"/>
      <c r="EY26" s="257"/>
      <c r="EZ26" s="257"/>
      <c r="FA26" s="257"/>
      <c r="FB26" s="257"/>
      <c r="FC26" s="257"/>
      <c r="FD26" s="257"/>
      <c r="FE26" s="257"/>
      <c r="FF26" s="257"/>
      <c r="FG26" s="257"/>
      <c r="FH26" s="257"/>
      <c r="FI26" s="257"/>
      <c r="FJ26" s="257"/>
      <c r="FK26" s="257"/>
      <c r="FL26" s="257"/>
      <c r="FM26" s="257"/>
      <c r="FN26" s="257"/>
      <c r="FO26" s="257"/>
      <c r="FP26" s="257"/>
      <c r="FQ26" s="257"/>
      <c r="FR26" s="257"/>
      <c r="FS26" s="257"/>
      <c r="FT26" s="257"/>
      <c r="FU26" s="257"/>
      <c r="FV26" s="257"/>
      <c r="FW26" s="257"/>
      <c r="FX26" s="257"/>
      <c r="FY26" s="257"/>
      <c r="FZ26" s="257"/>
      <c r="GA26" s="257"/>
      <c r="GB26" s="257"/>
      <c r="GC26" s="257"/>
      <c r="GD26" s="257"/>
      <c r="GE26" s="257"/>
      <c r="GF26" s="257"/>
      <c r="GG26" s="257"/>
      <c r="GH26" s="257"/>
      <c r="GI26" s="257"/>
      <c r="GJ26" s="257"/>
      <c r="GK26" s="257"/>
      <c r="GL26" s="257"/>
      <c r="GM26" s="257"/>
      <c r="GN26" s="257"/>
      <c r="GO26" s="257"/>
      <c r="GP26" s="257"/>
      <c r="GQ26" s="257"/>
      <c r="GR26" s="257"/>
      <c r="GS26" s="257"/>
      <c r="GT26" s="257"/>
      <c r="GU26" s="257"/>
      <c r="GV26" s="257"/>
      <c r="GW26" s="257"/>
      <c r="GX26" s="257"/>
      <c r="GY26" s="257"/>
      <c r="GZ26" s="257"/>
      <c r="HA26" s="257"/>
      <c r="HB26" s="257"/>
      <c r="HC26" s="257"/>
      <c r="HD26" s="257"/>
      <c r="HE26" s="257"/>
      <c r="HF26" s="257"/>
      <c r="HG26" s="257"/>
      <c r="HH26" s="257"/>
      <c r="HI26" s="257"/>
      <c r="HJ26" s="257"/>
      <c r="HK26" s="257"/>
      <c r="HL26" s="257"/>
      <c r="HM26" s="257"/>
      <c r="HN26" s="257"/>
      <c r="HO26" s="257"/>
      <c r="HP26" s="257"/>
      <c r="HQ26" s="257"/>
      <c r="HR26" s="257"/>
      <c r="HS26" s="257"/>
      <c r="HT26" s="257"/>
      <c r="HU26" s="257"/>
      <c r="HV26" s="257"/>
      <c r="HW26" s="257"/>
      <c r="HX26" s="257"/>
      <c r="HY26" s="257"/>
      <c r="HZ26" s="257"/>
      <c r="IA26" s="257"/>
      <c r="IB26" s="257"/>
      <c r="IC26" s="257"/>
      <c r="ID26" s="257"/>
      <c r="IE26" s="257"/>
      <c r="IF26" s="257"/>
      <c r="IG26" s="257"/>
      <c r="IH26" s="257"/>
      <c r="II26" s="257"/>
      <c r="IJ26" s="257"/>
      <c r="IK26" s="257"/>
      <c r="IL26" s="257"/>
      <c r="IM26" s="257"/>
      <c r="IN26" s="257"/>
      <c r="IO26" s="257"/>
      <c r="IP26" s="257"/>
      <c r="IQ26" s="257"/>
      <c r="IR26" s="257"/>
      <c r="IS26" s="257"/>
      <c r="IT26" s="257"/>
      <c r="IU26" s="257"/>
      <c r="IV26" s="257"/>
      <c r="IW26" s="257"/>
      <c r="IX26" s="257"/>
      <c r="IY26" s="257"/>
      <c r="IZ26" s="257"/>
      <c r="JA26" s="257"/>
      <c r="JB26" s="257"/>
      <c r="JC26" s="257"/>
      <c r="JD26" s="257"/>
      <c r="JE26" s="257"/>
      <c r="JF26" s="257"/>
      <c r="JG26" s="257"/>
      <c r="JH26" s="257"/>
      <c r="JI26" s="224">
        <f t="shared" si="0"/>
        <v>0</v>
      </c>
      <c r="JJ26" s="2"/>
      <c r="JK26" s="257"/>
      <c r="JL26" s="262"/>
      <c r="JM26" s="262"/>
      <c r="JN26" s="262"/>
      <c r="JO26" s="262"/>
      <c r="JP26" s="262"/>
    </row>
    <row r="27" spans="1:276" x14ac:dyDescent="0.25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  <c r="IU27" s="257"/>
      <c r="IV27" s="257"/>
      <c r="IW27" s="257"/>
      <c r="IX27" s="257"/>
      <c r="IY27" s="257"/>
      <c r="IZ27" s="257"/>
      <c r="JA27" s="257"/>
      <c r="JB27" s="257"/>
      <c r="JC27" s="257"/>
      <c r="JD27" s="257"/>
      <c r="JE27" s="257"/>
      <c r="JF27" s="257"/>
      <c r="JG27" s="257"/>
      <c r="JH27" s="257"/>
      <c r="JI27" s="224">
        <f t="shared" si="0"/>
        <v>0</v>
      </c>
      <c r="JJ27" s="2"/>
      <c r="JK27" s="257"/>
      <c r="JL27" s="262"/>
      <c r="JM27" s="262"/>
      <c r="JN27" s="262"/>
      <c r="JO27" s="262"/>
      <c r="JP27" s="262"/>
    </row>
    <row r="28" spans="1:276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  <c r="IU28" s="257"/>
      <c r="IV28" s="257"/>
      <c r="IW28" s="257"/>
      <c r="IX28" s="257"/>
      <c r="IY28" s="257"/>
      <c r="IZ28" s="257"/>
      <c r="JA28" s="257"/>
      <c r="JB28" s="257"/>
      <c r="JC28" s="257"/>
      <c r="JD28" s="257"/>
      <c r="JE28" s="257"/>
      <c r="JF28" s="257"/>
      <c r="JG28" s="257"/>
      <c r="JH28" s="257"/>
      <c r="JI28" s="224">
        <f t="shared" si="0"/>
        <v>0</v>
      </c>
      <c r="JJ28" s="2"/>
      <c r="JK28" s="257"/>
      <c r="JL28" s="262"/>
      <c r="JM28" s="262"/>
      <c r="JN28" s="262"/>
      <c r="JO28" s="262"/>
      <c r="JP28" s="262"/>
    </row>
    <row r="29" spans="1:276" x14ac:dyDescent="0.25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/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  <c r="FF29" s="257"/>
      <c r="FG29" s="257"/>
      <c r="FH29" s="257"/>
      <c r="FI29" s="257"/>
      <c r="FJ29" s="257"/>
      <c r="FK29" s="257"/>
      <c r="FL29" s="257"/>
      <c r="FM29" s="257"/>
      <c r="FN29" s="257"/>
      <c r="FO29" s="257"/>
      <c r="FP29" s="257"/>
      <c r="FQ29" s="257"/>
      <c r="FR29" s="257"/>
      <c r="FS29" s="257"/>
      <c r="FT29" s="257"/>
      <c r="FU29" s="257"/>
      <c r="FV29" s="257"/>
      <c r="FW29" s="257"/>
      <c r="FX29" s="257"/>
      <c r="FY29" s="257"/>
      <c r="FZ29" s="257"/>
      <c r="GA29" s="257"/>
      <c r="GB29" s="257"/>
      <c r="GC29" s="257"/>
      <c r="GD29" s="257"/>
      <c r="GE29" s="257"/>
      <c r="GF29" s="257"/>
      <c r="GG29" s="257"/>
      <c r="GH29" s="257"/>
      <c r="GI29" s="257"/>
      <c r="GJ29" s="257"/>
      <c r="GK29" s="257"/>
      <c r="GL29" s="257"/>
      <c r="GM29" s="257"/>
      <c r="GN29" s="257"/>
      <c r="GO29" s="257"/>
      <c r="GP29" s="257"/>
      <c r="GQ29" s="257"/>
      <c r="GR29" s="257"/>
      <c r="GS29" s="257"/>
      <c r="GT29" s="257"/>
      <c r="GU29" s="257"/>
      <c r="GV29" s="257"/>
      <c r="GW29" s="257"/>
      <c r="GX29" s="257"/>
      <c r="GY29" s="257"/>
      <c r="GZ29" s="257"/>
      <c r="HA29" s="257"/>
      <c r="HB29" s="257"/>
      <c r="HC29" s="257"/>
      <c r="HD29" s="257"/>
      <c r="HE29" s="257"/>
      <c r="HF29" s="257"/>
      <c r="HG29" s="257"/>
      <c r="HH29" s="257"/>
      <c r="HI29" s="257"/>
      <c r="HJ29" s="257"/>
      <c r="HK29" s="257"/>
      <c r="HL29" s="257"/>
      <c r="HM29" s="257"/>
      <c r="HN29" s="257"/>
      <c r="HO29" s="257"/>
      <c r="HP29" s="257"/>
      <c r="HQ29" s="257"/>
      <c r="HR29" s="257"/>
      <c r="HS29" s="257"/>
      <c r="HT29" s="257"/>
      <c r="HU29" s="257"/>
      <c r="HV29" s="257"/>
      <c r="HW29" s="257"/>
      <c r="HX29" s="257"/>
      <c r="HY29" s="257"/>
      <c r="HZ29" s="257"/>
      <c r="IA29" s="257"/>
      <c r="IB29" s="257"/>
      <c r="IC29" s="257"/>
      <c r="ID29" s="257"/>
      <c r="IE29" s="257"/>
      <c r="IF29" s="257"/>
      <c r="IG29" s="257"/>
      <c r="IH29" s="257"/>
      <c r="II29" s="257"/>
      <c r="IJ29" s="257"/>
      <c r="IK29" s="257"/>
      <c r="IL29" s="257"/>
      <c r="IM29" s="257"/>
      <c r="IN29" s="257"/>
      <c r="IO29" s="257"/>
      <c r="IP29" s="257"/>
      <c r="IQ29" s="257"/>
      <c r="IR29" s="257"/>
      <c r="IS29" s="257"/>
      <c r="IT29" s="257"/>
      <c r="IU29" s="257"/>
      <c r="IV29" s="257"/>
      <c r="IW29" s="257"/>
      <c r="IX29" s="257"/>
      <c r="IY29" s="257"/>
      <c r="IZ29" s="257"/>
      <c r="JA29" s="257"/>
      <c r="JB29" s="257"/>
      <c r="JC29" s="257"/>
      <c r="JD29" s="257"/>
      <c r="JE29" s="257"/>
      <c r="JF29" s="257"/>
      <c r="JG29" s="257"/>
      <c r="JH29" s="257"/>
      <c r="JI29" s="224">
        <f t="shared" si="0"/>
        <v>0</v>
      </c>
      <c r="JJ29" s="2"/>
      <c r="JK29" s="257"/>
      <c r="JL29" s="262"/>
      <c r="JM29" s="262"/>
      <c r="JN29" s="262"/>
      <c r="JO29" s="262"/>
      <c r="JP29" s="262"/>
    </row>
    <row r="30" spans="1:276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7"/>
      <c r="BH30" s="257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  <c r="IU30" s="257"/>
      <c r="IV30" s="257"/>
      <c r="IW30" s="257"/>
      <c r="IX30" s="257"/>
      <c r="IY30" s="257"/>
      <c r="IZ30" s="257"/>
      <c r="JA30" s="257"/>
      <c r="JB30" s="257"/>
      <c r="JC30" s="257"/>
      <c r="JD30" s="257"/>
      <c r="JE30" s="257"/>
      <c r="JF30" s="257"/>
      <c r="JG30" s="257"/>
      <c r="JH30" s="257"/>
      <c r="JI30" s="224">
        <f t="shared" si="0"/>
        <v>0</v>
      </c>
      <c r="JJ30" s="2"/>
      <c r="JK30" s="257"/>
      <c r="JL30" s="262"/>
      <c r="JM30" s="262"/>
      <c r="JN30" s="262"/>
      <c r="JO30" s="262"/>
      <c r="JP30" s="262"/>
    </row>
    <row r="31" spans="1:276" x14ac:dyDescent="0.25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  <c r="IU31" s="257"/>
      <c r="IV31" s="257"/>
      <c r="IW31" s="257"/>
      <c r="IX31" s="257"/>
      <c r="IY31" s="257"/>
      <c r="IZ31" s="257"/>
      <c r="JA31" s="257"/>
      <c r="JB31" s="257"/>
      <c r="JC31" s="257"/>
      <c r="JD31" s="257"/>
      <c r="JE31" s="257"/>
      <c r="JF31" s="257"/>
      <c r="JG31" s="257"/>
      <c r="JH31" s="257"/>
      <c r="JI31" s="224">
        <f t="shared" si="0"/>
        <v>0</v>
      </c>
      <c r="JJ31" s="2"/>
      <c r="JK31" s="257"/>
      <c r="JL31" s="262"/>
      <c r="JM31" s="262"/>
      <c r="JN31" s="262"/>
      <c r="JO31" s="262"/>
      <c r="JP31" s="262"/>
    </row>
    <row r="32" spans="1:276" x14ac:dyDescent="0.25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257"/>
      <c r="BF32" s="257"/>
      <c r="BG32" s="257"/>
      <c r="BH32" s="257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/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/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  <c r="FF32" s="257"/>
      <c r="FG32" s="257"/>
      <c r="FH32" s="257"/>
      <c r="FI32" s="257"/>
      <c r="FJ32" s="257"/>
      <c r="FK32" s="257"/>
      <c r="FL32" s="257"/>
      <c r="FM32" s="257"/>
      <c r="FN32" s="257"/>
      <c r="FO32" s="257"/>
      <c r="FP32" s="257"/>
      <c r="FQ32" s="257"/>
      <c r="FR32" s="257"/>
      <c r="FS32" s="257"/>
      <c r="FT32" s="257"/>
      <c r="FU32" s="257"/>
      <c r="FV32" s="257"/>
      <c r="FW32" s="257"/>
      <c r="FX32" s="257"/>
      <c r="FY32" s="257"/>
      <c r="FZ32" s="257"/>
      <c r="GA32" s="257"/>
      <c r="GB32" s="257"/>
      <c r="GC32" s="257"/>
      <c r="GD32" s="257"/>
      <c r="GE32" s="257"/>
      <c r="GF32" s="257"/>
      <c r="GG32" s="257"/>
      <c r="GH32" s="257"/>
      <c r="GI32" s="257"/>
      <c r="GJ32" s="257"/>
      <c r="GK32" s="257"/>
      <c r="GL32" s="257"/>
      <c r="GM32" s="257"/>
      <c r="GN32" s="257"/>
      <c r="GO32" s="257"/>
      <c r="GP32" s="257"/>
      <c r="GQ32" s="257"/>
      <c r="GR32" s="257"/>
      <c r="GS32" s="257"/>
      <c r="GT32" s="257"/>
      <c r="GU32" s="257"/>
      <c r="GV32" s="257"/>
      <c r="GW32" s="257"/>
      <c r="GX32" s="257"/>
      <c r="GY32" s="257"/>
      <c r="GZ32" s="257"/>
      <c r="HA32" s="257"/>
      <c r="HB32" s="257"/>
      <c r="HC32" s="257"/>
      <c r="HD32" s="257"/>
      <c r="HE32" s="257"/>
      <c r="HF32" s="257"/>
      <c r="HG32" s="257"/>
      <c r="HH32" s="257"/>
      <c r="HI32" s="257"/>
      <c r="HJ32" s="257"/>
      <c r="HK32" s="257"/>
      <c r="HL32" s="257"/>
      <c r="HM32" s="257"/>
      <c r="HN32" s="257"/>
      <c r="HO32" s="257"/>
      <c r="HP32" s="257"/>
      <c r="HQ32" s="257"/>
      <c r="HR32" s="257"/>
      <c r="HS32" s="257"/>
      <c r="HT32" s="257"/>
      <c r="HU32" s="257"/>
      <c r="HV32" s="257"/>
      <c r="HW32" s="257"/>
      <c r="HX32" s="257"/>
      <c r="HY32" s="257"/>
      <c r="HZ32" s="257"/>
      <c r="IA32" s="257"/>
      <c r="IB32" s="257"/>
      <c r="IC32" s="257"/>
      <c r="ID32" s="257"/>
      <c r="IE32" s="257"/>
      <c r="IF32" s="257"/>
      <c r="IG32" s="257"/>
      <c r="IH32" s="257"/>
      <c r="II32" s="257"/>
      <c r="IJ32" s="257"/>
      <c r="IK32" s="257"/>
      <c r="IL32" s="257"/>
      <c r="IM32" s="257"/>
      <c r="IN32" s="257"/>
      <c r="IO32" s="257"/>
      <c r="IP32" s="257"/>
      <c r="IQ32" s="257"/>
      <c r="IR32" s="257"/>
      <c r="IS32" s="257"/>
      <c r="IT32" s="257"/>
      <c r="IU32" s="257"/>
      <c r="IV32" s="257"/>
      <c r="IW32" s="257"/>
      <c r="IX32" s="257"/>
      <c r="IY32" s="257"/>
      <c r="IZ32" s="257"/>
      <c r="JA32" s="257"/>
      <c r="JB32" s="257"/>
      <c r="JC32" s="257"/>
      <c r="JD32" s="257"/>
      <c r="JE32" s="257"/>
      <c r="JF32" s="257"/>
      <c r="JG32" s="257"/>
      <c r="JH32" s="257"/>
      <c r="JI32" s="224">
        <f t="shared" si="0"/>
        <v>0</v>
      </c>
      <c r="JJ32" s="2"/>
      <c r="JK32" s="257"/>
      <c r="JL32" s="262"/>
      <c r="JM32" s="262"/>
      <c r="JN32" s="262"/>
      <c r="JO32" s="262"/>
      <c r="JP32" s="262"/>
    </row>
    <row r="33" spans="1:276" x14ac:dyDescent="0.25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  <c r="IU33" s="257"/>
      <c r="IV33" s="257"/>
      <c r="IW33" s="257"/>
      <c r="IX33" s="257"/>
      <c r="IY33" s="257"/>
      <c r="IZ33" s="257"/>
      <c r="JA33" s="257"/>
      <c r="JB33" s="257"/>
      <c r="JC33" s="257"/>
      <c r="JD33" s="257"/>
      <c r="JE33" s="257"/>
      <c r="JF33" s="257"/>
      <c r="JG33" s="257"/>
      <c r="JH33" s="257"/>
      <c r="JI33" s="224">
        <f t="shared" si="0"/>
        <v>0</v>
      </c>
      <c r="JJ33" s="2"/>
      <c r="JK33" s="257"/>
      <c r="JL33" s="262"/>
      <c r="JM33" s="262"/>
      <c r="JN33" s="262"/>
      <c r="JO33" s="262"/>
      <c r="JP33" s="262"/>
    </row>
    <row r="34" spans="1:276" x14ac:dyDescent="0.25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  <c r="IU34" s="257"/>
      <c r="IV34" s="257"/>
      <c r="IW34" s="257"/>
      <c r="IX34" s="257"/>
      <c r="IY34" s="257"/>
      <c r="IZ34" s="257"/>
      <c r="JA34" s="257"/>
      <c r="JB34" s="257"/>
      <c r="JC34" s="257"/>
      <c r="JD34" s="257"/>
      <c r="JE34" s="257"/>
      <c r="JF34" s="257"/>
      <c r="JG34" s="257"/>
      <c r="JH34" s="257"/>
      <c r="JI34" s="224">
        <f t="shared" si="0"/>
        <v>0</v>
      </c>
      <c r="JJ34" s="2"/>
      <c r="JK34" s="257"/>
      <c r="JL34" s="262"/>
      <c r="JM34" s="262"/>
      <c r="JN34" s="262"/>
      <c r="JO34" s="262"/>
      <c r="JP34" s="262"/>
    </row>
    <row r="35" spans="1:276" x14ac:dyDescent="0.25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P35" s="257"/>
      <c r="CQ35" s="257"/>
      <c r="CR35" s="257"/>
      <c r="CS35" s="257"/>
      <c r="CT35" s="257"/>
      <c r="CU35" s="257"/>
      <c r="CV35" s="257"/>
      <c r="CW35" s="257"/>
      <c r="CX35" s="257"/>
      <c r="CY35" s="257"/>
      <c r="CZ35" s="257"/>
      <c r="DA35" s="257"/>
      <c r="DB35" s="257"/>
      <c r="DC35" s="257"/>
      <c r="DD35" s="257"/>
      <c r="DE35" s="257"/>
      <c r="DF35" s="257"/>
      <c r="DG35" s="257"/>
      <c r="DH35" s="257"/>
      <c r="DI35" s="257"/>
      <c r="DJ35" s="257"/>
      <c r="DK35" s="257"/>
      <c r="DL35" s="257"/>
      <c r="DM35" s="257"/>
      <c r="DN35" s="257"/>
      <c r="DO35" s="257"/>
      <c r="DP35" s="257"/>
      <c r="DQ35" s="257"/>
      <c r="DR35" s="257"/>
      <c r="DS35" s="257"/>
      <c r="DT35" s="257"/>
      <c r="DU35" s="257"/>
      <c r="DV35" s="257"/>
      <c r="DW35" s="257"/>
      <c r="DX35" s="257"/>
      <c r="DY35" s="257"/>
      <c r="DZ35" s="257"/>
      <c r="EA35" s="257"/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7"/>
      <c r="ER35" s="257"/>
      <c r="ES35" s="257"/>
      <c r="ET35" s="257"/>
      <c r="EU35" s="257"/>
      <c r="EV35" s="257"/>
      <c r="EW35" s="257"/>
      <c r="EX35" s="257"/>
      <c r="EY35" s="257"/>
      <c r="EZ35" s="257"/>
      <c r="FA35" s="257"/>
      <c r="FB35" s="257"/>
      <c r="FC35" s="257"/>
      <c r="FD35" s="257"/>
      <c r="FE35" s="257"/>
      <c r="FF35" s="257"/>
      <c r="FG35" s="257"/>
      <c r="FH35" s="257"/>
      <c r="FI35" s="257"/>
      <c r="FJ35" s="257"/>
      <c r="FK35" s="257"/>
      <c r="FL35" s="257"/>
      <c r="FM35" s="257"/>
      <c r="FN35" s="257"/>
      <c r="FO35" s="257"/>
      <c r="FP35" s="257"/>
      <c r="FQ35" s="257"/>
      <c r="FR35" s="257"/>
      <c r="FS35" s="257"/>
      <c r="FT35" s="257"/>
      <c r="FU35" s="257"/>
      <c r="FV35" s="257"/>
      <c r="FW35" s="257"/>
      <c r="FX35" s="257"/>
      <c r="FY35" s="257"/>
      <c r="FZ35" s="257"/>
      <c r="GA35" s="257"/>
      <c r="GB35" s="257"/>
      <c r="GC35" s="257"/>
      <c r="GD35" s="257"/>
      <c r="GE35" s="257"/>
      <c r="GF35" s="257"/>
      <c r="GG35" s="257"/>
      <c r="GH35" s="257"/>
      <c r="GI35" s="257"/>
      <c r="GJ35" s="257"/>
      <c r="GK35" s="257"/>
      <c r="GL35" s="257"/>
      <c r="GM35" s="257"/>
      <c r="GN35" s="257"/>
      <c r="GO35" s="257"/>
      <c r="GP35" s="257"/>
      <c r="GQ35" s="257"/>
      <c r="GR35" s="257"/>
      <c r="GS35" s="257"/>
      <c r="GT35" s="257"/>
      <c r="GU35" s="257"/>
      <c r="GV35" s="257"/>
      <c r="GW35" s="257"/>
      <c r="GX35" s="257"/>
      <c r="GY35" s="257"/>
      <c r="GZ35" s="257"/>
      <c r="HA35" s="257"/>
      <c r="HB35" s="257"/>
      <c r="HC35" s="257"/>
      <c r="HD35" s="257"/>
      <c r="HE35" s="257"/>
      <c r="HF35" s="257"/>
      <c r="HG35" s="257"/>
      <c r="HH35" s="257"/>
      <c r="HI35" s="257"/>
      <c r="HJ35" s="257"/>
      <c r="HK35" s="257"/>
      <c r="HL35" s="257"/>
      <c r="HM35" s="257"/>
      <c r="HN35" s="257"/>
      <c r="HO35" s="257"/>
      <c r="HP35" s="257"/>
      <c r="HQ35" s="257"/>
      <c r="HR35" s="257"/>
      <c r="HS35" s="257"/>
      <c r="HT35" s="257"/>
      <c r="HU35" s="257"/>
      <c r="HV35" s="257"/>
      <c r="HW35" s="257"/>
      <c r="HX35" s="257"/>
      <c r="HY35" s="257"/>
      <c r="HZ35" s="257"/>
      <c r="IA35" s="257"/>
      <c r="IB35" s="257"/>
      <c r="IC35" s="257"/>
      <c r="ID35" s="257"/>
      <c r="IE35" s="257"/>
      <c r="IF35" s="257"/>
      <c r="IG35" s="257"/>
      <c r="IH35" s="257"/>
      <c r="II35" s="257"/>
      <c r="IJ35" s="257"/>
      <c r="IK35" s="257"/>
      <c r="IL35" s="257"/>
      <c r="IM35" s="257"/>
      <c r="IN35" s="257"/>
      <c r="IO35" s="257"/>
      <c r="IP35" s="257"/>
      <c r="IQ35" s="257"/>
      <c r="IR35" s="257"/>
      <c r="IS35" s="257"/>
      <c r="IT35" s="257"/>
      <c r="IU35" s="257"/>
      <c r="IV35" s="257"/>
      <c r="IW35" s="257"/>
      <c r="IX35" s="257"/>
      <c r="IY35" s="257"/>
      <c r="IZ35" s="257"/>
      <c r="JA35" s="257"/>
      <c r="JB35" s="257"/>
      <c r="JC35" s="257"/>
      <c r="JD35" s="257"/>
      <c r="JE35" s="257"/>
      <c r="JF35" s="257"/>
      <c r="JG35" s="257"/>
      <c r="JH35" s="257"/>
      <c r="JI35" s="224">
        <f t="shared" si="0"/>
        <v>0</v>
      </c>
      <c r="JJ35" s="2"/>
      <c r="JK35" s="257"/>
      <c r="JL35" s="262"/>
      <c r="JM35" s="262"/>
      <c r="JN35" s="262"/>
      <c r="JO35" s="262"/>
      <c r="JP35" s="262"/>
    </row>
    <row r="36" spans="1:276" x14ac:dyDescent="0.25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  <c r="IU36" s="257"/>
      <c r="IV36" s="257"/>
      <c r="IW36" s="257"/>
      <c r="IX36" s="257"/>
      <c r="IY36" s="257"/>
      <c r="IZ36" s="257"/>
      <c r="JA36" s="257"/>
      <c r="JB36" s="257"/>
      <c r="JC36" s="257"/>
      <c r="JD36" s="257"/>
      <c r="JE36" s="257"/>
      <c r="JF36" s="257"/>
      <c r="JG36" s="257"/>
      <c r="JH36" s="257"/>
      <c r="JI36" s="224">
        <f t="shared" si="0"/>
        <v>0</v>
      </c>
      <c r="JJ36" s="2"/>
      <c r="JK36" s="257"/>
      <c r="JL36" s="262"/>
      <c r="JM36" s="262"/>
      <c r="JN36" s="262"/>
      <c r="JO36" s="262"/>
      <c r="JP36" s="262"/>
    </row>
    <row r="37" spans="1:276" x14ac:dyDescent="0.25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  <c r="IU37" s="257"/>
      <c r="IV37" s="257"/>
      <c r="IW37" s="257"/>
      <c r="IX37" s="257"/>
      <c r="IY37" s="257"/>
      <c r="IZ37" s="257"/>
      <c r="JA37" s="257"/>
      <c r="JB37" s="257"/>
      <c r="JC37" s="257"/>
      <c r="JD37" s="257"/>
      <c r="JE37" s="257"/>
      <c r="JF37" s="257"/>
      <c r="JG37" s="257"/>
      <c r="JH37" s="257"/>
      <c r="JI37" s="224">
        <f t="shared" si="0"/>
        <v>0</v>
      </c>
      <c r="JJ37" s="2"/>
      <c r="JK37" s="257"/>
      <c r="JL37" s="262"/>
      <c r="JM37" s="262"/>
      <c r="JN37" s="262"/>
      <c r="JO37" s="262"/>
      <c r="JP37" s="262"/>
    </row>
    <row r="38" spans="1:276" x14ac:dyDescent="0.25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7"/>
      <c r="CI38" s="257"/>
      <c r="CJ38" s="257"/>
      <c r="CK38" s="257"/>
      <c r="CL38" s="257"/>
      <c r="CM38" s="257"/>
      <c r="CN38" s="257"/>
      <c r="CO38" s="257"/>
      <c r="CP38" s="257"/>
      <c r="CQ38" s="257"/>
      <c r="CR38" s="257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257"/>
      <c r="DM38" s="257"/>
      <c r="DN38" s="257"/>
      <c r="DO38" s="257"/>
      <c r="DP38" s="257"/>
      <c r="DQ38" s="257"/>
      <c r="DR38" s="257"/>
      <c r="DS38" s="257"/>
      <c r="DT38" s="257"/>
      <c r="DU38" s="257"/>
      <c r="DV38" s="257"/>
      <c r="DW38" s="257"/>
      <c r="DX38" s="257"/>
      <c r="DY38" s="257"/>
      <c r="DZ38" s="257"/>
      <c r="EA38" s="257"/>
      <c r="EB38" s="257"/>
      <c r="EC38" s="257"/>
      <c r="ED38" s="257"/>
      <c r="EE38" s="257"/>
      <c r="EF38" s="257"/>
      <c r="EG38" s="257"/>
      <c r="EH38" s="257"/>
      <c r="EI38" s="257"/>
      <c r="EJ38" s="257"/>
      <c r="EK38" s="257"/>
      <c r="EL38" s="257"/>
      <c r="EM38" s="257"/>
      <c r="EN38" s="257"/>
      <c r="EO38" s="257"/>
      <c r="EP38" s="257"/>
      <c r="EQ38" s="257"/>
      <c r="ER38" s="257"/>
      <c r="ES38" s="257"/>
      <c r="ET38" s="257"/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  <c r="FL38" s="257"/>
      <c r="FM38" s="257"/>
      <c r="FN38" s="257"/>
      <c r="FO38" s="257"/>
      <c r="FP38" s="257"/>
      <c r="FQ38" s="257"/>
      <c r="FR38" s="257"/>
      <c r="FS38" s="257"/>
      <c r="FT38" s="257"/>
      <c r="FU38" s="257"/>
      <c r="FV38" s="257"/>
      <c r="FW38" s="257"/>
      <c r="FX38" s="257"/>
      <c r="FY38" s="257"/>
      <c r="FZ38" s="257"/>
      <c r="GA38" s="257"/>
      <c r="GB38" s="257"/>
      <c r="GC38" s="257"/>
      <c r="GD38" s="257"/>
      <c r="GE38" s="257"/>
      <c r="GF38" s="257"/>
      <c r="GG38" s="257"/>
      <c r="GH38" s="257"/>
      <c r="GI38" s="257"/>
      <c r="GJ38" s="257"/>
      <c r="GK38" s="257"/>
      <c r="GL38" s="257"/>
      <c r="GM38" s="257"/>
      <c r="GN38" s="257"/>
      <c r="GO38" s="257"/>
      <c r="GP38" s="257"/>
      <c r="GQ38" s="257"/>
      <c r="GR38" s="257"/>
      <c r="GS38" s="257"/>
      <c r="GT38" s="257"/>
      <c r="GU38" s="257"/>
      <c r="GV38" s="257"/>
      <c r="GW38" s="257"/>
      <c r="GX38" s="257"/>
      <c r="GY38" s="257"/>
      <c r="GZ38" s="257"/>
      <c r="HA38" s="257"/>
      <c r="HB38" s="257"/>
      <c r="HC38" s="257"/>
      <c r="HD38" s="257"/>
      <c r="HE38" s="257"/>
      <c r="HF38" s="257"/>
      <c r="HG38" s="257"/>
      <c r="HH38" s="257"/>
      <c r="HI38" s="257"/>
      <c r="HJ38" s="257"/>
      <c r="HK38" s="257"/>
      <c r="HL38" s="257"/>
      <c r="HM38" s="257"/>
      <c r="HN38" s="257"/>
      <c r="HO38" s="257"/>
      <c r="HP38" s="257"/>
      <c r="HQ38" s="257"/>
      <c r="HR38" s="257"/>
      <c r="HS38" s="257"/>
      <c r="HT38" s="257"/>
      <c r="HU38" s="257"/>
      <c r="HV38" s="257"/>
      <c r="HW38" s="257"/>
      <c r="HX38" s="257"/>
      <c r="HY38" s="257"/>
      <c r="HZ38" s="257"/>
      <c r="IA38" s="257"/>
      <c r="IB38" s="257"/>
      <c r="IC38" s="257"/>
      <c r="ID38" s="257"/>
      <c r="IE38" s="257"/>
      <c r="IF38" s="257"/>
      <c r="IG38" s="257"/>
      <c r="IH38" s="257"/>
      <c r="II38" s="257"/>
      <c r="IJ38" s="257"/>
      <c r="IK38" s="257"/>
      <c r="IL38" s="257"/>
      <c r="IM38" s="257"/>
      <c r="IN38" s="257"/>
      <c r="IO38" s="257"/>
      <c r="IP38" s="257"/>
      <c r="IQ38" s="257"/>
      <c r="IR38" s="257"/>
      <c r="IS38" s="257"/>
      <c r="IT38" s="257"/>
      <c r="IU38" s="257"/>
      <c r="IV38" s="257"/>
      <c r="IW38" s="257"/>
      <c r="IX38" s="257"/>
      <c r="IY38" s="257"/>
      <c r="IZ38" s="257"/>
      <c r="JA38" s="257"/>
      <c r="JB38" s="257"/>
      <c r="JC38" s="257"/>
      <c r="JD38" s="257"/>
      <c r="JE38" s="257"/>
      <c r="JF38" s="257"/>
      <c r="JG38" s="257"/>
      <c r="JH38" s="257"/>
      <c r="JI38" s="224">
        <f t="shared" si="0"/>
        <v>0</v>
      </c>
      <c r="JJ38" s="2"/>
      <c r="JK38" s="257"/>
      <c r="JL38" s="262"/>
      <c r="JM38" s="262"/>
      <c r="JN38" s="262"/>
      <c r="JO38" s="262"/>
      <c r="JP38" s="262"/>
    </row>
    <row r="39" spans="1:276" x14ac:dyDescent="0.25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  <c r="IU39" s="257"/>
      <c r="IV39" s="257"/>
      <c r="IW39" s="257"/>
      <c r="IX39" s="257"/>
      <c r="IY39" s="257"/>
      <c r="IZ39" s="257"/>
      <c r="JA39" s="257"/>
      <c r="JB39" s="257"/>
      <c r="JC39" s="257"/>
      <c r="JD39" s="257"/>
      <c r="JE39" s="257"/>
      <c r="JF39" s="257"/>
      <c r="JG39" s="257"/>
      <c r="JH39" s="257"/>
      <c r="JI39" s="224">
        <f t="shared" si="0"/>
        <v>0</v>
      </c>
      <c r="JJ39" s="2"/>
      <c r="JK39" s="257"/>
      <c r="JL39" s="262"/>
      <c r="JM39" s="262"/>
      <c r="JN39" s="262"/>
      <c r="JO39" s="262"/>
      <c r="JP39" s="262"/>
    </row>
    <row r="40" spans="1:276" x14ac:dyDescent="0.25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  <c r="IU40" s="257"/>
      <c r="IV40" s="257"/>
      <c r="IW40" s="257"/>
      <c r="IX40" s="257"/>
      <c r="IY40" s="257"/>
      <c r="IZ40" s="257"/>
      <c r="JA40" s="257"/>
      <c r="JB40" s="257"/>
      <c r="JC40" s="257"/>
      <c r="JD40" s="257"/>
      <c r="JE40" s="257"/>
      <c r="JF40" s="257"/>
      <c r="JG40" s="257"/>
      <c r="JH40" s="257"/>
      <c r="JI40" s="224">
        <f t="shared" si="0"/>
        <v>0</v>
      </c>
      <c r="JJ40" s="2"/>
      <c r="JK40" s="257"/>
      <c r="JL40" s="262"/>
      <c r="JM40" s="262"/>
      <c r="JN40" s="262"/>
      <c r="JO40" s="262"/>
      <c r="JP40" s="262"/>
    </row>
    <row r="41" spans="1:276" x14ac:dyDescent="0.25">
      <c r="A41" s="257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7"/>
      <c r="BD41" s="257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7"/>
      <c r="BT41" s="257"/>
      <c r="BU41" s="257"/>
      <c r="BV41" s="257"/>
      <c r="BW41" s="257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7"/>
      <c r="CI41" s="257"/>
      <c r="CJ41" s="257"/>
      <c r="CK41" s="257"/>
      <c r="CL41" s="257"/>
      <c r="CM41" s="257"/>
      <c r="CN41" s="257"/>
      <c r="CO41" s="257"/>
      <c r="CP41" s="257"/>
      <c r="CQ41" s="257"/>
      <c r="CR41" s="257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57"/>
      <c r="DJ41" s="257"/>
      <c r="DK41" s="257"/>
      <c r="DL41" s="257"/>
      <c r="DM41" s="257"/>
      <c r="DN41" s="257"/>
      <c r="DO41" s="257"/>
      <c r="DP41" s="257"/>
      <c r="DQ41" s="257"/>
      <c r="DR41" s="257"/>
      <c r="DS41" s="257"/>
      <c r="DT41" s="257"/>
      <c r="DU41" s="257"/>
      <c r="DV41" s="257"/>
      <c r="DW41" s="257"/>
      <c r="DX41" s="257"/>
      <c r="DY41" s="257"/>
      <c r="DZ41" s="257"/>
      <c r="EA41" s="257"/>
      <c r="EB41" s="257"/>
      <c r="EC41" s="257"/>
      <c r="ED41" s="257"/>
      <c r="EE41" s="257"/>
      <c r="EF41" s="257"/>
      <c r="EG41" s="257"/>
      <c r="EH41" s="257"/>
      <c r="EI41" s="257"/>
      <c r="EJ41" s="257"/>
      <c r="EK41" s="257"/>
      <c r="EL41" s="257"/>
      <c r="EM41" s="257"/>
      <c r="EN41" s="257"/>
      <c r="EO41" s="257"/>
      <c r="EP41" s="257"/>
      <c r="EQ41" s="257"/>
      <c r="ER41" s="257"/>
      <c r="ES41" s="257"/>
      <c r="ET41" s="257"/>
      <c r="EU41" s="257"/>
      <c r="EV41" s="257"/>
      <c r="EW41" s="257"/>
      <c r="EX41" s="257"/>
      <c r="EY41" s="257"/>
      <c r="EZ41" s="257"/>
      <c r="FA41" s="257"/>
      <c r="FB41" s="257"/>
      <c r="FC41" s="257"/>
      <c r="FD41" s="257"/>
      <c r="FE41" s="257"/>
      <c r="FF41" s="257"/>
      <c r="FG41" s="257"/>
      <c r="FH41" s="257"/>
      <c r="FI41" s="257"/>
      <c r="FJ41" s="257"/>
      <c r="FK41" s="257"/>
      <c r="FL41" s="257"/>
      <c r="FM41" s="257"/>
      <c r="FN41" s="257"/>
      <c r="FO41" s="257"/>
      <c r="FP41" s="257"/>
      <c r="FQ41" s="257"/>
      <c r="FR41" s="257"/>
      <c r="FS41" s="257"/>
      <c r="FT41" s="257"/>
      <c r="FU41" s="257"/>
      <c r="FV41" s="257"/>
      <c r="FW41" s="257"/>
      <c r="FX41" s="257"/>
      <c r="FY41" s="257"/>
      <c r="FZ41" s="257"/>
      <c r="GA41" s="257"/>
      <c r="GB41" s="257"/>
      <c r="GC41" s="257"/>
      <c r="GD41" s="257"/>
      <c r="GE41" s="257"/>
      <c r="GF41" s="257"/>
      <c r="GG41" s="257"/>
      <c r="GH41" s="257"/>
      <c r="GI41" s="257"/>
      <c r="GJ41" s="257"/>
      <c r="GK41" s="257"/>
      <c r="GL41" s="257"/>
      <c r="GM41" s="257"/>
      <c r="GN41" s="257"/>
      <c r="GO41" s="257"/>
      <c r="GP41" s="257"/>
      <c r="GQ41" s="257"/>
      <c r="GR41" s="257"/>
      <c r="GS41" s="257"/>
      <c r="GT41" s="257"/>
      <c r="GU41" s="257"/>
      <c r="GV41" s="257"/>
      <c r="GW41" s="257"/>
      <c r="GX41" s="257"/>
      <c r="GY41" s="257"/>
      <c r="GZ41" s="257"/>
      <c r="HA41" s="257"/>
      <c r="HB41" s="257"/>
      <c r="HC41" s="257"/>
      <c r="HD41" s="257"/>
      <c r="HE41" s="257"/>
      <c r="HF41" s="257"/>
      <c r="HG41" s="257"/>
      <c r="HH41" s="257"/>
      <c r="HI41" s="257"/>
      <c r="HJ41" s="257"/>
      <c r="HK41" s="257"/>
      <c r="HL41" s="257"/>
      <c r="HM41" s="257"/>
      <c r="HN41" s="257"/>
      <c r="HO41" s="257"/>
      <c r="HP41" s="257"/>
      <c r="HQ41" s="257"/>
      <c r="HR41" s="257"/>
      <c r="HS41" s="257"/>
      <c r="HT41" s="257"/>
      <c r="HU41" s="257"/>
      <c r="HV41" s="257"/>
      <c r="HW41" s="257"/>
      <c r="HX41" s="257"/>
      <c r="HY41" s="257"/>
      <c r="HZ41" s="257"/>
      <c r="IA41" s="257"/>
      <c r="IB41" s="257"/>
      <c r="IC41" s="257"/>
      <c r="ID41" s="257"/>
      <c r="IE41" s="257"/>
      <c r="IF41" s="257"/>
      <c r="IG41" s="257"/>
      <c r="IH41" s="257"/>
      <c r="II41" s="257"/>
      <c r="IJ41" s="257"/>
      <c r="IK41" s="257"/>
      <c r="IL41" s="257"/>
      <c r="IM41" s="257"/>
      <c r="IN41" s="257"/>
      <c r="IO41" s="257"/>
      <c r="IP41" s="257"/>
      <c r="IQ41" s="257"/>
      <c r="IR41" s="257"/>
      <c r="IS41" s="257"/>
      <c r="IT41" s="257"/>
      <c r="IU41" s="257"/>
      <c r="IV41" s="257"/>
      <c r="IW41" s="257"/>
      <c r="IX41" s="257"/>
      <c r="IY41" s="257"/>
      <c r="IZ41" s="257"/>
      <c r="JA41" s="257"/>
      <c r="JB41" s="257"/>
      <c r="JC41" s="257"/>
      <c r="JD41" s="257"/>
      <c r="JE41" s="257"/>
      <c r="JF41" s="257"/>
      <c r="JG41" s="257"/>
      <c r="JH41" s="257"/>
      <c r="JI41" s="224">
        <f t="shared" si="0"/>
        <v>0</v>
      </c>
      <c r="JJ41" s="2"/>
      <c r="JK41" s="257"/>
      <c r="JL41" s="262"/>
      <c r="JM41" s="262"/>
      <c r="JN41" s="262"/>
      <c r="JO41" s="262"/>
      <c r="JP41" s="262"/>
    </row>
    <row r="42" spans="1:276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  <c r="IU42" s="257"/>
      <c r="IV42" s="257"/>
      <c r="IW42" s="257"/>
      <c r="IX42" s="257"/>
      <c r="IY42" s="257"/>
      <c r="IZ42" s="257"/>
      <c r="JA42" s="257"/>
      <c r="JB42" s="257"/>
      <c r="JC42" s="257"/>
      <c r="JD42" s="257"/>
      <c r="JE42" s="257"/>
      <c r="JF42" s="257"/>
      <c r="JG42" s="257"/>
      <c r="JH42" s="257"/>
      <c r="JI42" s="224">
        <f t="shared" si="0"/>
        <v>0</v>
      </c>
      <c r="JJ42" s="2"/>
      <c r="JK42" s="257"/>
      <c r="JL42" s="262"/>
      <c r="JM42" s="262"/>
      <c r="JN42" s="262"/>
      <c r="JO42" s="262"/>
      <c r="JP42" s="262"/>
    </row>
    <row r="43" spans="1:276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  <c r="IU43" s="257"/>
      <c r="IV43" s="257"/>
      <c r="IW43" s="257"/>
      <c r="IX43" s="257"/>
      <c r="IY43" s="257"/>
      <c r="IZ43" s="257"/>
      <c r="JA43" s="257"/>
      <c r="JB43" s="257"/>
      <c r="JC43" s="257"/>
      <c r="JD43" s="257"/>
      <c r="JE43" s="257"/>
      <c r="JF43" s="257"/>
      <c r="JG43" s="257"/>
      <c r="JH43" s="257"/>
      <c r="JI43" s="224">
        <f t="shared" si="0"/>
        <v>0</v>
      </c>
      <c r="JJ43" s="2"/>
      <c r="JK43" s="257"/>
      <c r="JL43" s="262"/>
      <c r="JM43" s="262"/>
      <c r="JN43" s="262"/>
      <c r="JO43" s="262"/>
      <c r="JP43" s="262"/>
    </row>
    <row r="44" spans="1:276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57"/>
      <c r="AP44" s="257"/>
      <c r="AQ44" s="257"/>
      <c r="AR44" s="257"/>
      <c r="AS44" s="257"/>
      <c r="AT44" s="257"/>
      <c r="AU44" s="257"/>
      <c r="AV44" s="257"/>
      <c r="AW44" s="257"/>
      <c r="AX44" s="257"/>
      <c r="AY44" s="257"/>
      <c r="AZ44" s="257"/>
      <c r="BA44" s="257"/>
      <c r="BB44" s="257"/>
      <c r="BC44" s="257"/>
      <c r="BD44" s="257"/>
      <c r="BE44" s="257"/>
      <c r="BF44" s="257"/>
      <c r="BG44" s="257"/>
      <c r="BH44" s="257"/>
      <c r="BI44" s="257"/>
      <c r="BJ44" s="257"/>
      <c r="BK44" s="257"/>
      <c r="BL44" s="257"/>
      <c r="BM44" s="257"/>
      <c r="BN44" s="257"/>
      <c r="BO44" s="257"/>
      <c r="BP44" s="257"/>
      <c r="BQ44" s="257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7"/>
      <c r="CI44" s="257"/>
      <c r="CJ44" s="257"/>
      <c r="CK44" s="257"/>
      <c r="CL44" s="257"/>
      <c r="CM44" s="257"/>
      <c r="CN44" s="257"/>
      <c r="CO44" s="257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57"/>
      <c r="DJ44" s="257"/>
      <c r="DK44" s="257"/>
      <c r="DL44" s="257"/>
      <c r="DM44" s="257"/>
      <c r="DN44" s="257"/>
      <c r="DO44" s="257"/>
      <c r="DP44" s="257"/>
      <c r="DQ44" s="257"/>
      <c r="DR44" s="257"/>
      <c r="DS44" s="257"/>
      <c r="DT44" s="257"/>
      <c r="DU44" s="257"/>
      <c r="DV44" s="257"/>
      <c r="DW44" s="257"/>
      <c r="DX44" s="257"/>
      <c r="DY44" s="257"/>
      <c r="DZ44" s="257"/>
      <c r="EA44" s="257"/>
      <c r="EB44" s="257"/>
      <c r="EC44" s="257"/>
      <c r="ED44" s="257"/>
      <c r="EE44" s="257"/>
      <c r="EF44" s="257"/>
      <c r="EG44" s="257"/>
      <c r="EH44" s="257"/>
      <c r="EI44" s="257"/>
      <c r="EJ44" s="257"/>
      <c r="EK44" s="257"/>
      <c r="EL44" s="257"/>
      <c r="EM44" s="257"/>
      <c r="EN44" s="257"/>
      <c r="EO44" s="257"/>
      <c r="EP44" s="257"/>
      <c r="EQ44" s="257"/>
      <c r="ER44" s="257"/>
      <c r="ES44" s="257"/>
      <c r="ET44" s="257"/>
      <c r="EU44" s="257"/>
      <c r="EV44" s="257"/>
      <c r="EW44" s="257"/>
      <c r="EX44" s="257"/>
      <c r="EY44" s="257"/>
      <c r="EZ44" s="257"/>
      <c r="FA44" s="257"/>
      <c r="FB44" s="257"/>
      <c r="FC44" s="257"/>
      <c r="FD44" s="257"/>
      <c r="FE44" s="257"/>
      <c r="FF44" s="257"/>
      <c r="FG44" s="257"/>
      <c r="FH44" s="257"/>
      <c r="FI44" s="257"/>
      <c r="FJ44" s="257"/>
      <c r="FK44" s="257"/>
      <c r="FL44" s="257"/>
      <c r="FM44" s="257"/>
      <c r="FN44" s="257"/>
      <c r="FO44" s="257"/>
      <c r="FP44" s="257"/>
      <c r="FQ44" s="257"/>
      <c r="FR44" s="257"/>
      <c r="FS44" s="257"/>
      <c r="FT44" s="257"/>
      <c r="FU44" s="257"/>
      <c r="FV44" s="257"/>
      <c r="FW44" s="257"/>
      <c r="FX44" s="257"/>
      <c r="FY44" s="257"/>
      <c r="FZ44" s="257"/>
      <c r="GA44" s="257"/>
      <c r="GB44" s="257"/>
      <c r="GC44" s="257"/>
      <c r="GD44" s="257"/>
      <c r="GE44" s="257"/>
      <c r="GF44" s="257"/>
      <c r="GG44" s="257"/>
      <c r="GH44" s="257"/>
      <c r="GI44" s="257"/>
      <c r="GJ44" s="257"/>
      <c r="GK44" s="257"/>
      <c r="GL44" s="257"/>
      <c r="GM44" s="257"/>
      <c r="GN44" s="257"/>
      <c r="GO44" s="257"/>
      <c r="GP44" s="257"/>
      <c r="GQ44" s="257"/>
      <c r="GR44" s="257"/>
      <c r="GS44" s="257"/>
      <c r="GT44" s="257"/>
      <c r="GU44" s="257"/>
      <c r="GV44" s="257"/>
      <c r="GW44" s="257"/>
      <c r="GX44" s="257"/>
      <c r="GY44" s="257"/>
      <c r="GZ44" s="257"/>
      <c r="HA44" s="257"/>
      <c r="HB44" s="257"/>
      <c r="HC44" s="257"/>
      <c r="HD44" s="257"/>
      <c r="HE44" s="257"/>
      <c r="HF44" s="257"/>
      <c r="HG44" s="257"/>
      <c r="HH44" s="257"/>
      <c r="HI44" s="257"/>
      <c r="HJ44" s="257"/>
      <c r="HK44" s="257"/>
      <c r="HL44" s="257"/>
      <c r="HM44" s="257"/>
      <c r="HN44" s="257"/>
      <c r="HO44" s="257"/>
      <c r="HP44" s="257"/>
      <c r="HQ44" s="257"/>
      <c r="HR44" s="257"/>
      <c r="HS44" s="257"/>
      <c r="HT44" s="257"/>
      <c r="HU44" s="257"/>
      <c r="HV44" s="257"/>
      <c r="HW44" s="257"/>
      <c r="HX44" s="257"/>
      <c r="HY44" s="257"/>
      <c r="HZ44" s="257"/>
      <c r="IA44" s="257"/>
      <c r="IB44" s="257"/>
      <c r="IC44" s="257"/>
      <c r="ID44" s="257"/>
      <c r="IE44" s="257"/>
      <c r="IF44" s="257"/>
      <c r="IG44" s="257"/>
      <c r="IH44" s="257"/>
      <c r="II44" s="257"/>
      <c r="IJ44" s="257"/>
      <c r="IK44" s="257"/>
      <c r="IL44" s="257"/>
      <c r="IM44" s="257"/>
      <c r="IN44" s="257"/>
      <c r="IO44" s="257"/>
      <c r="IP44" s="257"/>
      <c r="IQ44" s="257"/>
      <c r="IR44" s="257"/>
      <c r="IS44" s="257"/>
      <c r="IT44" s="257"/>
      <c r="IU44" s="257"/>
      <c r="IV44" s="257"/>
      <c r="IW44" s="257"/>
      <c r="IX44" s="257"/>
      <c r="IY44" s="257"/>
      <c r="IZ44" s="257"/>
      <c r="JA44" s="257"/>
      <c r="JB44" s="257"/>
      <c r="JC44" s="257"/>
      <c r="JD44" s="257"/>
      <c r="JE44" s="257"/>
      <c r="JF44" s="257"/>
      <c r="JG44" s="257"/>
      <c r="JH44" s="257"/>
      <c r="JI44" s="224">
        <f t="shared" si="0"/>
        <v>0</v>
      </c>
      <c r="JJ44" s="2"/>
      <c r="JK44" s="257"/>
      <c r="JL44" s="262"/>
      <c r="JM44" s="262"/>
      <c r="JN44" s="262"/>
      <c r="JO44" s="262"/>
      <c r="JP44" s="262"/>
    </row>
    <row r="45" spans="1:276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257"/>
      <c r="BB45" s="257"/>
      <c r="BC45" s="257"/>
      <c r="BD45" s="257"/>
      <c r="BE45" s="257"/>
      <c r="BF45" s="257"/>
      <c r="BG45" s="257"/>
      <c r="BH45" s="257"/>
      <c r="BI45" s="257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  <c r="IU45" s="257"/>
      <c r="IV45" s="257"/>
      <c r="IW45" s="257"/>
      <c r="IX45" s="257"/>
      <c r="IY45" s="257"/>
      <c r="IZ45" s="257"/>
      <c r="JA45" s="257"/>
      <c r="JB45" s="257"/>
      <c r="JC45" s="257"/>
      <c r="JD45" s="257"/>
      <c r="JE45" s="257"/>
      <c r="JF45" s="257"/>
      <c r="JG45" s="257"/>
      <c r="JH45" s="257"/>
      <c r="JI45" s="224">
        <f t="shared" si="0"/>
        <v>0</v>
      </c>
      <c r="JJ45" s="2"/>
      <c r="JK45" s="257"/>
      <c r="JL45" s="262"/>
      <c r="JM45" s="262"/>
      <c r="JN45" s="262"/>
      <c r="JO45" s="262"/>
      <c r="JP45" s="262"/>
    </row>
    <row r="46" spans="1:276" x14ac:dyDescent="0.25">
      <c r="A46" s="257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57"/>
      <c r="AP46" s="257"/>
      <c r="AQ46" s="257"/>
      <c r="AR46" s="257"/>
      <c r="AS46" s="257"/>
      <c r="AT46" s="257"/>
      <c r="AU46" s="257"/>
      <c r="AV46" s="257"/>
      <c r="AW46" s="257"/>
      <c r="AX46" s="257"/>
      <c r="AY46" s="257"/>
      <c r="AZ46" s="257"/>
      <c r="BA46" s="257"/>
      <c r="BB46" s="257"/>
      <c r="BC46" s="257"/>
      <c r="BD46" s="257"/>
      <c r="BE46" s="257"/>
      <c r="BF46" s="257"/>
      <c r="BG46" s="257"/>
      <c r="BH46" s="257"/>
      <c r="BI46" s="257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  <c r="IU46" s="257"/>
      <c r="IV46" s="257"/>
      <c r="IW46" s="257"/>
      <c r="IX46" s="257"/>
      <c r="IY46" s="257"/>
      <c r="IZ46" s="257"/>
      <c r="JA46" s="257"/>
      <c r="JB46" s="257"/>
      <c r="JC46" s="257"/>
      <c r="JD46" s="257"/>
      <c r="JE46" s="257"/>
      <c r="JF46" s="257"/>
      <c r="JG46" s="257"/>
      <c r="JH46" s="257"/>
      <c r="JI46" s="224">
        <f t="shared" si="0"/>
        <v>0</v>
      </c>
      <c r="JJ46" s="2"/>
      <c r="JK46" s="257"/>
      <c r="JL46" s="262"/>
      <c r="JM46" s="262"/>
      <c r="JN46" s="262"/>
      <c r="JO46" s="262"/>
      <c r="JP46" s="262"/>
    </row>
    <row r="47" spans="1:276" x14ac:dyDescent="0.25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7"/>
      <c r="BE47" s="257"/>
      <c r="BF47" s="257"/>
      <c r="BG47" s="257"/>
      <c r="BH47" s="257"/>
      <c r="BI47" s="257"/>
      <c r="BJ47" s="257"/>
      <c r="BK47" s="257"/>
      <c r="BL47" s="257"/>
      <c r="BM47" s="257"/>
      <c r="BN47" s="257"/>
      <c r="BO47" s="257"/>
      <c r="BP47" s="257"/>
      <c r="BQ47" s="257"/>
      <c r="BR47" s="257"/>
      <c r="BS47" s="257"/>
      <c r="BT47" s="257"/>
      <c r="BU47" s="257"/>
      <c r="BV47" s="257"/>
      <c r="BW47" s="257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7"/>
      <c r="CI47" s="257"/>
      <c r="CJ47" s="257"/>
      <c r="CK47" s="257"/>
      <c r="CL47" s="257"/>
      <c r="CM47" s="257"/>
      <c r="CN47" s="257"/>
      <c r="CO47" s="257"/>
      <c r="CP47" s="257"/>
      <c r="CQ47" s="257"/>
      <c r="CR47" s="257"/>
      <c r="CS47" s="257"/>
      <c r="CT47" s="257"/>
      <c r="CU47" s="257"/>
      <c r="CV47" s="257"/>
      <c r="CW47" s="257"/>
      <c r="CX47" s="257"/>
      <c r="CY47" s="257"/>
      <c r="CZ47" s="257"/>
      <c r="DA47" s="257"/>
      <c r="DB47" s="257"/>
      <c r="DC47" s="257"/>
      <c r="DD47" s="257"/>
      <c r="DE47" s="257"/>
      <c r="DF47" s="257"/>
      <c r="DG47" s="257"/>
      <c r="DH47" s="257"/>
      <c r="DI47" s="257"/>
      <c r="DJ47" s="257"/>
      <c r="DK47" s="257"/>
      <c r="DL47" s="257"/>
      <c r="DM47" s="257"/>
      <c r="DN47" s="257"/>
      <c r="DO47" s="257"/>
      <c r="DP47" s="257"/>
      <c r="DQ47" s="257"/>
      <c r="DR47" s="257"/>
      <c r="DS47" s="257"/>
      <c r="DT47" s="257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7"/>
      <c r="ET47" s="257"/>
      <c r="EU47" s="257"/>
      <c r="EV47" s="257"/>
      <c r="EW47" s="257"/>
      <c r="EX47" s="257"/>
      <c r="EY47" s="257"/>
      <c r="EZ47" s="257"/>
      <c r="FA47" s="257"/>
      <c r="FB47" s="257"/>
      <c r="FC47" s="257"/>
      <c r="FD47" s="257"/>
      <c r="FE47" s="257"/>
      <c r="FF47" s="257"/>
      <c r="FG47" s="257"/>
      <c r="FH47" s="257"/>
      <c r="FI47" s="257"/>
      <c r="FJ47" s="257"/>
      <c r="FK47" s="257"/>
      <c r="FL47" s="257"/>
      <c r="FM47" s="257"/>
      <c r="FN47" s="257"/>
      <c r="FO47" s="257"/>
      <c r="FP47" s="257"/>
      <c r="FQ47" s="257"/>
      <c r="FR47" s="257"/>
      <c r="FS47" s="257"/>
      <c r="FT47" s="257"/>
      <c r="FU47" s="257"/>
      <c r="FV47" s="257"/>
      <c r="FW47" s="257"/>
      <c r="FX47" s="257"/>
      <c r="FY47" s="257"/>
      <c r="FZ47" s="257"/>
      <c r="GA47" s="257"/>
      <c r="GB47" s="257"/>
      <c r="GC47" s="257"/>
      <c r="GD47" s="257"/>
      <c r="GE47" s="257"/>
      <c r="GF47" s="257"/>
      <c r="GG47" s="257"/>
      <c r="GH47" s="257"/>
      <c r="GI47" s="257"/>
      <c r="GJ47" s="257"/>
      <c r="GK47" s="257"/>
      <c r="GL47" s="257"/>
      <c r="GM47" s="257"/>
      <c r="GN47" s="257"/>
      <c r="GO47" s="257"/>
      <c r="GP47" s="257"/>
      <c r="GQ47" s="257"/>
      <c r="GR47" s="257"/>
      <c r="GS47" s="257"/>
      <c r="GT47" s="257"/>
      <c r="GU47" s="257"/>
      <c r="GV47" s="257"/>
      <c r="GW47" s="257"/>
      <c r="GX47" s="257"/>
      <c r="GY47" s="257"/>
      <c r="GZ47" s="257"/>
      <c r="HA47" s="257"/>
      <c r="HB47" s="257"/>
      <c r="HC47" s="257"/>
      <c r="HD47" s="257"/>
      <c r="HE47" s="257"/>
      <c r="HF47" s="257"/>
      <c r="HG47" s="257"/>
      <c r="HH47" s="257"/>
      <c r="HI47" s="257"/>
      <c r="HJ47" s="257"/>
      <c r="HK47" s="257"/>
      <c r="HL47" s="257"/>
      <c r="HM47" s="257"/>
      <c r="HN47" s="257"/>
      <c r="HO47" s="257"/>
      <c r="HP47" s="257"/>
      <c r="HQ47" s="257"/>
      <c r="HR47" s="257"/>
      <c r="HS47" s="257"/>
      <c r="HT47" s="257"/>
      <c r="HU47" s="257"/>
      <c r="HV47" s="257"/>
      <c r="HW47" s="257"/>
      <c r="HX47" s="257"/>
      <c r="HY47" s="257"/>
      <c r="HZ47" s="257"/>
      <c r="IA47" s="257"/>
      <c r="IB47" s="257"/>
      <c r="IC47" s="257"/>
      <c r="ID47" s="257"/>
      <c r="IE47" s="257"/>
      <c r="IF47" s="257"/>
      <c r="IG47" s="257"/>
      <c r="IH47" s="257"/>
      <c r="II47" s="257"/>
      <c r="IJ47" s="257"/>
      <c r="IK47" s="257"/>
      <c r="IL47" s="257"/>
      <c r="IM47" s="257"/>
      <c r="IN47" s="257"/>
      <c r="IO47" s="257"/>
      <c r="IP47" s="257"/>
      <c r="IQ47" s="257"/>
      <c r="IR47" s="257"/>
      <c r="IS47" s="257"/>
      <c r="IT47" s="257"/>
      <c r="IU47" s="257"/>
      <c r="IV47" s="257"/>
      <c r="IW47" s="257"/>
      <c r="IX47" s="257"/>
      <c r="IY47" s="257"/>
      <c r="IZ47" s="257"/>
      <c r="JA47" s="257"/>
      <c r="JB47" s="257"/>
      <c r="JC47" s="257"/>
      <c r="JD47" s="257"/>
      <c r="JE47" s="257"/>
      <c r="JF47" s="257"/>
      <c r="JG47" s="257"/>
      <c r="JH47" s="257"/>
      <c r="JI47" s="224">
        <f t="shared" si="0"/>
        <v>0</v>
      </c>
      <c r="JJ47" s="2"/>
      <c r="JK47" s="257"/>
      <c r="JL47" s="262"/>
      <c r="JM47" s="262"/>
      <c r="JN47" s="262"/>
      <c r="JO47" s="262"/>
      <c r="JP47" s="262"/>
    </row>
    <row r="48" spans="1:276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  <c r="IU48" s="257"/>
      <c r="IV48" s="257"/>
      <c r="IW48" s="257"/>
      <c r="IX48" s="257"/>
      <c r="IY48" s="257"/>
      <c r="IZ48" s="257"/>
      <c r="JA48" s="257"/>
      <c r="JB48" s="257"/>
      <c r="JC48" s="257"/>
      <c r="JD48" s="257"/>
      <c r="JE48" s="257"/>
      <c r="JF48" s="257"/>
      <c r="JG48" s="257"/>
      <c r="JH48" s="257"/>
      <c r="JI48" s="224">
        <f t="shared" si="0"/>
        <v>0</v>
      </c>
      <c r="JJ48" s="2"/>
      <c r="JK48" s="257"/>
      <c r="JL48" s="262"/>
      <c r="JM48" s="262"/>
      <c r="JN48" s="262"/>
      <c r="JO48" s="262"/>
      <c r="JP48" s="262"/>
    </row>
    <row r="49" spans="1:276" x14ac:dyDescent="0.25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57"/>
      <c r="BG49" s="257"/>
      <c r="BH49" s="257"/>
      <c r="BI49" s="257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  <c r="IU49" s="257"/>
      <c r="IV49" s="257"/>
      <c r="IW49" s="257"/>
      <c r="IX49" s="257"/>
      <c r="IY49" s="257"/>
      <c r="IZ49" s="257"/>
      <c r="JA49" s="257"/>
      <c r="JB49" s="257"/>
      <c r="JC49" s="257"/>
      <c r="JD49" s="257"/>
      <c r="JE49" s="257"/>
      <c r="JF49" s="257"/>
      <c r="JG49" s="257"/>
      <c r="JH49" s="257"/>
      <c r="JI49" s="224">
        <f t="shared" si="0"/>
        <v>0</v>
      </c>
      <c r="JJ49" s="2"/>
      <c r="JK49" s="257"/>
      <c r="JL49" s="262"/>
      <c r="JM49" s="262"/>
      <c r="JN49" s="262"/>
      <c r="JO49" s="262"/>
      <c r="JP49" s="262"/>
    </row>
    <row r="50" spans="1:276" x14ac:dyDescent="0.25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  <c r="AU50" s="257"/>
      <c r="AV50" s="257"/>
      <c r="AW50" s="257"/>
      <c r="AX50" s="257"/>
      <c r="AY50" s="257"/>
      <c r="AZ50" s="257"/>
      <c r="BA50" s="257"/>
      <c r="BB50" s="257"/>
      <c r="BC50" s="257"/>
      <c r="BD50" s="257"/>
      <c r="BE50" s="257"/>
      <c r="BF50" s="257"/>
      <c r="BG50" s="257"/>
      <c r="BH50" s="257"/>
      <c r="BI50" s="257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7"/>
      <c r="CI50" s="257"/>
      <c r="CJ50" s="257"/>
      <c r="CK50" s="257"/>
      <c r="CL50" s="257"/>
      <c r="CM50" s="257"/>
      <c r="CN50" s="257"/>
      <c r="CO50" s="257"/>
      <c r="CP50" s="257"/>
      <c r="CQ50" s="257"/>
      <c r="CR50" s="257"/>
      <c r="CS50" s="257"/>
      <c r="CT50" s="257"/>
      <c r="CU50" s="257"/>
      <c r="CV50" s="257"/>
      <c r="CW50" s="257"/>
      <c r="CX50" s="257"/>
      <c r="CY50" s="257"/>
      <c r="CZ50" s="257"/>
      <c r="DA50" s="257"/>
      <c r="DB50" s="257"/>
      <c r="DC50" s="257"/>
      <c r="DD50" s="257"/>
      <c r="DE50" s="257"/>
      <c r="DF50" s="257"/>
      <c r="DG50" s="257"/>
      <c r="DH50" s="257"/>
      <c r="DI50" s="257"/>
      <c r="DJ50" s="257"/>
      <c r="DK50" s="257"/>
      <c r="DL50" s="257"/>
      <c r="DM50" s="257"/>
      <c r="DN50" s="257"/>
      <c r="DO50" s="257"/>
      <c r="DP50" s="257"/>
      <c r="DQ50" s="257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  <c r="FL50" s="257"/>
      <c r="FM50" s="257"/>
      <c r="FN50" s="257"/>
      <c r="FO50" s="257"/>
      <c r="FP50" s="257"/>
      <c r="FQ50" s="257"/>
      <c r="FR50" s="257"/>
      <c r="FS50" s="257"/>
      <c r="FT50" s="257"/>
      <c r="FU50" s="257"/>
      <c r="FV50" s="257"/>
      <c r="FW50" s="257"/>
      <c r="FX50" s="257"/>
      <c r="FY50" s="257"/>
      <c r="FZ50" s="257"/>
      <c r="GA50" s="257"/>
      <c r="GB50" s="257"/>
      <c r="GC50" s="257"/>
      <c r="GD50" s="257"/>
      <c r="GE50" s="257"/>
      <c r="GF50" s="257"/>
      <c r="GG50" s="257"/>
      <c r="GH50" s="257"/>
      <c r="GI50" s="257"/>
      <c r="GJ50" s="257"/>
      <c r="GK50" s="257"/>
      <c r="GL50" s="257"/>
      <c r="GM50" s="257"/>
      <c r="GN50" s="257"/>
      <c r="GO50" s="257"/>
      <c r="GP50" s="257"/>
      <c r="GQ50" s="257"/>
      <c r="GR50" s="257"/>
      <c r="GS50" s="257"/>
      <c r="GT50" s="257"/>
      <c r="GU50" s="257"/>
      <c r="GV50" s="257"/>
      <c r="GW50" s="257"/>
      <c r="GX50" s="257"/>
      <c r="GY50" s="257"/>
      <c r="GZ50" s="257"/>
      <c r="HA50" s="257"/>
      <c r="HB50" s="257"/>
      <c r="HC50" s="257"/>
      <c r="HD50" s="257"/>
      <c r="HE50" s="257"/>
      <c r="HF50" s="257"/>
      <c r="HG50" s="257"/>
      <c r="HH50" s="257"/>
      <c r="HI50" s="257"/>
      <c r="HJ50" s="257"/>
      <c r="HK50" s="257"/>
      <c r="HL50" s="257"/>
      <c r="HM50" s="257"/>
      <c r="HN50" s="257"/>
      <c r="HO50" s="257"/>
      <c r="HP50" s="257"/>
      <c r="HQ50" s="257"/>
      <c r="HR50" s="257"/>
      <c r="HS50" s="257"/>
      <c r="HT50" s="257"/>
      <c r="HU50" s="257"/>
      <c r="HV50" s="257"/>
      <c r="HW50" s="257"/>
      <c r="HX50" s="257"/>
      <c r="HY50" s="257"/>
      <c r="HZ50" s="257"/>
      <c r="IA50" s="257"/>
      <c r="IB50" s="257"/>
      <c r="IC50" s="257"/>
      <c r="ID50" s="257"/>
      <c r="IE50" s="257"/>
      <c r="IF50" s="257"/>
      <c r="IG50" s="257"/>
      <c r="IH50" s="257"/>
      <c r="II50" s="257"/>
      <c r="IJ50" s="257"/>
      <c r="IK50" s="257"/>
      <c r="IL50" s="257"/>
      <c r="IM50" s="257"/>
      <c r="IN50" s="257"/>
      <c r="IO50" s="257"/>
      <c r="IP50" s="257"/>
      <c r="IQ50" s="257"/>
      <c r="IR50" s="257"/>
      <c r="IS50" s="257"/>
      <c r="IT50" s="257"/>
      <c r="IU50" s="257"/>
      <c r="IV50" s="257"/>
      <c r="IW50" s="257"/>
      <c r="IX50" s="257"/>
      <c r="IY50" s="257"/>
      <c r="IZ50" s="257"/>
      <c r="JA50" s="257"/>
      <c r="JB50" s="257"/>
      <c r="JC50" s="257"/>
      <c r="JD50" s="257"/>
      <c r="JE50" s="257"/>
      <c r="JF50" s="257"/>
      <c r="JG50" s="257"/>
      <c r="JH50" s="257"/>
      <c r="JI50" s="224">
        <f t="shared" si="0"/>
        <v>0</v>
      </c>
      <c r="JJ50" s="2"/>
      <c r="JK50" s="257"/>
      <c r="JL50" s="262"/>
      <c r="JM50" s="262"/>
      <c r="JN50" s="262"/>
      <c r="JO50" s="262"/>
      <c r="JP50" s="262"/>
    </row>
    <row r="51" spans="1:276" x14ac:dyDescent="0.25">
      <c r="A51" s="257"/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  <c r="IU51" s="257"/>
      <c r="IV51" s="257"/>
      <c r="IW51" s="257"/>
      <c r="IX51" s="257"/>
      <c r="IY51" s="257"/>
      <c r="IZ51" s="257"/>
      <c r="JA51" s="257"/>
      <c r="JB51" s="257"/>
      <c r="JC51" s="257"/>
      <c r="JD51" s="257"/>
      <c r="JE51" s="257"/>
      <c r="JF51" s="257"/>
      <c r="JG51" s="257"/>
      <c r="JH51" s="257"/>
      <c r="JI51" s="224">
        <f t="shared" si="0"/>
        <v>0</v>
      </c>
      <c r="JJ51" s="2"/>
      <c r="JK51" s="257"/>
      <c r="JL51" s="262"/>
      <c r="JM51" s="262"/>
      <c r="JN51" s="262"/>
      <c r="JO51" s="262"/>
      <c r="JP51" s="262"/>
    </row>
    <row r="52" spans="1:276" x14ac:dyDescent="0.25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  <c r="IU52" s="257"/>
      <c r="IV52" s="257"/>
      <c r="IW52" s="257"/>
      <c r="IX52" s="257"/>
      <c r="IY52" s="257"/>
      <c r="IZ52" s="257"/>
      <c r="JA52" s="257"/>
      <c r="JB52" s="257"/>
      <c r="JC52" s="257"/>
      <c r="JD52" s="257"/>
      <c r="JE52" s="257"/>
      <c r="JF52" s="257"/>
      <c r="JG52" s="257"/>
      <c r="JH52" s="257"/>
      <c r="JI52" s="224">
        <f t="shared" si="0"/>
        <v>0</v>
      </c>
      <c r="JJ52" s="2"/>
      <c r="JK52" s="257"/>
      <c r="JL52" s="262"/>
      <c r="JM52" s="262"/>
      <c r="JN52" s="262"/>
      <c r="JO52" s="262"/>
      <c r="JP52" s="262"/>
    </row>
    <row r="53" spans="1:276" x14ac:dyDescent="0.2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257"/>
      <c r="BQ53" s="257"/>
      <c r="BR53" s="257"/>
      <c r="BS53" s="257"/>
      <c r="BT53" s="257"/>
      <c r="BU53" s="257"/>
      <c r="BV53" s="257"/>
      <c r="BW53" s="257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7"/>
      <c r="CI53" s="257"/>
      <c r="CJ53" s="257"/>
      <c r="CK53" s="257"/>
      <c r="CL53" s="257"/>
      <c r="CM53" s="257"/>
      <c r="CN53" s="257"/>
      <c r="CO53" s="257"/>
      <c r="CP53" s="257"/>
      <c r="CQ53" s="257"/>
      <c r="CR53" s="257"/>
      <c r="CS53" s="257"/>
      <c r="CT53" s="257"/>
      <c r="CU53" s="257"/>
      <c r="CV53" s="257"/>
      <c r="CW53" s="257"/>
      <c r="CX53" s="257"/>
      <c r="CY53" s="257"/>
      <c r="CZ53" s="257"/>
      <c r="DA53" s="257"/>
      <c r="DB53" s="257"/>
      <c r="DC53" s="257"/>
      <c r="DD53" s="257"/>
      <c r="DE53" s="257"/>
      <c r="DF53" s="257"/>
      <c r="DG53" s="257"/>
      <c r="DH53" s="257"/>
      <c r="DI53" s="257"/>
      <c r="DJ53" s="257"/>
      <c r="DK53" s="257"/>
      <c r="DL53" s="257"/>
      <c r="DM53" s="257"/>
      <c r="DN53" s="257"/>
      <c r="DO53" s="257"/>
      <c r="DP53" s="257"/>
      <c r="DQ53" s="257"/>
      <c r="DR53" s="257"/>
      <c r="DS53" s="257"/>
      <c r="DT53" s="257"/>
      <c r="DU53" s="257"/>
      <c r="DV53" s="257"/>
      <c r="DW53" s="257"/>
      <c r="DX53" s="257"/>
      <c r="DY53" s="257"/>
      <c r="DZ53" s="257"/>
      <c r="EA53" s="257"/>
      <c r="EB53" s="257"/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7"/>
      <c r="EQ53" s="257"/>
      <c r="ER53" s="257"/>
      <c r="ES53" s="257"/>
      <c r="ET53" s="257"/>
      <c r="EU53" s="257"/>
      <c r="EV53" s="257"/>
      <c r="EW53" s="257"/>
      <c r="EX53" s="257"/>
      <c r="EY53" s="257"/>
      <c r="EZ53" s="257"/>
      <c r="FA53" s="257"/>
      <c r="FB53" s="257"/>
      <c r="FC53" s="257"/>
      <c r="FD53" s="257"/>
      <c r="FE53" s="257"/>
      <c r="FF53" s="257"/>
      <c r="FG53" s="257"/>
      <c r="FH53" s="257"/>
      <c r="FI53" s="257"/>
      <c r="FJ53" s="257"/>
      <c r="FK53" s="257"/>
      <c r="FL53" s="257"/>
      <c r="FM53" s="257"/>
      <c r="FN53" s="257"/>
      <c r="FO53" s="257"/>
      <c r="FP53" s="257"/>
      <c r="FQ53" s="257"/>
      <c r="FR53" s="257"/>
      <c r="FS53" s="257"/>
      <c r="FT53" s="257"/>
      <c r="FU53" s="257"/>
      <c r="FV53" s="257"/>
      <c r="FW53" s="257"/>
      <c r="FX53" s="257"/>
      <c r="FY53" s="257"/>
      <c r="FZ53" s="257"/>
      <c r="GA53" s="257"/>
      <c r="GB53" s="257"/>
      <c r="GC53" s="257"/>
      <c r="GD53" s="257"/>
      <c r="GE53" s="257"/>
      <c r="GF53" s="257"/>
      <c r="GG53" s="257"/>
      <c r="GH53" s="257"/>
      <c r="GI53" s="257"/>
      <c r="GJ53" s="257"/>
      <c r="GK53" s="257"/>
      <c r="GL53" s="257"/>
      <c r="GM53" s="257"/>
      <c r="GN53" s="257"/>
      <c r="GO53" s="257"/>
      <c r="GP53" s="257"/>
      <c r="GQ53" s="257"/>
      <c r="GR53" s="257"/>
      <c r="GS53" s="257"/>
      <c r="GT53" s="257"/>
      <c r="GU53" s="257"/>
      <c r="GV53" s="257"/>
      <c r="GW53" s="257"/>
      <c r="GX53" s="257"/>
      <c r="GY53" s="257"/>
      <c r="GZ53" s="257"/>
      <c r="HA53" s="257"/>
      <c r="HB53" s="257"/>
      <c r="HC53" s="257"/>
      <c r="HD53" s="257"/>
      <c r="HE53" s="257"/>
      <c r="HF53" s="257"/>
      <c r="HG53" s="257"/>
      <c r="HH53" s="257"/>
      <c r="HI53" s="257"/>
      <c r="HJ53" s="257"/>
      <c r="HK53" s="257"/>
      <c r="HL53" s="257"/>
      <c r="HM53" s="257"/>
      <c r="HN53" s="257"/>
      <c r="HO53" s="257"/>
      <c r="HP53" s="257"/>
      <c r="HQ53" s="257"/>
      <c r="HR53" s="257"/>
      <c r="HS53" s="257"/>
      <c r="HT53" s="257"/>
      <c r="HU53" s="257"/>
      <c r="HV53" s="257"/>
      <c r="HW53" s="257"/>
      <c r="HX53" s="257"/>
      <c r="HY53" s="257"/>
      <c r="HZ53" s="257"/>
      <c r="IA53" s="257"/>
      <c r="IB53" s="257"/>
      <c r="IC53" s="257"/>
      <c r="ID53" s="257"/>
      <c r="IE53" s="257"/>
      <c r="IF53" s="257"/>
      <c r="IG53" s="257"/>
      <c r="IH53" s="257"/>
      <c r="II53" s="257"/>
      <c r="IJ53" s="257"/>
      <c r="IK53" s="257"/>
      <c r="IL53" s="257"/>
      <c r="IM53" s="257"/>
      <c r="IN53" s="257"/>
      <c r="IO53" s="257"/>
      <c r="IP53" s="257"/>
      <c r="IQ53" s="257"/>
      <c r="IR53" s="257"/>
      <c r="IS53" s="257"/>
      <c r="IT53" s="257"/>
      <c r="IU53" s="257"/>
      <c r="IV53" s="257"/>
      <c r="IW53" s="257"/>
      <c r="IX53" s="257"/>
      <c r="IY53" s="257"/>
      <c r="IZ53" s="257"/>
      <c r="JA53" s="257"/>
      <c r="JB53" s="257"/>
      <c r="JC53" s="257"/>
      <c r="JD53" s="257"/>
      <c r="JE53" s="257"/>
      <c r="JF53" s="257"/>
      <c r="JG53" s="257"/>
      <c r="JH53" s="257"/>
      <c r="JI53" s="224">
        <f t="shared" si="0"/>
        <v>0</v>
      </c>
      <c r="JJ53" s="2"/>
      <c r="JK53" s="257"/>
      <c r="JL53" s="262"/>
      <c r="JM53" s="262"/>
      <c r="JN53" s="262"/>
      <c r="JO53" s="262"/>
      <c r="JP53" s="262"/>
    </row>
    <row r="54" spans="1:276" x14ac:dyDescent="0.2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57"/>
      <c r="AP54" s="257"/>
      <c r="AQ54" s="257"/>
      <c r="AR54" s="257"/>
      <c r="AS54" s="257"/>
      <c r="AT54" s="257"/>
      <c r="AU54" s="257"/>
      <c r="AV54" s="257"/>
      <c r="AW54" s="257"/>
      <c r="AX54" s="257"/>
      <c r="AY54" s="257"/>
      <c r="AZ54" s="257"/>
      <c r="BA54" s="257"/>
      <c r="BB54" s="257"/>
      <c r="BC54" s="257"/>
      <c r="BD54" s="257"/>
      <c r="BE54" s="257"/>
      <c r="BF54" s="257"/>
      <c r="BG54" s="257"/>
      <c r="BH54" s="257"/>
      <c r="BI54" s="257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  <c r="IU54" s="257"/>
      <c r="IV54" s="257"/>
      <c r="IW54" s="257"/>
      <c r="IX54" s="257"/>
      <c r="IY54" s="257"/>
      <c r="IZ54" s="257"/>
      <c r="JA54" s="257"/>
      <c r="JB54" s="257"/>
      <c r="JC54" s="257"/>
      <c r="JD54" s="257"/>
      <c r="JE54" s="257"/>
      <c r="JF54" s="257"/>
      <c r="JG54" s="257"/>
      <c r="JH54" s="257"/>
      <c r="JI54" s="224">
        <f t="shared" si="0"/>
        <v>0</v>
      </c>
      <c r="JJ54" s="2"/>
      <c r="JK54" s="257"/>
      <c r="JL54" s="262"/>
      <c r="JM54" s="262"/>
      <c r="JN54" s="262"/>
      <c r="JO54" s="262"/>
      <c r="JP54" s="262"/>
    </row>
    <row r="55" spans="1:276" x14ac:dyDescent="0.25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257"/>
      <c r="AU55" s="257"/>
      <c r="AV55" s="257"/>
      <c r="AW55" s="257"/>
      <c r="AX55" s="257"/>
      <c r="AY55" s="257"/>
      <c r="AZ55" s="257"/>
      <c r="BA55" s="257"/>
      <c r="BB55" s="257"/>
      <c r="BC55" s="257"/>
      <c r="BD55" s="257"/>
      <c r="BE55" s="257"/>
      <c r="BF55" s="257"/>
      <c r="BG55" s="257"/>
      <c r="BH55" s="257"/>
      <c r="BI55" s="257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  <c r="IU55" s="257"/>
      <c r="IV55" s="257"/>
      <c r="IW55" s="257"/>
      <c r="IX55" s="257"/>
      <c r="IY55" s="257"/>
      <c r="IZ55" s="257"/>
      <c r="JA55" s="257"/>
      <c r="JB55" s="257"/>
      <c r="JC55" s="257"/>
      <c r="JD55" s="257"/>
      <c r="JE55" s="257"/>
      <c r="JF55" s="257"/>
      <c r="JG55" s="257"/>
      <c r="JH55" s="257"/>
      <c r="JI55" s="224">
        <f t="shared" si="0"/>
        <v>0</v>
      </c>
      <c r="JJ55" s="2"/>
      <c r="JK55" s="257"/>
      <c r="JL55" s="262"/>
      <c r="JM55" s="262"/>
      <c r="JN55" s="262"/>
      <c r="JO55" s="262"/>
      <c r="JP55" s="262"/>
    </row>
    <row r="56" spans="1:276" x14ac:dyDescent="0.25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7"/>
      <c r="BA56" s="257"/>
      <c r="BB56" s="257"/>
      <c r="BC56" s="257"/>
      <c r="BD56" s="257"/>
      <c r="BE56" s="257"/>
      <c r="BF56" s="257"/>
      <c r="BG56" s="257"/>
      <c r="BH56" s="257"/>
      <c r="BI56" s="257"/>
      <c r="BJ56" s="257"/>
      <c r="BK56" s="257"/>
      <c r="BL56" s="257"/>
      <c r="BM56" s="257"/>
      <c r="BN56" s="257"/>
      <c r="BO56" s="257"/>
      <c r="BP56" s="257"/>
      <c r="BQ56" s="257"/>
      <c r="BR56" s="257"/>
      <c r="BS56" s="257"/>
      <c r="BT56" s="257"/>
      <c r="BU56" s="257"/>
      <c r="BV56" s="257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7"/>
      <c r="CN56" s="257"/>
      <c r="CO56" s="257"/>
      <c r="CP56" s="257"/>
      <c r="CQ56" s="257"/>
      <c r="CR56" s="257"/>
      <c r="CS56" s="257"/>
      <c r="CT56" s="257"/>
      <c r="CU56" s="257"/>
      <c r="CV56" s="257"/>
      <c r="CW56" s="257"/>
      <c r="CX56" s="257"/>
      <c r="CY56" s="257"/>
      <c r="CZ56" s="257"/>
      <c r="DA56" s="257"/>
      <c r="DB56" s="257"/>
      <c r="DC56" s="257"/>
      <c r="DD56" s="257"/>
      <c r="DE56" s="257"/>
      <c r="DF56" s="257"/>
      <c r="DG56" s="257"/>
      <c r="DH56" s="257"/>
      <c r="DI56" s="257"/>
      <c r="DJ56" s="257"/>
      <c r="DK56" s="257"/>
      <c r="DL56" s="257"/>
      <c r="DM56" s="257"/>
      <c r="DN56" s="257"/>
      <c r="DO56" s="257"/>
      <c r="DP56" s="257"/>
      <c r="DQ56" s="257"/>
      <c r="DR56" s="257"/>
      <c r="DS56" s="257"/>
      <c r="DT56" s="257"/>
      <c r="DU56" s="257"/>
      <c r="DV56" s="257"/>
      <c r="DW56" s="257"/>
      <c r="DX56" s="257"/>
      <c r="DY56" s="257"/>
      <c r="DZ56" s="257"/>
      <c r="EA56" s="257"/>
      <c r="EB56" s="257"/>
      <c r="EC56" s="257"/>
      <c r="ED56" s="257"/>
      <c r="EE56" s="257"/>
      <c r="EF56" s="257"/>
      <c r="EG56" s="257"/>
      <c r="EH56" s="257"/>
      <c r="EI56" s="257"/>
      <c r="EJ56" s="257"/>
      <c r="EK56" s="257"/>
      <c r="EL56" s="257"/>
      <c r="EM56" s="257"/>
      <c r="EN56" s="257"/>
      <c r="EO56" s="257"/>
      <c r="EP56" s="257"/>
      <c r="EQ56" s="257"/>
      <c r="ER56" s="257"/>
      <c r="ES56" s="257"/>
      <c r="ET56" s="257"/>
      <c r="EU56" s="257"/>
      <c r="EV56" s="257"/>
      <c r="EW56" s="257"/>
      <c r="EX56" s="257"/>
      <c r="EY56" s="257"/>
      <c r="EZ56" s="257"/>
      <c r="FA56" s="257"/>
      <c r="FB56" s="257"/>
      <c r="FC56" s="257"/>
      <c r="FD56" s="257"/>
      <c r="FE56" s="257"/>
      <c r="FF56" s="257"/>
      <c r="FG56" s="257"/>
      <c r="FH56" s="257"/>
      <c r="FI56" s="257"/>
      <c r="FJ56" s="257"/>
      <c r="FK56" s="257"/>
      <c r="FL56" s="257"/>
      <c r="FM56" s="257"/>
      <c r="FN56" s="257"/>
      <c r="FO56" s="257"/>
      <c r="FP56" s="257"/>
      <c r="FQ56" s="257"/>
      <c r="FR56" s="257"/>
      <c r="FS56" s="257"/>
      <c r="FT56" s="257"/>
      <c r="FU56" s="257"/>
      <c r="FV56" s="257"/>
      <c r="FW56" s="257"/>
      <c r="FX56" s="257"/>
      <c r="FY56" s="257"/>
      <c r="FZ56" s="257"/>
      <c r="GA56" s="257"/>
      <c r="GB56" s="257"/>
      <c r="GC56" s="257"/>
      <c r="GD56" s="257"/>
      <c r="GE56" s="257"/>
      <c r="GF56" s="257"/>
      <c r="GG56" s="257"/>
      <c r="GH56" s="257"/>
      <c r="GI56" s="257"/>
      <c r="GJ56" s="257"/>
      <c r="GK56" s="257"/>
      <c r="GL56" s="257"/>
      <c r="GM56" s="257"/>
      <c r="GN56" s="257"/>
      <c r="GO56" s="257"/>
      <c r="GP56" s="257"/>
      <c r="GQ56" s="257"/>
      <c r="GR56" s="257"/>
      <c r="GS56" s="257"/>
      <c r="GT56" s="257"/>
      <c r="GU56" s="257"/>
      <c r="GV56" s="257"/>
      <c r="GW56" s="257"/>
      <c r="GX56" s="257"/>
      <c r="GY56" s="257"/>
      <c r="GZ56" s="257"/>
      <c r="HA56" s="257"/>
      <c r="HB56" s="257"/>
      <c r="HC56" s="257"/>
      <c r="HD56" s="257"/>
      <c r="HE56" s="257"/>
      <c r="HF56" s="257"/>
      <c r="HG56" s="257"/>
      <c r="HH56" s="257"/>
      <c r="HI56" s="257"/>
      <c r="HJ56" s="257"/>
      <c r="HK56" s="257"/>
      <c r="HL56" s="257"/>
      <c r="HM56" s="257"/>
      <c r="HN56" s="257"/>
      <c r="HO56" s="257"/>
      <c r="HP56" s="257"/>
      <c r="HQ56" s="257"/>
      <c r="HR56" s="257"/>
      <c r="HS56" s="257"/>
      <c r="HT56" s="257"/>
      <c r="HU56" s="257"/>
      <c r="HV56" s="257"/>
      <c r="HW56" s="257"/>
      <c r="HX56" s="257"/>
      <c r="HY56" s="257"/>
      <c r="HZ56" s="257"/>
      <c r="IA56" s="257"/>
      <c r="IB56" s="257"/>
      <c r="IC56" s="257"/>
      <c r="ID56" s="257"/>
      <c r="IE56" s="257"/>
      <c r="IF56" s="257"/>
      <c r="IG56" s="257"/>
      <c r="IH56" s="257"/>
      <c r="II56" s="257"/>
      <c r="IJ56" s="257"/>
      <c r="IK56" s="257"/>
      <c r="IL56" s="257"/>
      <c r="IM56" s="257"/>
      <c r="IN56" s="257"/>
      <c r="IO56" s="257"/>
      <c r="IP56" s="257"/>
      <c r="IQ56" s="257"/>
      <c r="IR56" s="257"/>
      <c r="IS56" s="257"/>
      <c r="IT56" s="257"/>
      <c r="IU56" s="257"/>
      <c r="IV56" s="257"/>
      <c r="IW56" s="257"/>
      <c r="IX56" s="257"/>
      <c r="IY56" s="257"/>
      <c r="IZ56" s="257"/>
      <c r="JA56" s="257"/>
      <c r="JB56" s="257"/>
      <c r="JC56" s="257"/>
      <c r="JD56" s="257"/>
      <c r="JE56" s="257"/>
      <c r="JF56" s="257"/>
      <c r="JG56" s="257"/>
      <c r="JH56" s="257"/>
      <c r="JI56" s="224">
        <f t="shared" si="0"/>
        <v>0</v>
      </c>
      <c r="JJ56" s="2"/>
      <c r="JK56" s="257"/>
      <c r="JL56" s="262"/>
      <c r="JM56" s="262"/>
      <c r="JN56" s="262"/>
      <c r="JO56" s="262"/>
      <c r="JP56" s="262"/>
    </row>
    <row r="57" spans="1:276" x14ac:dyDescent="0.25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257"/>
      <c r="AU57" s="257"/>
      <c r="AV57" s="257"/>
      <c r="AW57" s="257"/>
      <c r="AX57" s="257"/>
      <c r="AY57" s="257"/>
      <c r="AZ57" s="257"/>
      <c r="BA57" s="257"/>
      <c r="BB57" s="257"/>
      <c r="BC57" s="257"/>
      <c r="BD57" s="257"/>
      <c r="BE57" s="257"/>
      <c r="BF57" s="257"/>
      <c r="BG57" s="257"/>
      <c r="BH57" s="257"/>
      <c r="BI57" s="257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  <c r="IU57" s="257"/>
      <c r="IV57" s="257"/>
      <c r="IW57" s="257"/>
      <c r="IX57" s="257"/>
      <c r="IY57" s="257"/>
      <c r="IZ57" s="257"/>
      <c r="JA57" s="257"/>
      <c r="JB57" s="257"/>
      <c r="JC57" s="257"/>
      <c r="JD57" s="257"/>
      <c r="JE57" s="257"/>
      <c r="JF57" s="257"/>
      <c r="JG57" s="257"/>
      <c r="JH57" s="257"/>
      <c r="JI57" s="224">
        <f t="shared" si="0"/>
        <v>0</v>
      </c>
      <c r="JJ57" s="2"/>
      <c r="JK57" s="257"/>
      <c r="JL57" s="262"/>
      <c r="JM57" s="262"/>
      <c r="JN57" s="262"/>
      <c r="JO57" s="262"/>
      <c r="JP57" s="262"/>
    </row>
    <row r="58" spans="1:276" x14ac:dyDescent="0.25">
      <c r="A58" s="224">
        <f>SUM(A3:A57)</f>
        <v>0</v>
      </c>
      <c r="B58" s="224">
        <f t="shared" ref="B58:BM58" si="1">SUM(B3:B57)</f>
        <v>0</v>
      </c>
      <c r="C58" s="224">
        <f t="shared" si="1"/>
        <v>0</v>
      </c>
      <c r="D58" s="224">
        <f t="shared" si="1"/>
        <v>0</v>
      </c>
      <c r="E58" s="224">
        <f t="shared" si="1"/>
        <v>0</v>
      </c>
      <c r="F58" s="224">
        <f t="shared" si="1"/>
        <v>0</v>
      </c>
      <c r="G58" s="224">
        <f t="shared" si="1"/>
        <v>0</v>
      </c>
      <c r="H58" s="224">
        <f t="shared" si="1"/>
        <v>0</v>
      </c>
      <c r="I58" s="224">
        <f t="shared" si="1"/>
        <v>0</v>
      </c>
      <c r="J58" s="224">
        <f t="shared" si="1"/>
        <v>131892.34</v>
      </c>
      <c r="K58" s="224">
        <f t="shared" si="1"/>
        <v>0</v>
      </c>
      <c r="L58" s="224">
        <f t="shared" si="1"/>
        <v>0</v>
      </c>
      <c r="M58" s="224">
        <f t="shared" si="1"/>
        <v>0</v>
      </c>
      <c r="N58" s="224">
        <f t="shared" si="1"/>
        <v>0</v>
      </c>
      <c r="O58" s="224">
        <f t="shared" si="1"/>
        <v>0</v>
      </c>
      <c r="P58" s="224">
        <f t="shared" si="1"/>
        <v>0</v>
      </c>
      <c r="Q58" s="224">
        <f t="shared" si="1"/>
        <v>0</v>
      </c>
      <c r="R58" s="224">
        <f t="shared" si="1"/>
        <v>0</v>
      </c>
      <c r="S58" s="224">
        <f t="shared" si="1"/>
        <v>0</v>
      </c>
      <c r="T58" s="224">
        <f t="shared" si="1"/>
        <v>0</v>
      </c>
      <c r="U58" s="224">
        <f t="shared" si="1"/>
        <v>0</v>
      </c>
      <c r="V58" s="224">
        <f t="shared" si="1"/>
        <v>0</v>
      </c>
      <c r="W58" s="224">
        <f t="shared" si="1"/>
        <v>0</v>
      </c>
      <c r="X58" s="224">
        <f t="shared" si="1"/>
        <v>0</v>
      </c>
      <c r="Y58" s="224">
        <f t="shared" si="1"/>
        <v>0</v>
      </c>
      <c r="Z58" s="224">
        <f t="shared" si="1"/>
        <v>0</v>
      </c>
      <c r="AA58" s="224">
        <f t="shared" si="1"/>
        <v>0</v>
      </c>
      <c r="AB58" s="224">
        <f t="shared" si="1"/>
        <v>0</v>
      </c>
      <c r="AC58" s="224">
        <f t="shared" si="1"/>
        <v>0</v>
      </c>
      <c r="AD58" s="224">
        <f t="shared" si="1"/>
        <v>0</v>
      </c>
      <c r="AE58" s="224">
        <f t="shared" si="1"/>
        <v>0</v>
      </c>
      <c r="AF58" s="224">
        <f t="shared" si="1"/>
        <v>0</v>
      </c>
      <c r="AG58" s="224">
        <f t="shared" si="1"/>
        <v>0</v>
      </c>
      <c r="AH58" s="224">
        <f t="shared" si="1"/>
        <v>0</v>
      </c>
      <c r="AI58" s="224">
        <f t="shared" si="1"/>
        <v>0</v>
      </c>
      <c r="AJ58" s="224">
        <f t="shared" si="1"/>
        <v>0</v>
      </c>
      <c r="AK58" s="224">
        <f t="shared" si="1"/>
        <v>19341.66</v>
      </c>
      <c r="AL58" s="224">
        <f t="shared" si="1"/>
        <v>17347.8</v>
      </c>
      <c r="AM58" s="224">
        <f t="shared" si="1"/>
        <v>2088</v>
      </c>
      <c r="AN58" s="224">
        <f t="shared" si="1"/>
        <v>0</v>
      </c>
      <c r="AO58" s="224">
        <f t="shared" si="1"/>
        <v>0</v>
      </c>
      <c r="AP58" s="224">
        <f t="shared" si="1"/>
        <v>0</v>
      </c>
      <c r="AQ58" s="224">
        <f t="shared" si="1"/>
        <v>0</v>
      </c>
      <c r="AR58" s="224">
        <f t="shared" si="1"/>
        <v>0</v>
      </c>
      <c r="AS58" s="224">
        <f t="shared" si="1"/>
        <v>0</v>
      </c>
      <c r="AT58" s="224">
        <f t="shared" si="1"/>
        <v>0</v>
      </c>
      <c r="AU58" s="224">
        <f t="shared" si="1"/>
        <v>0</v>
      </c>
      <c r="AV58" s="224">
        <f t="shared" si="1"/>
        <v>0</v>
      </c>
      <c r="AW58" s="224">
        <f t="shared" si="1"/>
        <v>0</v>
      </c>
      <c r="AX58" s="224">
        <f t="shared" si="1"/>
        <v>0</v>
      </c>
      <c r="AY58" s="224">
        <f t="shared" si="1"/>
        <v>0</v>
      </c>
      <c r="AZ58" s="224">
        <f t="shared" si="1"/>
        <v>5150</v>
      </c>
      <c r="BA58" s="224">
        <f t="shared" si="1"/>
        <v>0</v>
      </c>
      <c r="BB58" s="224">
        <f t="shared" si="1"/>
        <v>0</v>
      </c>
      <c r="BC58" s="224">
        <f t="shared" si="1"/>
        <v>19470</v>
      </c>
      <c r="BD58" s="224">
        <f t="shared" si="1"/>
        <v>0</v>
      </c>
      <c r="BE58" s="224">
        <f t="shared" si="1"/>
        <v>0</v>
      </c>
      <c r="BF58" s="224">
        <f t="shared" si="1"/>
        <v>0</v>
      </c>
      <c r="BG58" s="224">
        <f t="shared" si="1"/>
        <v>0</v>
      </c>
      <c r="BH58" s="224">
        <f t="shared" si="1"/>
        <v>0</v>
      </c>
      <c r="BI58" s="224">
        <f t="shared" si="1"/>
        <v>0</v>
      </c>
      <c r="BJ58" s="224">
        <f t="shared" si="1"/>
        <v>0</v>
      </c>
      <c r="BK58" s="224">
        <f t="shared" si="1"/>
        <v>0</v>
      </c>
      <c r="BL58" s="224">
        <f t="shared" si="1"/>
        <v>0</v>
      </c>
      <c r="BM58" s="224">
        <f t="shared" si="1"/>
        <v>0</v>
      </c>
      <c r="BN58" s="224">
        <f t="shared" ref="BN58:DY58" si="2">SUM(BN3:BN57)</f>
        <v>0</v>
      </c>
      <c r="BO58" s="224">
        <f t="shared" si="2"/>
        <v>0</v>
      </c>
      <c r="BP58" s="224">
        <f t="shared" si="2"/>
        <v>0</v>
      </c>
      <c r="BQ58" s="224">
        <f t="shared" si="2"/>
        <v>0</v>
      </c>
      <c r="BR58" s="224">
        <f t="shared" si="2"/>
        <v>0</v>
      </c>
      <c r="BS58" s="224">
        <f t="shared" si="2"/>
        <v>0</v>
      </c>
      <c r="BT58" s="224">
        <f t="shared" si="2"/>
        <v>0</v>
      </c>
      <c r="BU58" s="224">
        <f t="shared" si="2"/>
        <v>0</v>
      </c>
      <c r="BV58" s="224">
        <f t="shared" si="2"/>
        <v>0</v>
      </c>
      <c r="BW58" s="224">
        <f t="shared" si="2"/>
        <v>496442.39</v>
      </c>
      <c r="BX58" s="224">
        <f t="shared" si="2"/>
        <v>0</v>
      </c>
      <c r="BY58" s="224">
        <f t="shared" si="2"/>
        <v>0</v>
      </c>
      <c r="BZ58" s="224">
        <f t="shared" si="2"/>
        <v>0</v>
      </c>
      <c r="CA58" s="224">
        <f t="shared" si="2"/>
        <v>0</v>
      </c>
      <c r="CB58" s="224">
        <f t="shared" si="2"/>
        <v>0</v>
      </c>
      <c r="CC58" s="224">
        <f t="shared" si="2"/>
        <v>0</v>
      </c>
      <c r="CD58" s="224">
        <f t="shared" si="2"/>
        <v>0</v>
      </c>
      <c r="CE58" s="224">
        <f t="shared" si="2"/>
        <v>0</v>
      </c>
      <c r="CF58" s="224">
        <f t="shared" si="2"/>
        <v>178130.68</v>
      </c>
      <c r="CG58" s="224">
        <f t="shared" si="2"/>
        <v>0</v>
      </c>
      <c r="CH58" s="224">
        <f t="shared" si="2"/>
        <v>0</v>
      </c>
      <c r="CI58" s="224">
        <f t="shared" si="2"/>
        <v>0</v>
      </c>
      <c r="CJ58" s="224">
        <f t="shared" si="2"/>
        <v>0</v>
      </c>
      <c r="CK58" s="224">
        <f t="shared" si="2"/>
        <v>0</v>
      </c>
      <c r="CL58" s="224">
        <f t="shared" si="2"/>
        <v>0</v>
      </c>
      <c r="CM58" s="224">
        <f t="shared" si="2"/>
        <v>0</v>
      </c>
      <c r="CN58" s="224">
        <f t="shared" si="2"/>
        <v>0</v>
      </c>
      <c r="CO58" s="224">
        <f t="shared" si="2"/>
        <v>0</v>
      </c>
      <c r="CP58" s="224">
        <f t="shared" si="2"/>
        <v>4002.98</v>
      </c>
      <c r="CQ58" s="224">
        <f t="shared" si="2"/>
        <v>0</v>
      </c>
      <c r="CR58" s="224">
        <f t="shared" si="2"/>
        <v>0</v>
      </c>
      <c r="CS58" s="224">
        <f t="shared" si="2"/>
        <v>0</v>
      </c>
      <c r="CT58" s="224">
        <f t="shared" si="2"/>
        <v>0</v>
      </c>
      <c r="CU58" s="224">
        <f t="shared" si="2"/>
        <v>206736</v>
      </c>
      <c r="CV58" s="224">
        <f t="shared" si="2"/>
        <v>0</v>
      </c>
      <c r="CW58" s="224">
        <f t="shared" si="2"/>
        <v>0</v>
      </c>
      <c r="CX58" s="224">
        <f t="shared" si="2"/>
        <v>0</v>
      </c>
      <c r="CY58" s="224">
        <f t="shared" si="2"/>
        <v>0</v>
      </c>
      <c r="CZ58" s="224">
        <f t="shared" si="2"/>
        <v>0</v>
      </c>
      <c r="DA58" s="224">
        <f t="shared" si="2"/>
        <v>0</v>
      </c>
      <c r="DB58" s="224">
        <f t="shared" si="2"/>
        <v>0</v>
      </c>
      <c r="DC58" s="224">
        <f t="shared" si="2"/>
        <v>0</v>
      </c>
      <c r="DD58" s="224">
        <f t="shared" si="2"/>
        <v>0</v>
      </c>
      <c r="DE58" s="224">
        <f t="shared" si="2"/>
        <v>12000</v>
      </c>
      <c r="DF58" s="224">
        <f t="shared" si="2"/>
        <v>8439.98</v>
      </c>
      <c r="DG58" s="224">
        <f t="shared" si="2"/>
        <v>0</v>
      </c>
      <c r="DH58" s="224">
        <f t="shared" si="2"/>
        <v>0</v>
      </c>
      <c r="DI58" s="224">
        <f t="shared" si="2"/>
        <v>0</v>
      </c>
      <c r="DJ58" s="224">
        <f t="shared" si="2"/>
        <v>0</v>
      </c>
      <c r="DK58" s="224">
        <f t="shared" si="2"/>
        <v>0</v>
      </c>
      <c r="DL58" s="224">
        <f t="shared" si="2"/>
        <v>0</v>
      </c>
      <c r="DM58" s="224">
        <f t="shared" si="2"/>
        <v>0</v>
      </c>
      <c r="DN58" s="224">
        <f t="shared" si="2"/>
        <v>0</v>
      </c>
      <c r="DO58" s="224">
        <f t="shared" si="2"/>
        <v>0</v>
      </c>
      <c r="DP58" s="224">
        <f t="shared" si="2"/>
        <v>0</v>
      </c>
      <c r="DQ58" s="224">
        <f t="shared" si="2"/>
        <v>0</v>
      </c>
      <c r="DR58" s="224">
        <f t="shared" si="2"/>
        <v>0</v>
      </c>
      <c r="DS58" s="224">
        <f t="shared" si="2"/>
        <v>0</v>
      </c>
      <c r="DT58" s="224">
        <f t="shared" si="2"/>
        <v>0</v>
      </c>
      <c r="DU58" s="224">
        <f t="shared" si="2"/>
        <v>0</v>
      </c>
      <c r="DV58" s="224">
        <f t="shared" si="2"/>
        <v>0</v>
      </c>
      <c r="DW58" s="224">
        <f t="shared" si="2"/>
        <v>0</v>
      </c>
      <c r="DX58" s="224">
        <f t="shared" si="2"/>
        <v>0</v>
      </c>
      <c r="DY58" s="224">
        <f t="shared" si="2"/>
        <v>0</v>
      </c>
      <c r="DZ58" s="224">
        <f t="shared" ref="DZ58:GK58" si="3">SUM(DZ3:DZ57)</f>
        <v>0</v>
      </c>
      <c r="EA58" s="224">
        <f t="shared" si="3"/>
        <v>0</v>
      </c>
      <c r="EB58" s="224">
        <f t="shared" si="3"/>
        <v>0</v>
      </c>
      <c r="EC58" s="224">
        <f t="shared" si="3"/>
        <v>0</v>
      </c>
      <c r="ED58" s="224">
        <f t="shared" si="3"/>
        <v>0</v>
      </c>
      <c r="EE58" s="224">
        <f t="shared" si="3"/>
        <v>0</v>
      </c>
      <c r="EF58" s="224">
        <f t="shared" si="3"/>
        <v>0</v>
      </c>
      <c r="EG58" s="224">
        <f t="shared" si="3"/>
        <v>0</v>
      </c>
      <c r="EH58" s="224">
        <f t="shared" si="3"/>
        <v>0</v>
      </c>
      <c r="EI58" s="224">
        <f t="shared" si="3"/>
        <v>0</v>
      </c>
      <c r="EJ58" s="224">
        <f t="shared" si="3"/>
        <v>0</v>
      </c>
      <c r="EK58" s="224">
        <f t="shared" si="3"/>
        <v>0</v>
      </c>
      <c r="EL58" s="224">
        <f t="shared" si="3"/>
        <v>0</v>
      </c>
      <c r="EM58" s="224">
        <f t="shared" si="3"/>
        <v>0</v>
      </c>
      <c r="EN58" s="224">
        <f t="shared" si="3"/>
        <v>0</v>
      </c>
      <c r="EO58" s="224">
        <f t="shared" si="3"/>
        <v>0</v>
      </c>
      <c r="EP58" s="224">
        <f t="shared" si="3"/>
        <v>0</v>
      </c>
      <c r="EQ58" s="224">
        <f t="shared" si="3"/>
        <v>0</v>
      </c>
      <c r="ER58" s="224">
        <f t="shared" si="3"/>
        <v>0</v>
      </c>
      <c r="ES58" s="224">
        <f t="shared" si="3"/>
        <v>0</v>
      </c>
      <c r="ET58" s="224">
        <f t="shared" si="3"/>
        <v>0</v>
      </c>
      <c r="EU58" s="224">
        <f t="shared" si="3"/>
        <v>0</v>
      </c>
      <c r="EV58" s="224">
        <f t="shared" si="3"/>
        <v>0</v>
      </c>
      <c r="EW58" s="224">
        <f t="shared" si="3"/>
        <v>0</v>
      </c>
      <c r="EX58" s="224">
        <f t="shared" si="3"/>
        <v>0</v>
      </c>
      <c r="EY58" s="224">
        <f t="shared" si="3"/>
        <v>0</v>
      </c>
      <c r="EZ58" s="224">
        <f t="shared" si="3"/>
        <v>0</v>
      </c>
      <c r="FA58" s="224">
        <f t="shared" si="3"/>
        <v>0</v>
      </c>
      <c r="FB58" s="224">
        <f t="shared" si="3"/>
        <v>3000</v>
      </c>
      <c r="FC58" s="224">
        <f t="shared" si="3"/>
        <v>0</v>
      </c>
      <c r="FD58" s="224">
        <f t="shared" si="3"/>
        <v>20790</v>
      </c>
      <c r="FE58" s="224">
        <f t="shared" si="3"/>
        <v>0</v>
      </c>
      <c r="FF58" s="224">
        <f t="shared" si="3"/>
        <v>0</v>
      </c>
      <c r="FG58" s="224">
        <f t="shared" si="3"/>
        <v>0</v>
      </c>
      <c r="FH58" s="224">
        <f t="shared" si="3"/>
        <v>0</v>
      </c>
      <c r="FI58" s="224">
        <f t="shared" si="3"/>
        <v>0</v>
      </c>
      <c r="FJ58" s="224">
        <f t="shared" si="3"/>
        <v>70000</v>
      </c>
      <c r="FK58" s="224">
        <f t="shared" si="3"/>
        <v>0</v>
      </c>
      <c r="FL58" s="224">
        <f t="shared" si="3"/>
        <v>0</v>
      </c>
      <c r="FM58" s="224">
        <f t="shared" si="3"/>
        <v>0</v>
      </c>
      <c r="FN58" s="224">
        <f t="shared" si="3"/>
        <v>0</v>
      </c>
      <c r="FO58" s="224">
        <f t="shared" si="3"/>
        <v>0</v>
      </c>
      <c r="FP58" s="224">
        <f t="shared" si="3"/>
        <v>0</v>
      </c>
      <c r="FQ58" s="224">
        <f t="shared" si="3"/>
        <v>0</v>
      </c>
      <c r="FR58" s="224">
        <f t="shared" si="3"/>
        <v>0</v>
      </c>
      <c r="FS58" s="224">
        <f t="shared" si="3"/>
        <v>7799.99</v>
      </c>
      <c r="FT58" s="224">
        <f t="shared" si="3"/>
        <v>183362.56</v>
      </c>
      <c r="FU58" s="224">
        <f t="shared" si="3"/>
        <v>0</v>
      </c>
      <c r="FV58" s="224">
        <f t="shared" si="3"/>
        <v>0</v>
      </c>
      <c r="FW58" s="224">
        <f t="shared" si="3"/>
        <v>0</v>
      </c>
      <c r="FX58" s="224">
        <f t="shared" si="3"/>
        <v>0</v>
      </c>
      <c r="FY58" s="224">
        <f t="shared" si="3"/>
        <v>0</v>
      </c>
      <c r="FZ58" s="224">
        <f t="shared" si="3"/>
        <v>0</v>
      </c>
      <c r="GA58" s="224">
        <f t="shared" si="3"/>
        <v>0</v>
      </c>
      <c r="GB58" s="224">
        <f t="shared" si="3"/>
        <v>0</v>
      </c>
      <c r="GC58" s="224">
        <f t="shared" si="3"/>
        <v>0</v>
      </c>
      <c r="GD58" s="224">
        <f t="shared" si="3"/>
        <v>0</v>
      </c>
      <c r="GE58" s="224">
        <f t="shared" si="3"/>
        <v>0</v>
      </c>
      <c r="GF58" s="224">
        <f t="shared" si="3"/>
        <v>0</v>
      </c>
      <c r="GG58" s="224">
        <f t="shared" si="3"/>
        <v>0</v>
      </c>
      <c r="GH58" s="224">
        <f t="shared" si="3"/>
        <v>0</v>
      </c>
      <c r="GI58" s="224">
        <f t="shared" si="3"/>
        <v>162132</v>
      </c>
      <c r="GJ58" s="224">
        <f t="shared" si="3"/>
        <v>0</v>
      </c>
      <c r="GK58" s="224">
        <f t="shared" si="3"/>
        <v>92500</v>
      </c>
      <c r="GL58" s="224">
        <f t="shared" ref="GL58:IW58" si="4">SUM(GL3:GL57)</f>
        <v>0</v>
      </c>
      <c r="GM58" s="224">
        <f t="shared" si="4"/>
        <v>0</v>
      </c>
      <c r="GN58" s="224">
        <f t="shared" si="4"/>
        <v>0</v>
      </c>
      <c r="GO58" s="224">
        <f t="shared" si="4"/>
        <v>0</v>
      </c>
      <c r="GP58" s="224">
        <f t="shared" si="4"/>
        <v>0</v>
      </c>
      <c r="GQ58" s="224">
        <f t="shared" si="4"/>
        <v>0</v>
      </c>
      <c r="GR58" s="224">
        <f t="shared" si="4"/>
        <v>0</v>
      </c>
      <c r="GS58" s="224">
        <f t="shared" si="4"/>
        <v>0</v>
      </c>
      <c r="GT58" s="224">
        <f t="shared" si="4"/>
        <v>0</v>
      </c>
      <c r="GU58" s="224">
        <f t="shared" si="4"/>
        <v>0</v>
      </c>
      <c r="GV58" s="224">
        <f t="shared" si="4"/>
        <v>0</v>
      </c>
      <c r="GW58" s="224">
        <f t="shared" si="4"/>
        <v>0</v>
      </c>
      <c r="GX58" s="224">
        <f t="shared" si="4"/>
        <v>0</v>
      </c>
      <c r="GY58" s="224">
        <f t="shared" si="4"/>
        <v>0</v>
      </c>
      <c r="GZ58" s="224">
        <f t="shared" si="4"/>
        <v>0</v>
      </c>
      <c r="HA58" s="224">
        <f t="shared" si="4"/>
        <v>0</v>
      </c>
      <c r="HB58" s="224">
        <f t="shared" si="4"/>
        <v>0</v>
      </c>
      <c r="HC58" s="224">
        <f t="shared" si="4"/>
        <v>0</v>
      </c>
      <c r="HD58" s="224">
        <f t="shared" si="4"/>
        <v>0</v>
      </c>
      <c r="HE58" s="224">
        <f t="shared" si="4"/>
        <v>0</v>
      </c>
      <c r="HF58" s="224">
        <f t="shared" si="4"/>
        <v>0</v>
      </c>
      <c r="HG58" s="224">
        <f t="shared" si="4"/>
        <v>0</v>
      </c>
      <c r="HH58" s="224">
        <f t="shared" si="4"/>
        <v>0</v>
      </c>
      <c r="HI58" s="224">
        <f t="shared" si="4"/>
        <v>0</v>
      </c>
      <c r="HJ58" s="224">
        <f t="shared" si="4"/>
        <v>0</v>
      </c>
      <c r="HK58" s="224">
        <f t="shared" si="4"/>
        <v>0</v>
      </c>
      <c r="HL58" s="224">
        <f t="shared" si="4"/>
        <v>0</v>
      </c>
      <c r="HM58" s="224">
        <f t="shared" si="4"/>
        <v>0</v>
      </c>
      <c r="HN58" s="224">
        <f t="shared" si="4"/>
        <v>0</v>
      </c>
      <c r="HO58" s="224">
        <f t="shared" si="4"/>
        <v>0</v>
      </c>
      <c r="HP58" s="224">
        <f t="shared" si="4"/>
        <v>0</v>
      </c>
      <c r="HQ58" s="224">
        <f t="shared" si="4"/>
        <v>0</v>
      </c>
      <c r="HR58" s="224">
        <f t="shared" si="4"/>
        <v>0</v>
      </c>
      <c r="HS58" s="224">
        <f t="shared" si="4"/>
        <v>0</v>
      </c>
      <c r="HT58" s="224">
        <f t="shared" si="4"/>
        <v>0</v>
      </c>
      <c r="HU58" s="224">
        <f t="shared" si="4"/>
        <v>0</v>
      </c>
      <c r="HV58" s="224">
        <f t="shared" si="4"/>
        <v>0</v>
      </c>
      <c r="HW58" s="224">
        <f t="shared" si="4"/>
        <v>0</v>
      </c>
      <c r="HX58" s="224">
        <f t="shared" si="4"/>
        <v>0</v>
      </c>
      <c r="HY58" s="224">
        <f t="shared" si="4"/>
        <v>0</v>
      </c>
      <c r="HZ58" s="224">
        <f t="shared" si="4"/>
        <v>0</v>
      </c>
      <c r="IA58" s="224">
        <f t="shared" si="4"/>
        <v>0</v>
      </c>
      <c r="IB58" s="224">
        <f t="shared" si="4"/>
        <v>0</v>
      </c>
      <c r="IC58" s="224">
        <f t="shared" si="4"/>
        <v>0</v>
      </c>
      <c r="ID58" s="224">
        <f t="shared" si="4"/>
        <v>0</v>
      </c>
      <c r="IE58" s="224">
        <f t="shared" si="4"/>
        <v>0</v>
      </c>
      <c r="IF58" s="224">
        <f t="shared" si="4"/>
        <v>0</v>
      </c>
      <c r="IG58" s="224">
        <f t="shared" si="4"/>
        <v>0</v>
      </c>
      <c r="IH58" s="224">
        <f t="shared" si="4"/>
        <v>0</v>
      </c>
      <c r="II58" s="224">
        <f t="shared" si="4"/>
        <v>0</v>
      </c>
      <c r="IJ58" s="224">
        <f t="shared" si="4"/>
        <v>0</v>
      </c>
      <c r="IK58" s="224">
        <f t="shared" si="4"/>
        <v>0</v>
      </c>
      <c r="IL58" s="224">
        <f t="shared" si="4"/>
        <v>0</v>
      </c>
      <c r="IM58" s="224">
        <f t="shared" si="4"/>
        <v>0</v>
      </c>
      <c r="IN58" s="224">
        <f t="shared" si="4"/>
        <v>0</v>
      </c>
      <c r="IO58" s="224">
        <f t="shared" si="4"/>
        <v>0</v>
      </c>
      <c r="IP58" s="224">
        <f t="shared" si="4"/>
        <v>0</v>
      </c>
      <c r="IQ58" s="224">
        <f t="shared" si="4"/>
        <v>0</v>
      </c>
      <c r="IR58" s="224">
        <f t="shared" si="4"/>
        <v>0</v>
      </c>
      <c r="IS58" s="224">
        <f t="shared" si="4"/>
        <v>0</v>
      </c>
      <c r="IT58" s="224">
        <f t="shared" si="4"/>
        <v>0</v>
      </c>
      <c r="IU58" s="224">
        <f t="shared" si="4"/>
        <v>0</v>
      </c>
      <c r="IV58" s="224">
        <f t="shared" si="4"/>
        <v>0</v>
      </c>
      <c r="IW58" s="224">
        <f t="shared" si="4"/>
        <v>0</v>
      </c>
      <c r="IX58" s="224">
        <f t="shared" ref="IX58:JH58" si="5">SUM(IX3:IX57)</f>
        <v>0</v>
      </c>
      <c r="IY58" s="224">
        <f t="shared" si="5"/>
        <v>0</v>
      </c>
      <c r="IZ58" s="224">
        <f t="shared" si="5"/>
        <v>0</v>
      </c>
      <c r="JA58" s="224">
        <f t="shared" si="5"/>
        <v>0</v>
      </c>
      <c r="JB58" s="224">
        <f t="shared" si="5"/>
        <v>0</v>
      </c>
      <c r="JC58" s="224">
        <f t="shared" si="5"/>
        <v>0</v>
      </c>
      <c r="JD58" s="224">
        <f t="shared" si="5"/>
        <v>0</v>
      </c>
      <c r="JE58" s="224">
        <f t="shared" si="5"/>
        <v>0</v>
      </c>
      <c r="JF58" s="224">
        <f t="shared" si="5"/>
        <v>0</v>
      </c>
      <c r="JG58" s="224">
        <f t="shared" si="5"/>
        <v>0</v>
      </c>
      <c r="JH58" s="224">
        <f t="shared" si="5"/>
        <v>0</v>
      </c>
      <c r="JI58" s="224">
        <f>SUM(JI3:JI57)</f>
        <v>1640626.38</v>
      </c>
      <c r="JJ58" s="2"/>
      <c r="JK58" s="257">
        <f>SUM(JK3:JK57)</f>
        <v>0</v>
      </c>
      <c r="JL58" s="257">
        <f t="shared" ref="JL58:JP58" si="6">SUM(JL3:JL57)</f>
        <v>0</v>
      </c>
      <c r="JM58" s="257">
        <f t="shared" si="6"/>
        <v>0</v>
      </c>
      <c r="JN58" s="257">
        <f t="shared" si="6"/>
        <v>0</v>
      </c>
      <c r="JO58" s="257">
        <f t="shared" si="6"/>
        <v>0</v>
      </c>
      <c r="JP58" s="257">
        <f t="shared" si="6"/>
        <v>0</v>
      </c>
    </row>
    <row r="59" spans="1:276" ht="18.75" x14ac:dyDescent="0.3">
      <c r="A59" s="223">
        <v>211101</v>
      </c>
      <c r="B59" s="223">
        <v>211102</v>
      </c>
      <c r="C59" s="223">
        <v>211103</v>
      </c>
      <c r="D59" s="223">
        <v>211104</v>
      </c>
      <c r="E59" s="223">
        <v>211105</v>
      </c>
      <c r="F59" s="223">
        <v>211106</v>
      </c>
      <c r="G59" s="223">
        <v>211203</v>
      </c>
      <c r="H59" s="223">
        <v>211205</v>
      </c>
      <c r="I59" s="223">
        <v>211206</v>
      </c>
      <c r="J59" s="223">
        <v>211208</v>
      </c>
      <c r="K59" s="223">
        <v>211209</v>
      </c>
      <c r="L59" s="223">
        <v>211211</v>
      </c>
      <c r="M59" s="223">
        <v>211301</v>
      </c>
      <c r="N59" s="223">
        <v>211401</v>
      </c>
      <c r="O59" s="223">
        <v>211501</v>
      </c>
      <c r="P59" s="223">
        <v>211502</v>
      </c>
      <c r="Q59" s="223">
        <v>211503</v>
      </c>
      <c r="R59" s="223">
        <v>211504</v>
      </c>
      <c r="S59" s="223">
        <v>212101</v>
      </c>
      <c r="T59" s="223">
        <v>212201</v>
      </c>
      <c r="U59" s="223">
        <v>212203</v>
      </c>
      <c r="V59" s="223">
        <v>212204</v>
      </c>
      <c r="W59" s="223">
        <v>212205</v>
      </c>
      <c r="X59" s="223">
        <v>212206</v>
      </c>
      <c r="Y59" s="223">
        <v>212207</v>
      </c>
      <c r="Z59" s="223">
        <v>212208</v>
      </c>
      <c r="AA59" s="223">
        <v>212209</v>
      </c>
      <c r="AB59" s="223">
        <v>212210</v>
      </c>
      <c r="AC59" s="223">
        <v>213101</v>
      </c>
      <c r="AD59" s="223">
        <v>213102</v>
      </c>
      <c r="AE59" s="223">
        <v>213201</v>
      </c>
      <c r="AF59" s="223">
        <v>213202</v>
      </c>
      <c r="AG59" s="223">
        <v>214101</v>
      </c>
      <c r="AH59" s="223">
        <v>214201</v>
      </c>
      <c r="AI59" s="223">
        <v>214202</v>
      </c>
      <c r="AJ59" s="223">
        <v>214203</v>
      </c>
      <c r="AK59" s="223">
        <v>215101</v>
      </c>
      <c r="AL59" s="223">
        <v>215201</v>
      </c>
      <c r="AM59" s="223">
        <v>215301</v>
      </c>
      <c r="AN59" s="223">
        <v>215401</v>
      </c>
      <c r="AO59" s="223">
        <v>221101</v>
      </c>
      <c r="AP59" s="223">
        <v>221201</v>
      </c>
      <c r="AQ59" s="223">
        <v>221301</v>
      </c>
      <c r="AR59" s="223">
        <v>221401</v>
      </c>
      <c r="AS59" s="223">
        <v>221501</v>
      </c>
      <c r="AT59" s="223">
        <v>221601</v>
      </c>
      <c r="AU59" s="223">
        <v>221602</v>
      </c>
      <c r="AV59" s="223">
        <v>221701</v>
      </c>
      <c r="AW59" s="223">
        <v>221801</v>
      </c>
      <c r="AX59" s="223">
        <v>222101</v>
      </c>
      <c r="AY59" s="223">
        <v>222201</v>
      </c>
      <c r="AZ59" s="223">
        <v>223101</v>
      </c>
      <c r="BA59" s="223">
        <v>223201</v>
      </c>
      <c r="BB59" s="223">
        <v>224101</v>
      </c>
      <c r="BC59" s="223">
        <v>224201</v>
      </c>
      <c r="BD59" s="223">
        <v>224301</v>
      </c>
      <c r="BE59" s="223">
        <v>224401</v>
      </c>
      <c r="BF59" s="223">
        <v>225101</v>
      </c>
      <c r="BG59" s="223">
        <v>225201</v>
      </c>
      <c r="BH59" s="223">
        <v>225301</v>
      </c>
      <c r="BI59" s="223">
        <v>225302</v>
      </c>
      <c r="BJ59" s="223">
        <v>225303</v>
      </c>
      <c r="BK59" s="223">
        <v>225304</v>
      </c>
      <c r="BL59" s="223">
        <v>225305</v>
      </c>
      <c r="BM59" s="223">
        <v>225401</v>
      </c>
      <c r="BN59" s="223">
        <v>225501</v>
      </c>
      <c r="BO59" s="223">
        <v>225601</v>
      </c>
      <c r="BP59" s="223">
        <v>225701</v>
      </c>
      <c r="BQ59" s="223">
        <v>225801</v>
      </c>
      <c r="BR59" s="223">
        <v>225901</v>
      </c>
      <c r="BS59" s="223">
        <v>226101</v>
      </c>
      <c r="BT59" s="223">
        <v>226201</v>
      </c>
      <c r="BU59" s="223">
        <v>226301</v>
      </c>
      <c r="BV59" s="223">
        <v>226401</v>
      </c>
      <c r="BW59" s="223">
        <v>227101</v>
      </c>
      <c r="BX59" s="223">
        <v>227102</v>
      </c>
      <c r="BY59" s="223">
        <v>227103</v>
      </c>
      <c r="BZ59" s="223">
        <v>227104</v>
      </c>
      <c r="CA59" s="223">
        <v>227105</v>
      </c>
      <c r="CB59" s="223">
        <v>227106</v>
      </c>
      <c r="CC59" s="223">
        <v>227107</v>
      </c>
      <c r="CD59" s="223">
        <v>227199</v>
      </c>
      <c r="CE59" s="223">
        <v>227201</v>
      </c>
      <c r="CF59" s="223">
        <v>227202</v>
      </c>
      <c r="CG59" s="223">
        <v>227203</v>
      </c>
      <c r="CH59" s="223">
        <v>227204</v>
      </c>
      <c r="CI59" s="223">
        <v>227205</v>
      </c>
      <c r="CJ59" s="223">
        <v>227206</v>
      </c>
      <c r="CK59" s="223">
        <v>227207</v>
      </c>
      <c r="CL59" s="223">
        <v>227208</v>
      </c>
      <c r="CM59" s="223">
        <v>227299</v>
      </c>
      <c r="CN59" s="223">
        <v>227301</v>
      </c>
      <c r="CO59" s="223">
        <v>228101</v>
      </c>
      <c r="CP59" s="223">
        <v>228201</v>
      </c>
      <c r="CQ59" s="223">
        <v>228301</v>
      </c>
      <c r="CR59" s="223">
        <v>228401</v>
      </c>
      <c r="CS59" s="223">
        <v>228501</v>
      </c>
      <c r="CT59" s="223">
        <v>228502</v>
      </c>
      <c r="CU59" s="223">
        <v>228503</v>
      </c>
      <c r="CV59" s="223">
        <v>228601</v>
      </c>
      <c r="CW59" s="223">
        <v>228602</v>
      </c>
      <c r="CX59" s="223">
        <v>228603</v>
      </c>
      <c r="CY59" s="223">
        <v>228604</v>
      </c>
      <c r="CZ59" s="223">
        <v>228701</v>
      </c>
      <c r="DA59" s="223">
        <v>228702</v>
      </c>
      <c r="DB59" s="223">
        <v>228703</v>
      </c>
      <c r="DC59" s="223">
        <v>228704</v>
      </c>
      <c r="DD59" s="223">
        <v>228705</v>
      </c>
      <c r="DE59" s="223">
        <v>228706</v>
      </c>
      <c r="DF59" s="223">
        <v>228801</v>
      </c>
      <c r="DG59" s="223">
        <v>228802</v>
      </c>
      <c r="DH59" s="223">
        <v>228803</v>
      </c>
      <c r="DI59" s="223">
        <v>229201</v>
      </c>
      <c r="DJ59" s="223">
        <v>229203</v>
      </c>
      <c r="DK59" s="223">
        <v>231101</v>
      </c>
      <c r="DL59" s="223">
        <v>231102</v>
      </c>
      <c r="DM59" s="223">
        <v>231201</v>
      </c>
      <c r="DN59" s="223">
        <v>231301</v>
      </c>
      <c r="DO59" s="223">
        <v>231302</v>
      </c>
      <c r="DP59" s="223">
        <v>231303</v>
      </c>
      <c r="DQ59" s="223">
        <v>231401</v>
      </c>
      <c r="DR59" s="223">
        <v>232101</v>
      </c>
      <c r="DS59" s="223">
        <v>232201</v>
      </c>
      <c r="DT59" s="223">
        <v>232301</v>
      </c>
      <c r="DU59" s="223">
        <v>233101</v>
      </c>
      <c r="DV59" s="223">
        <v>233201</v>
      </c>
      <c r="DW59" s="223">
        <v>233301</v>
      </c>
      <c r="DX59" s="223">
        <v>233401</v>
      </c>
      <c r="DY59" s="223">
        <v>233501</v>
      </c>
      <c r="DZ59" s="223">
        <v>233601</v>
      </c>
      <c r="EA59" s="223">
        <v>234101</v>
      </c>
      <c r="EB59" s="223">
        <v>234201</v>
      </c>
      <c r="EC59" s="223">
        <v>235101</v>
      </c>
      <c r="ED59" s="223">
        <v>235201</v>
      </c>
      <c r="EE59" s="223">
        <v>235301</v>
      </c>
      <c r="EF59" s="223">
        <v>235401</v>
      </c>
      <c r="EG59" s="223">
        <v>235501</v>
      </c>
      <c r="EH59" s="223">
        <v>236101</v>
      </c>
      <c r="EI59" s="223">
        <v>236102</v>
      </c>
      <c r="EJ59" s="223">
        <v>236103</v>
      </c>
      <c r="EK59" s="223">
        <v>236104</v>
      </c>
      <c r="EL59" s="223">
        <v>236105</v>
      </c>
      <c r="EM59" s="223">
        <v>236201</v>
      </c>
      <c r="EN59" s="223">
        <v>236202</v>
      </c>
      <c r="EO59" s="223">
        <v>236203</v>
      </c>
      <c r="EP59" s="223">
        <v>236304</v>
      </c>
      <c r="EQ59" s="223">
        <v>236305</v>
      </c>
      <c r="ER59" s="223">
        <v>236306</v>
      </c>
      <c r="ES59" s="223">
        <v>236401</v>
      </c>
      <c r="ET59" s="223">
        <v>236402</v>
      </c>
      <c r="EU59" s="223">
        <v>236403</v>
      </c>
      <c r="EV59" s="223">
        <v>236404</v>
      </c>
      <c r="EW59" s="223">
        <v>236405</v>
      </c>
      <c r="EX59" s="223">
        <v>236406</v>
      </c>
      <c r="EY59" s="223">
        <v>236407</v>
      </c>
      <c r="EZ59" s="223">
        <v>236901</v>
      </c>
      <c r="FA59" s="223">
        <v>237101</v>
      </c>
      <c r="FB59" s="223">
        <v>237102</v>
      </c>
      <c r="FC59" s="223">
        <v>237103</v>
      </c>
      <c r="FD59" s="223">
        <v>237104</v>
      </c>
      <c r="FE59" s="223">
        <v>237105</v>
      </c>
      <c r="FF59" s="223">
        <v>237106</v>
      </c>
      <c r="FG59" s="223">
        <v>237107</v>
      </c>
      <c r="FH59" s="223">
        <v>237201</v>
      </c>
      <c r="FI59" s="223">
        <v>237202</v>
      </c>
      <c r="FJ59" s="223">
        <v>237203</v>
      </c>
      <c r="FK59" s="223">
        <v>237204</v>
      </c>
      <c r="FL59" s="223">
        <v>237205</v>
      </c>
      <c r="FM59" s="223">
        <v>237206</v>
      </c>
      <c r="FN59" s="223">
        <v>237299</v>
      </c>
      <c r="FO59" s="223">
        <v>238101</v>
      </c>
      <c r="FP59" s="223">
        <v>238201</v>
      </c>
      <c r="FQ59" s="223">
        <v>239101</v>
      </c>
      <c r="FR59" s="223">
        <v>239102</v>
      </c>
      <c r="FS59" s="223">
        <v>239201</v>
      </c>
      <c r="FT59" s="223">
        <v>239301</v>
      </c>
      <c r="FU59" s="223">
        <v>239401</v>
      </c>
      <c r="FV59" s="223">
        <v>239501</v>
      </c>
      <c r="FW59" s="223">
        <v>239601</v>
      </c>
      <c r="FX59" s="223">
        <v>239701</v>
      </c>
      <c r="FY59" s="223">
        <v>239801</v>
      </c>
      <c r="FZ59" s="223">
        <v>239802</v>
      </c>
      <c r="GA59" s="223">
        <v>239901</v>
      </c>
      <c r="GB59" s="223">
        <v>239904</v>
      </c>
      <c r="GC59" s="223">
        <v>241201</v>
      </c>
      <c r="GD59" s="223">
        <v>241202</v>
      </c>
      <c r="GE59" s="223">
        <v>241203</v>
      </c>
      <c r="GF59" s="223">
        <v>241204</v>
      </c>
      <c r="GG59" s="223">
        <v>241205</v>
      </c>
      <c r="GH59" s="223">
        <v>261101</v>
      </c>
      <c r="GI59" s="223">
        <v>261201</v>
      </c>
      <c r="GJ59" s="223">
        <v>261301</v>
      </c>
      <c r="GK59" s="223">
        <v>261401</v>
      </c>
      <c r="GL59" s="223">
        <v>261901</v>
      </c>
      <c r="GM59" s="223">
        <v>262101</v>
      </c>
      <c r="GN59" s="223">
        <v>262201</v>
      </c>
      <c r="GO59" s="223">
        <v>262301</v>
      </c>
      <c r="GP59" s="223">
        <v>262401</v>
      </c>
      <c r="GQ59" s="223">
        <v>263101</v>
      </c>
      <c r="GR59" s="223">
        <v>263201</v>
      </c>
      <c r="GS59" s="223">
        <v>263301</v>
      </c>
      <c r="GT59" s="223">
        <v>263401</v>
      </c>
      <c r="GU59" s="223">
        <v>264101</v>
      </c>
      <c r="GV59" s="223">
        <v>264201</v>
      </c>
      <c r="GW59" s="223">
        <v>264301</v>
      </c>
      <c r="GX59" s="223">
        <v>264401</v>
      </c>
      <c r="GY59" s="223">
        <v>264501</v>
      </c>
      <c r="GZ59" s="223">
        <v>264601</v>
      </c>
      <c r="HA59" s="223">
        <v>264701</v>
      </c>
      <c r="HB59" s="223">
        <v>264801</v>
      </c>
      <c r="HC59" s="223">
        <v>265101</v>
      </c>
      <c r="HD59" s="223">
        <v>265201</v>
      </c>
      <c r="HE59" s="223">
        <v>265301</v>
      </c>
      <c r="HF59" s="223">
        <v>265401</v>
      </c>
      <c r="HG59" s="223">
        <v>265501</v>
      </c>
      <c r="HH59" s="223">
        <v>265601</v>
      </c>
      <c r="HI59" s="223">
        <v>265701</v>
      </c>
      <c r="HJ59" s="223">
        <v>265801</v>
      </c>
      <c r="HK59" s="223">
        <v>266101</v>
      </c>
      <c r="HL59" s="223">
        <v>266201</v>
      </c>
      <c r="HM59" s="223">
        <v>267101</v>
      </c>
      <c r="HN59" s="223">
        <v>267201</v>
      </c>
      <c r="HO59" s="223">
        <v>267301</v>
      </c>
      <c r="HP59" s="223">
        <v>267401</v>
      </c>
      <c r="HQ59" s="223">
        <v>267501</v>
      </c>
      <c r="HR59" s="223">
        <v>267601</v>
      </c>
      <c r="HS59" s="223">
        <v>267701</v>
      </c>
      <c r="HT59" s="223">
        <v>267801</v>
      </c>
      <c r="HU59" s="223">
        <v>267901</v>
      </c>
      <c r="HV59" s="223">
        <v>268101</v>
      </c>
      <c r="HW59" s="223">
        <v>268201</v>
      </c>
      <c r="HX59" s="223">
        <v>268301</v>
      </c>
      <c r="HY59" s="223">
        <v>268302</v>
      </c>
      <c r="HZ59" s="223">
        <v>268401</v>
      </c>
      <c r="IA59" s="223">
        <v>268501</v>
      </c>
      <c r="IB59" s="223">
        <v>268601</v>
      </c>
      <c r="IC59" s="223">
        <v>268701</v>
      </c>
      <c r="ID59" s="223">
        <v>268802</v>
      </c>
      <c r="IE59" s="223">
        <v>268803</v>
      </c>
      <c r="IF59" s="223">
        <v>268804</v>
      </c>
      <c r="IG59" s="223">
        <v>268901</v>
      </c>
      <c r="IH59" s="223">
        <v>269101</v>
      </c>
      <c r="II59" s="223">
        <v>269102</v>
      </c>
      <c r="IJ59" s="223">
        <v>269201</v>
      </c>
      <c r="IK59" s="223">
        <v>269202</v>
      </c>
      <c r="IL59" s="223">
        <v>269301</v>
      </c>
      <c r="IM59" s="223">
        <v>269401</v>
      </c>
      <c r="IN59" s="223">
        <v>269501</v>
      </c>
      <c r="IO59" s="223">
        <v>269502</v>
      </c>
      <c r="IP59" s="223">
        <v>269503</v>
      </c>
      <c r="IQ59" s="223">
        <v>2269901</v>
      </c>
      <c r="IR59" s="223">
        <v>271101</v>
      </c>
      <c r="IS59" s="223">
        <v>271201</v>
      </c>
      <c r="IT59" s="223">
        <v>271301</v>
      </c>
      <c r="IU59" s="223">
        <v>271401</v>
      </c>
      <c r="IV59" s="223">
        <v>272101</v>
      </c>
      <c r="IW59" s="223">
        <v>272201</v>
      </c>
      <c r="IX59" s="223">
        <v>272301</v>
      </c>
      <c r="IY59" s="223">
        <v>272401</v>
      </c>
      <c r="IZ59" s="223">
        <v>272501</v>
      </c>
      <c r="JA59" s="223">
        <v>272601</v>
      </c>
      <c r="JB59" s="223">
        <v>272701</v>
      </c>
      <c r="JC59" s="223">
        <v>272801</v>
      </c>
      <c r="JD59" s="223">
        <v>272901</v>
      </c>
      <c r="JE59" s="223">
        <v>273101</v>
      </c>
      <c r="JF59" s="223">
        <v>273201</v>
      </c>
      <c r="JG59" s="223">
        <v>274101</v>
      </c>
      <c r="JH59" s="223">
        <v>274201</v>
      </c>
      <c r="JI59" s="225" t="s">
        <v>0</v>
      </c>
      <c r="JJ59" s="260"/>
      <c r="JK59" s="260"/>
    </row>
    <row r="60" spans="1:276" x14ac:dyDescent="0.25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57"/>
      <c r="AP60" s="257"/>
      <c r="AQ60" s="257"/>
      <c r="AR60" s="257"/>
      <c r="AS60" s="257"/>
      <c r="AT60" s="257"/>
      <c r="AU60" s="257"/>
      <c r="AV60" s="257"/>
      <c r="AW60" s="257"/>
      <c r="AX60" s="257"/>
      <c r="AY60" s="257"/>
      <c r="AZ60" s="257"/>
      <c r="BA60" s="257"/>
      <c r="BB60" s="257"/>
      <c r="BC60" s="257"/>
      <c r="BD60" s="257"/>
      <c r="BE60" s="257"/>
      <c r="BF60" s="257"/>
      <c r="BG60" s="257"/>
      <c r="BH60" s="257"/>
      <c r="BI60" s="257"/>
      <c r="BJ60" s="257"/>
      <c r="BK60" s="257"/>
      <c r="BL60" s="257"/>
      <c r="BM60" s="257"/>
      <c r="BN60" s="257"/>
      <c r="BO60" s="257"/>
      <c r="BP60" s="257"/>
      <c r="BQ60" s="257"/>
      <c r="BR60" s="257"/>
      <c r="BS60" s="257"/>
      <c r="BT60" s="257"/>
      <c r="BU60" s="257"/>
      <c r="BV60" s="257"/>
      <c r="BW60" s="257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7"/>
      <c r="CI60" s="257"/>
      <c r="CJ60" s="257"/>
      <c r="CK60" s="257"/>
      <c r="CL60" s="257"/>
      <c r="CM60" s="257"/>
      <c r="CN60" s="257"/>
      <c r="CO60" s="257"/>
      <c r="CP60" s="257"/>
      <c r="CQ60" s="257"/>
      <c r="CR60" s="257"/>
      <c r="CS60" s="257"/>
      <c r="CT60" s="257"/>
      <c r="CU60" s="257"/>
      <c r="CV60" s="257"/>
      <c r="CW60" s="257"/>
      <c r="CX60" s="257"/>
      <c r="CY60" s="257"/>
      <c r="CZ60" s="257"/>
      <c r="DA60" s="257"/>
      <c r="DB60" s="257"/>
      <c r="DC60" s="257"/>
      <c r="DD60" s="257"/>
      <c r="DE60" s="257"/>
      <c r="DF60" s="257"/>
      <c r="DG60" s="257"/>
      <c r="DH60" s="257"/>
      <c r="DI60" s="257"/>
      <c r="DJ60" s="257"/>
      <c r="DK60" s="257"/>
      <c r="DL60" s="257"/>
      <c r="DM60" s="257"/>
      <c r="DN60" s="257"/>
      <c r="DO60" s="257"/>
      <c r="DP60" s="257"/>
      <c r="DQ60" s="257"/>
      <c r="DR60" s="257"/>
      <c r="DS60" s="257"/>
      <c r="DT60" s="257"/>
      <c r="DU60" s="257"/>
      <c r="DV60" s="257"/>
      <c r="DW60" s="257"/>
      <c r="DX60" s="257"/>
      <c r="DY60" s="257"/>
      <c r="DZ60" s="257"/>
      <c r="EA60" s="257"/>
      <c r="EB60" s="257"/>
      <c r="EC60" s="257"/>
      <c r="ED60" s="257"/>
      <c r="EE60" s="257"/>
      <c r="EF60" s="257"/>
      <c r="EG60" s="257"/>
      <c r="EH60" s="257"/>
      <c r="EI60" s="257"/>
      <c r="EJ60" s="257"/>
      <c r="EK60" s="257"/>
      <c r="EL60" s="257"/>
      <c r="EM60" s="257"/>
      <c r="EN60" s="257"/>
      <c r="EO60" s="257"/>
      <c r="EP60" s="257"/>
      <c r="EQ60" s="257"/>
      <c r="ER60" s="257"/>
      <c r="ES60" s="257"/>
      <c r="ET60" s="257"/>
      <c r="EU60" s="257"/>
      <c r="EV60" s="257"/>
      <c r="EW60" s="257"/>
      <c r="EX60" s="257"/>
      <c r="EY60" s="257"/>
      <c r="EZ60" s="257"/>
      <c r="FA60" s="257"/>
      <c r="FB60" s="257"/>
      <c r="FC60" s="257"/>
      <c r="FD60" s="257"/>
      <c r="FE60" s="257"/>
      <c r="FF60" s="257"/>
      <c r="FG60" s="257"/>
      <c r="FH60" s="257"/>
      <c r="FI60" s="257"/>
      <c r="FJ60" s="257"/>
      <c r="FK60" s="257"/>
      <c r="FL60" s="257"/>
      <c r="FM60" s="257"/>
      <c r="FN60" s="257"/>
      <c r="FO60" s="257"/>
      <c r="FP60" s="257"/>
      <c r="FQ60" s="257"/>
      <c r="FR60" s="257"/>
      <c r="FS60" s="257"/>
      <c r="FT60" s="257"/>
      <c r="FU60" s="257"/>
      <c r="FV60" s="257"/>
      <c r="FW60" s="257"/>
      <c r="FX60" s="257"/>
      <c r="FY60" s="257"/>
      <c r="FZ60" s="257"/>
      <c r="GA60" s="257"/>
      <c r="GB60" s="257"/>
      <c r="GC60" s="257"/>
      <c r="GD60" s="257"/>
      <c r="GE60" s="257"/>
      <c r="GF60" s="257"/>
      <c r="GG60" s="257"/>
      <c r="GH60" s="257"/>
      <c r="GI60" s="257"/>
      <c r="GJ60" s="257"/>
      <c r="GK60" s="257"/>
      <c r="GL60" s="257"/>
      <c r="GM60" s="257"/>
      <c r="GN60" s="257"/>
      <c r="GO60" s="257"/>
      <c r="GP60" s="257"/>
      <c r="GQ60" s="257"/>
      <c r="GR60" s="257"/>
      <c r="GS60" s="257"/>
      <c r="GT60" s="257"/>
      <c r="GU60" s="257"/>
      <c r="GV60" s="257"/>
      <c r="GW60" s="257"/>
      <c r="GX60" s="257"/>
      <c r="GY60" s="257"/>
      <c r="GZ60" s="257"/>
      <c r="HA60" s="257"/>
      <c r="HB60" s="257"/>
      <c r="HC60" s="257"/>
      <c r="HD60" s="257"/>
      <c r="HE60" s="257"/>
      <c r="HF60" s="257"/>
      <c r="HG60" s="257"/>
      <c r="HH60" s="257"/>
      <c r="HI60" s="257"/>
      <c r="HJ60" s="257"/>
      <c r="HK60" s="257"/>
      <c r="HL60" s="257"/>
      <c r="HM60" s="257"/>
      <c r="HN60" s="257"/>
      <c r="HO60" s="257"/>
      <c r="HP60" s="257"/>
      <c r="HQ60" s="257"/>
      <c r="HR60" s="257"/>
      <c r="HS60" s="257"/>
      <c r="HT60" s="257"/>
      <c r="HU60" s="257"/>
      <c r="HV60" s="257"/>
      <c r="HW60" s="257"/>
      <c r="HX60" s="257"/>
      <c r="HY60" s="257"/>
      <c r="HZ60" s="257"/>
      <c r="IA60" s="257"/>
      <c r="IB60" s="257"/>
      <c r="IC60" s="257"/>
      <c r="ID60" s="257"/>
      <c r="IE60" s="257"/>
      <c r="IF60" s="257"/>
      <c r="IG60" s="257"/>
      <c r="IH60" s="257"/>
      <c r="II60" s="257"/>
      <c r="IJ60" s="257"/>
      <c r="IK60" s="257"/>
      <c r="IL60" s="257"/>
      <c r="IM60" s="257"/>
      <c r="IN60" s="257"/>
      <c r="IO60" s="257"/>
      <c r="IP60" s="257"/>
      <c r="IQ60" s="257"/>
      <c r="IR60" s="257"/>
      <c r="IS60" s="257"/>
      <c r="IT60" s="257"/>
      <c r="IU60" s="257"/>
      <c r="IV60" s="257"/>
      <c r="IW60" s="257"/>
      <c r="IX60" s="257"/>
      <c r="IY60" s="257"/>
      <c r="IZ60" s="257"/>
      <c r="JA60" s="257"/>
      <c r="JB60" s="257"/>
      <c r="JC60" s="257"/>
      <c r="JD60" s="257"/>
      <c r="JE60" s="257"/>
      <c r="JF60" s="257"/>
      <c r="JG60" s="257"/>
      <c r="JH60" s="257"/>
      <c r="JI60" s="224">
        <f>SUM(A60:JH60)</f>
        <v>0</v>
      </c>
      <c r="JJ60" s="2"/>
      <c r="JK60" s="2"/>
    </row>
    <row r="61" spans="1:276" x14ac:dyDescent="0.25">
      <c r="A61" s="257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57"/>
      <c r="AG61" s="257"/>
      <c r="AH61" s="257"/>
      <c r="AI61" s="257"/>
      <c r="AJ61" s="257"/>
      <c r="AK61" s="257"/>
      <c r="AL61" s="257"/>
      <c r="AM61" s="257"/>
      <c r="AN61" s="257"/>
      <c r="AO61" s="257"/>
      <c r="AP61" s="257"/>
      <c r="AQ61" s="257"/>
      <c r="AR61" s="257"/>
      <c r="AS61" s="257"/>
      <c r="AT61" s="257"/>
      <c r="AU61" s="257"/>
      <c r="AV61" s="257"/>
      <c r="AW61" s="257"/>
      <c r="AX61" s="257"/>
      <c r="AY61" s="257"/>
      <c r="AZ61" s="257"/>
      <c r="BA61" s="257"/>
      <c r="BB61" s="257"/>
      <c r="BC61" s="257"/>
      <c r="BD61" s="257"/>
      <c r="BE61" s="257"/>
      <c r="BF61" s="257"/>
      <c r="BG61" s="257"/>
      <c r="BH61" s="257"/>
      <c r="BI61" s="257"/>
      <c r="BJ61" s="257"/>
      <c r="BK61" s="257"/>
      <c r="BL61" s="257"/>
      <c r="BM61" s="257"/>
      <c r="BN61" s="257"/>
      <c r="BO61" s="257"/>
      <c r="BP61" s="257"/>
      <c r="BQ61" s="257"/>
      <c r="BR61" s="257"/>
      <c r="BS61" s="257"/>
      <c r="BT61" s="257"/>
      <c r="BU61" s="257"/>
      <c r="BV61" s="257"/>
      <c r="BW61" s="257"/>
      <c r="BX61" s="257"/>
      <c r="BY61" s="257"/>
      <c r="BZ61" s="257"/>
      <c r="CA61" s="257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  <c r="CN61" s="257"/>
      <c r="CO61" s="257"/>
      <c r="CP61" s="257"/>
      <c r="CQ61" s="257"/>
      <c r="CR61" s="257"/>
      <c r="CS61" s="257"/>
      <c r="CT61" s="257"/>
      <c r="CU61" s="257"/>
      <c r="CV61" s="257"/>
      <c r="CW61" s="257"/>
      <c r="CX61" s="257"/>
      <c r="CY61" s="257"/>
      <c r="CZ61" s="257"/>
      <c r="DA61" s="257"/>
      <c r="DB61" s="257"/>
      <c r="DC61" s="257"/>
      <c r="DD61" s="257"/>
      <c r="DE61" s="257"/>
      <c r="DF61" s="257"/>
      <c r="DG61" s="257"/>
      <c r="DH61" s="257"/>
      <c r="DI61" s="257"/>
      <c r="DJ61" s="257"/>
      <c r="DK61" s="257"/>
      <c r="DL61" s="257"/>
      <c r="DM61" s="257"/>
      <c r="DN61" s="257"/>
      <c r="DO61" s="257"/>
      <c r="DP61" s="257"/>
      <c r="DQ61" s="257"/>
      <c r="DR61" s="257"/>
      <c r="DS61" s="257"/>
      <c r="DT61" s="257"/>
      <c r="DU61" s="257"/>
      <c r="DV61" s="257"/>
      <c r="DW61" s="257"/>
      <c r="DX61" s="257"/>
      <c r="DY61" s="257"/>
      <c r="DZ61" s="257"/>
      <c r="EA61" s="257"/>
      <c r="EB61" s="257"/>
      <c r="EC61" s="257"/>
      <c r="ED61" s="257"/>
      <c r="EE61" s="257"/>
      <c r="EF61" s="257"/>
      <c r="EG61" s="257"/>
      <c r="EH61" s="257"/>
      <c r="EI61" s="257"/>
      <c r="EJ61" s="257"/>
      <c r="EK61" s="257"/>
      <c r="EL61" s="257"/>
      <c r="EM61" s="257"/>
      <c r="EN61" s="257"/>
      <c r="EO61" s="257"/>
      <c r="EP61" s="257"/>
      <c r="EQ61" s="257"/>
      <c r="ER61" s="257"/>
      <c r="ES61" s="257"/>
      <c r="ET61" s="257"/>
      <c r="EU61" s="257"/>
      <c r="EV61" s="257"/>
      <c r="EW61" s="257"/>
      <c r="EX61" s="257"/>
      <c r="EY61" s="257"/>
      <c r="EZ61" s="257"/>
      <c r="FA61" s="257"/>
      <c r="FB61" s="257"/>
      <c r="FC61" s="257"/>
      <c r="FD61" s="257"/>
      <c r="FE61" s="257"/>
      <c r="FF61" s="257"/>
      <c r="FG61" s="257"/>
      <c r="FH61" s="257"/>
      <c r="FI61" s="257"/>
      <c r="FJ61" s="257"/>
      <c r="FK61" s="257"/>
      <c r="FL61" s="257"/>
      <c r="FM61" s="257"/>
      <c r="FN61" s="257"/>
      <c r="FO61" s="257"/>
      <c r="FP61" s="257"/>
      <c r="FQ61" s="257"/>
      <c r="FR61" s="257"/>
      <c r="FS61" s="257"/>
      <c r="FT61" s="257"/>
      <c r="FU61" s="257"/>
      <c r="FV61" s="257"/>
      <c r="FW61" s="257"/>
      <c r="FX61" s="257"/>
      <c r="FY61" s="257"/>
      <c r="FZ61" s="257"/>
      <c r="GA61" s="257"/>
      <c r="GB61" s="257"/>
      <c r="GC61" s="257"/>
      <c r="GD61" s="257"/>
      <c r="GE61" s="257"/>
      <c r="GF61" s="257"/>
      <c r="GG61" s="257"/>
      <c r="GH61" s="257"/>
      <c r="GI61" s="257"/>
      <c r="GJ61" s="257"/>
      <c r="GK61" s="257"/>
      <c r="GL61" s="257"/>
      <c r="GM61" s="257"/>
      <c r="GN61" s="257"/>
      <c r="GO61" s="257"/>
      <c r="GP61" s="257"/>
      <c r="GQ61" s="257"/>
      <c r="GR61" s="257"/>
      <c r="GS61" s="257"/>
      <c r="GT61" s="257"/>
      <c r="GU61" s="257"/>
      <c r="GV61" s="257"/>
      <c r="GW61" s="257"/>
      <c r="GX61" s="257"/>
      <c r="GY61" s="257"/>
      <c r="GZ61" s="257"/>
      <c r="HA61" s="257"/>
      <c r="HB61" s="257"/>
      <c r="HC61" s="257"/>
      <c r="HD61" s="257"/>
      <c r="HE61" s="257"/>
      <c r="HF61" s="257"/>
      <c r="HG61" s="257"/>
      <c r="HH61" s="257"/>
      <c r="HI61" s="257"/>
      <c r="HJ61" s="257"/>
      <c r="HK61" s="257"/>
      <c r="HL61" s="257"/>
      <c r="HM61" s="257"/>
      <c r="HN61" s="257"/>
      <c r="HO61" s="257"/>
      <c r="HP61" s="257"/>
      <c r="HQ61" s="257"/>
      <c r="HR61" s="257"/>
      <c r="HS61" s="257"/>
      <c r="HT61" s="257"/>
      <c r="HU61" s="257"/>
      <c r="HV61" s="257"/>
      <c r="HW61" s="257"/>
      <c r="HX61" s="257"/>
      <c r="HY61" s="257"/>
      <c r="HZ61" s="257"/>
      <c r="IA61" s="257"/>
      <c r="IB61" s="257"/>
      <c r="IC61" s="257"/>
      <c r="ID61" s="257"/>
      <c r="IE61" s="257"/>
      <c r="IF61" s="257"/>
      <c r="IG61" s="257"/>
      <c r="IH61" s="257"/>
      <c r="II61" s="257"/>
      <c r="IJ61" s="257"/>
      <c r="IK61" s="257"/>
      <c r="IL61" s="257"/>
      <c r="IM61" s="257"/>
      <c r="IN61" s="257"/>
      <c r="IO61" s="257"/>
      <c r="IP61" s="257"/>
      <c r="IQ61" s="257"/>
      <c r="IR61" s="257"/>
      <c r="IS61" s="257"/>
      <c r="IT61" s="257"/>
      <c r="IU61" s="257"/>
      <c r="IV61" s="257"/>
      <c r="IW61" s="257"/>
      <c r="IX61" s="257"/>
      <c r="IY61" s="257"/>
      <c r="IZ61" s="257"/>
      <c r="JA61" s="257"/>
      <c r="JB61" s="257"/>
      <c r="JC61" s="257"/>
      <c r="JD61" s="257"/>
      <c r="JE61" s="257"/>
      <c r="JF61" s="257"/>
      <c r="JG61" s="257"/>
      <c r="JH61" s="257"/>
      <c r="JI61" s="224">
        <f t="shared" ref="JI61:JI73" si="7">SUM(A61:JH61)</f>
        <v>0</v>
      </c>
      <c r="JJ61" s="2"/>
      <c r="JK61" s="2"/>
    </row>
    <row r="62" spans="1:276" x14ac:dyDescent="0.25">
      <c r="A62" s="257"/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257"/>
      <c r="AU62" s="257"/>
      <c r="AV62" s="257"/>
      <c r="AW62" s="257"/>
      <c r="AX62" s="257"/>
      <c r="AY62" s="257"/>
      <c r="AZ62" s="257"/>
      <c r="BA62" s="257"/>
      <c r="BB62" s="257"/>
      <c r="BC62" s="257"/>
      <c r="BD62" s="257"/>
      <c r="BE62" s="257"/>
      <c r="BF62" s="257"/>
      <c r="BG62" s="257"/>
      <c r="BH62" s="257"/>
      <c r="BI62" s="257"/>
      <c r="BJ62" s="257"/>
      <c r="BK62" s="257"/>
      <c r="BL62" s="257"/>
      <c r="BM62" s="257"/>
      <c r="BN62" s="257"/>
      <c r="BO62" s="257"/>
      <c r="BP62" s="257"/>
      <c r="BQ62" s="257"/>
      <c r="BR62" s="257"/>
      <c r="BS62" s="257"/>
      <c r="BT62" s="257"/>
      <c r="BU62" s="257"/>
      <c r="BV62" s="257"/>
      <c r="BW62" s="257"/>
      <c r="BX62" s="257"/>
      <c r="BY62" s="257"/>
      <c r="BZ62" s="257"/>
      <c r="CA62" s="257"/>
      <c r="CB62" s="257"/>
      <c r="CC62" s="257"/>
      <c r="CD62" s="257"/>
      <c r="CE62" s="257"/>
      <c r="CF62" s="257"/>
      <c r="CG62" s="257"/>
      <c r="CH62" s="257"/>
      <c r="CI62" s="257"/>
      <c r="CJ62" s="257"/>
      <c r="CK62" s="257"/>
      <c r="CL62" s="257"/>
      <c r="CM62" s="257"/>
      <c r="CN62" s="257"/>
      <c r="CO62" s="257"/>
      <c r="CP62" s="257"/>
      <c r="CQ62" s="257"/>
      <c r="CR62" s="257"/>
      <c r="CS62" s="257"/>
      <c r="CT62" s="257"/>
      <c r="CU62" s="257"/>
      <c r="CV62" s="257"/>
      <c r="CW62" s="257"/>
      <c r="CX62" s="257"/>
      <c r="CY62" s="257"/>
      <c r="CZ62" s="257"/>
      <c r="DA62" s="257"/>
      <c r="DB62" s="257"/>
      <c r="DC62" s="257"/>
      <c r="DD62" s="257"/>
      <c r="DE62" s="257"/>
      <c r="DF62" s="257"/>
      <c r="DG62" s="257"/>
      <c r="DH62" s="257"/>
      <c r="DI62" s="257"/>
      <c r="DJ62" s="257"/>
      <c r="DK62" s="257"/>
      <c r="DL62" s="257"/>
      <c r="DM62" s="257"/>
      <c r="DN62" s="257"/>
      <c r="DO62" s="257"/>
      <c r="DP62" s="257"/>
      <c r="DQ62" s="257"/>
      <c r="DR62" s="257"/>
      <c r="DS62" s="257"/>
      <c r="DT62" s="257"/>
      <c r="DU62" s="257"/>
      <c r="DV62" s="257"/>
      <c r="DW62" s="257"/>
      <c r="DX62" s="257"/>
      <c r="DY62" s="257"/>
      <c r="DZ62" s="257"/>
      <c r="EA62" s="257"/>
      <c r="EB62" s="257"/>
      <c r="EC62" s="257"/>
      <c r="ED62" s="257"/>
      <c r="EE62" s="257"/>
      <c r="EF62" s="257"/>
      <c r="EG62" s="257"/>
      <c r="EH62" s="257"/>
      <c r="EI62" s="257"/>
      <c r="EJ62" s="257"/>
      <c r="EK62" s="257"/>
      <c r="EL62" s="257"/>
      <c r="EM62" s="257"/>
      <c r="EN62" s="257"/>
      <c r="EO62" s="257"/>
      <c r="EP62" s="257"/>
      <c r="EQ62" s="257"/>
      <c r="ER62" s="257"/>
      <c r="ES62" s="257"/>
      <c r="ET62" s="257"/>
      <c r="EU62" s="257"/>
      <c r="EV62" s="257"/>
      <c r="EW62" s="257"/>
      <c r="EX62" s="257"/>
      <c r="EY62" s="257"/>
      <c r="EZ62" s="257"/>
      <c r="FA62" s="257"/>
      <c r="FB62" s="257"/>
      <c r="FC62" s="257"/>
      <c r="FD62" s="257"/>
      <c r="FE62" s="257"/>
      <c r="FF62" s="257"/>
      <c r="FG62" s="257"/>
      <c r="FH62" s="257"/>
      <c r="FI62" s="257"/>
      <c r="FJ62" s="257"/>
      <c r="FK62" s="257"/>
      <c r="FL62" s="257"/>
      <c r="FM62" s="257"/>
      <c r="FN62" s="257"/>
      <c r="FO62" s="257"/>
      <c r="FP62" s="257"/>
      <c r="FQ62" s="257"/>
      <c r="FR62" s="257"/>
      <c r="FS62" s="257"/>
      <c r="FT62" s="257"/>
      <c r="FU62" s="257"/>
      <c r="FV62" s="257"/>
      <c r="FW62" s="257"/>
      <c r="FX62" s="257"/>
      <c r="FY62" s="257"/>
      <c r="FZ62" s="257"/>
      <c r="GA62" s="257"/>
      <c r="GB62" s="257"/>
      <c r="GC62" s="257"/>
      <c r="GD62" s="257"/>
      <c r="GE62" s="257"/>
      <c r="GF62" s="257"/>
      <c r="GG62" s="257"/>
      <c r="GH62" s="257"/>
      <c r="GI62" s="257"/>
      <c r="GJ62" s="257"/>
      <c r="GK62" s="257"/>
      <c r="GL62" s="257"/>
      <c r="GM62" s="257"/>
      <c r="GN62" s="257"/>
      <c r="GO62" s="257"/>
      <c r="GP62" s="257"/>
      <c r="GQ62" s="257"/>
      <c r="GR62" s="257"/>
      <c r="GS62" s="257"/>
      <c r="GT62" s="257"/>
      <c r="GU62" s="257"/>
      <c r="GV62" s="257"/>
      <c r="GW62" s="257"/>
      <c r="GX62" s="257"/>
      <c r="GY62" s="257"/>
      <c r="GZ62" s="257"/>
      <c r="HA62" s="257"/>
      <c r="HB62" s="257"/>
      <c r="HC62" s="257"/>
      <c r="HD62" s="257"/>
      <c r="HE62" s="257"/>
      <c r="HF62" s="257"/>
      <c r="HG62" s="257"/>
      <c r="HH62" s="257"/>
      <c r="HI62" s="257"/>
      <c r="HJ62" s="257"/>
      <c r="HK62" s="257"/>
      <c r="HL62" s="257"/>
      <c r="HM62" s="257"/>
      <c r="HN62" s="257"/>
      <c r="HO62" s="257"/>
      <c r="HP62" s="257"/>
      <c r="HQ62" s="257"/>
      <c r="HR62" s="257"/>
      <c r="HS62" s="257"/>
      <c r="HT62" s="257"/>
      <c r="HU62" s="257"/>
      <c r="HV62" s="257"/>
      <c r="HW62" s="257"/>
      <c r="HX62" s="257"/>
      <c r="HY62" s="257"/>
      <c r="HZ62" s="257"/>
      <c r="IA62" s="257"/>
      <c r="IB62" s="257"/>
      <c r="IC62" s="257"/>
      <c r="ID62" s="257"/>
      <c r="IE62" s="257"/>
      <c r="IF62" s="257"/>
      <c r="IG62" s="257"/>
      <c r="IH62" s="257"/>
      <c r="II62" s="257"/>
      <c r="IJ62" s="257"/>
      <c r="IK62" s="257"/>
      <c r="IL62" s="257"/>
      <c r="IM62" s="257"/>
      <c r="IN62" s="257"/>
      <c r="IO62" s="257"/>
      <c r="IP62" s="257"/>
      <c r="IQ62" s="257"/>
      <c r="IR62" s="257"/>
      <c r="IS62" s="257"/>
      <c r="IT62" s="257"/>
      <c r="IU62" s="257"/>
      <c r="IV62" s="257"/>
      <c r="IW62" s="257"/>
      <c r="IX62" s="257"/>
      <c r="IY62" s="257"/>
      <c r="IZ62" s="257"/>
      <c r="JA62" s="257"/>
      <c r="JB62" s="257"/>
      <c r="JC62" s="257"/>
      <c r="JD62" s="257"/>
      <c r="JE62" s="257"/>
      <c r="JF62" s="257"/>
      <c r="JG62" s="257"/>
      <c r="JH62" s="257"/>
      <c r="JI62" s="224">
        <f t="shared" si="7"/>
        <v>0</v>
      </c>
      <c r="JJ62" s="2"/>
      <c r="JK62" s="2"/>
    </row>
    <row r="63" spans="1:276" x14ac:dyDescent="0.25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57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257"/>
      <c r="AU63" s="257"/>
      <c r="AV63" s="257"/>
      <c r="AW63" s="257"/>
      <c r="AX63" s="257"/>
      <c r="AY63" s="257"/>
      <c r="AZ63" s="257"/>
      <c r="BA63" s="257"/>
      <c r="BB63" s="257"/>
      <c r="BC63" s="257"/>
      <c r="BD63" s="257"/>
      <c r="BE63" s="257"/>
      <c r="BF63" s="257"/>
      <c r="BG63" s="257"/>
      <c r="BH63" s="257"/>
      <c r="BI63" s="257"/>
      <c r="BJ63" s="257"/>
      <c r="BK63" s="257"/>
      <c r="BL63" s="257"/>
      <c r="BM63" s="257"/>
      <c r="BN63" s="257"/>
      <c r="BO63" s="257"/>
      <c r="BP63" s="257"/>
      <c r="BQ63" s="257"/>
      <c r="BR63" s="257"/>
      <c r="BS63" s="257"/>
      <c r="BT63" s="257"/>
      <c r="BU63" s="257"/>
      <c r="BV63" s="257"/>
      <c r="BW63" s="257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7"/>
      <c r="CI63" s="257"/>
      <c r="CJ63" s="257"/>
      <c r="CK63" s="257"/>
      <c r="CL63" s="257"/>
      <c r="CM63" s="257"/>
      <c r="CN63" s="257"/>
      <c r="CO63" s="257"/>
      <c r="CP63" s="257"/>
      <c r="CQ63" s="257"/>
      <c r="CR63" s="257"/>
      <c r="CS63" s="257"/>
      <c r="CT63" s="257"/>
      <c r="CU63" s="257"/>
      <c r="CV63" s="257"/>
      <c r="CW63" s="257"/>
      <c r="CX63" s="257"/>
      <c r="CY63" s="257"/>
      <c r="CZ63" s="257"/>
      <c r="DA63" s="257"/>
      <c r="DB63" s="257"/>
      <c r="DC63" s="257"/>
      <c r="DD63" s="257"/>
      <c r="DE63" s="257"/>
      <c r="DF63" s="257"/>
      <c r="DG63" s="257"/>
      <c r="DH63" s="257"/>
      <c r="DI63" s="257"/>
      <c r="DJ63" s="257"/>
      <c r="DK63" s="257"/>
      <c r="DL63" s="257"/>
      <c r="DM63" s="257"/>
      <c r="DN63" s="257"/>
      <c r="DO63" s="257"/>
      <c r="DP63" s="257"/>
      <c r="DQ63" s="257"/>
      <c r="DR63" s="257"/>
      <c r="DS63" s="257"/>
      <c r="DT63" s="257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7"/>
      <c r="EH63" s="257"/>
      <c r="EI63" s="257"/>
      <c r="EJ63" s="257"/>
      <c r="EK63" s="257"/>
      <c r="EL63" s="257"/>
      <c r="EM63" s="257"/>
      <c r="EN63" s="257"/>
      <c r="EO63" s="257"/>
      <c r="EP63" s="257"/>
      <c r="EQ63" s="257"/>
      <c r="ER63" s="257"/>
      <c r="ES63" s="257"/>
      <c r="ET63" s="257"/>
      <c r="EU63" s="257"/>
      <c r="EV63" s="257"/>
      <c r="EW63" s="257"/>
      <c r="EX63" s="257"/>
      <c r="EY63" s="257"/>
      <c r="EZ63" s="257"/>
      <c r="FA63" s="257"/>
      <c r="FB63" s="257"/>
      <c r="FC63" s="257"/>
      <c r="FD63" s="257"/>
      <c r="FE63" s="257"/>
      <c r="FF63" s="257"/>
      <c r="FG63" s="257"/>
      <c r="FH63" s="257"/>
      <c r="FI63" s="257"/>
      <c r="FJ63" s="257"/>
      <c r="FK63" s="257"/>
      <c r="FL63" s="257"/>
      <c r="FM63" s="257"/>
      <c r="FN63" s="257"/>
      <c r="FO63" s="257"/>
      <c r="FP63" s="257"/>
      <c r="FQ63" s="257"/>
      <c r="FR63" s="257"/>
      <c r="FS63" s="257"/>
      <c r="FT63" s="257"/>
      <c r="FU63" s="257"/>
      <c r="FV63" s="257"/>
      <c r="FW63" s="257"/>
      <c r="FX63" s="257"/>
      <c r="FY63" s="257"/>
      <c r="FZ63" s="257"/>
      <c r="GA63" s="257"/>
      <c r="GB63" s="257"/>
      <c r="GC63" s="257"/>
      <c r="GD63" s="257"/>
      <c r="GE63" s="257"/>
      <c r="GF63" s="257"/>
      <c r="GG63" s="257"/>
      <c r="GH63" s="257"/>
      <c r="GI63" s="257"/>
      <c r="GJ63" s="257"/>
      <c r="GK63" s="257"/>
      <c r="GL63" s="257"/>
      <c r="GM63" s="257"/>
      <c r="GN63" s="257"/>
      <c r="GO63" s="257"/>
      <c r="GP63" s="257"/>
      <c r="GQ63" s="257"/>
      <c r="GR63" s="257"/>
      <c r="GS63" s="257"/>
      <c r="GT63" s="257"/>
      <c r="GU63" s="257"/>
      <c r="GV63" s="257"/>
      <c r="GW63" s="257"/>
      <c r="GX63" s="257"/>
      <c r="GY63" s="257"/>
      <c r="GZ63" s="257"/>
      <c r="HA63" s="257"/>
      <c r="HB63" s="257"/>
      <c r="HC63" s="257"/>
      <c r="HD63" s="257"/>
      <c r="HE63" s="257"/>
      <c r="HF63" s="257"/>
      <c r="HG63" s="257"/>
      <c r="HH63" s="257"/>
      <c r="HI63" s="257"/>
      <c r="HJ63" s="257"/>
      <c r="HK63" s="257"/>
      <c r="HL63" s="257"/>
      <c r="HM63" s="257"/>
      <c r="HN63" s="257"/>
      <c r="HO63" s="257"/>
      <c r="HP63" s="257"/>
      <c r="HQ63" s="257"/>
      <c r="HR63" s="257"/>
      <c r="HS63" s="257"/>
      <c r="HT63" s="257"/>
      <c r="HU63" s="257"/>
      <c r="HV63" s="257"/>
      <c r="HW63" s="257"/>
      <c r="HX63" s="257"/>
      <c r="HY63" s="257"/>
      <c r="HZ63" s="257"/>
      <c r="IA63" s="257"/>
      <c r="IB63" s="257"/>
      <c r="IC63" s="257"/>
      <c r="ID63" s="257"/>
      <c r="IE63" s="257"/>
      <c r="IF63" s="257"/>
      <c r="IG63" s="257"/>
      <c r="IH63" s="257"/>
      <c r="II63" s="257"/>
      <c r="IJ63" s="257"/>
      <c r="IK63" s="257"/>
      <c r="IL63" s="257"/>
      <c r="IM63" s="257"/>
      <c r="IN63" s="257"/>
      <c r="IO63" s="257"/>
      <c r="IP63" s="257"/>
      <c r="IQ63" s="257"/>
      <c r="IR63" s="257"/>
      <c r="IS63" s="257"/>
      <c r="IT63" s="257"/>
      <c r="IU63" s="257"/>
      <c r="IV63" s="257"/>
      <c r="IW63" s="257"/>
      <c r="IX63" s="257"/>
      <c r="IY63" s="257"/>
      <c r="IZ63" s="257"/>
      <c r="JA63" s="257"/>
      <c r="JB63" s="257"/>
      <c r="JC63" s="257"/>
      <c r="JD63" s="257"/>
      <c r="JE63" s="257"/>
      <c r="JF63" s="257"/>
      <c r="JG63" s="257"/>
      <c r="JH63" s="257"/>
      <c r="JI63" s="224">
        <f t="shared" si="7"/>
        <v>0</v>
      </c>
      <c r="JJ63" s="2"/>
      <c r="JK63" s="2"/>
    </row>
    <row r="64" spans="1:276" x14ac:dyDescent="0.25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57"/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  <c r="AS64" s="257"/>
      <c r="AT64" s="257"/>
      <c r="AU64" s="257"/>
      <c r="AV64" s="257"/>
      <c r="AW64" s="257"/>
      <c r="AX64" s="257"/>
      <c r="AY64" s="257"/>
      <c r="AZ64" s="257"/>
      <c r="BA64" s="257"/>
      <c r="BB64" s="257"/>
      <c r="BC64" s="257"/>
      <c r="BD64" s="257"/>
      <c r="BE64" s="257"/>
      <c r="BF64" s="257"/>
      <c r="BG64" s="257"/>
      <c r="BH64" s="257"/>
      <c r="BI64" s="257"/>
      <c r="BJ64" s="257"/>
      <c r="BK64" s="257"/>
      <c r="BL64" s="257"/>
      <c r="BM64" s="257"/>
      <c r="BN64" s="257"/>
      <c r="BO64" s="257"/>
      <c r="BP64" s="257"/>
      <c r="BQ64" s="257"/>
      <c r="BR64" s="257"/>
      <c r="BS64" s="257"/>
      <c r="BT64" s="257"/>
      <c r="BU64" s="257"/>
      <c r="BV64" s="257"/>
      <c r="BW64" s="257"/>
      <c r="BX64" s="257"/>
      <c r="BY64" s="257"/>
      <c r="BZ64" s="257"/>
      <c r="CA64" s="257"/>
      <c r="CB64" s="257"/>
      <c r="CC64" s="257"/>
      <c r="CD64" s="257"/>
      <c r="CE64" s="257"/>
      <c r="CF64" s="257"/>
      <c r="CG64" s="257"/>
      <c r="CH64" s="257"/>
      <c r="CI64" s="257"/>
      <c r="CJ64" s="257"/>
      <c r="CK64" s="257"/>
      <c r="CL64" s="257"/>
      <c r="CM64" s="257"/>
      <c r="CN64" s="257"/>
      <c r="CO64" s="257"/>
      <c r="CP64" s="257"/>
      <c r="CQ64" s="257"/>
      <c r="CR64" s="257"/>
      <c r="CS64" s="257"/>
      <c r="CT64" s="257"/>
      <c r="CU64" s="257"/>
      <c r="CV64" s="257"/>
      <c r="CW64" s="257"/>
      <c r="CX64" s="257"/>
      <c r="CY64" s="257"/>
      <c r="CZ64" s="257"/>
      <c r="DA64" s="257"/>
      <c r="DB64" s="257"/>
      <c r="DC64" s="257"/>
      <c r="DD64" s="257"/>
      <c r="DE64" s="257"/>
      <c r="DF64" s="257"/>
      <c r="DG64" s="257"/>
      <c r="DH64" s="257"/>
      <c r="DI64" s="257"/>
      <c r="DJ64" s="257"/>
      <c r="DK64" s="257"/>
      <c r="DL64" s="257"/>
      <c r="DM64" s="257"/>
      <c r="DN64" s="257"/>
      <c r="DO64" s="257"/>
      <c r="DP64" s="257"/>
      <c r="DQ64" s="257"/>
      <c r="DR64" s="257"/>
      <c r="DS64" s="257"/>
      <c r="DT64" s="257"/>
      <c r="DU64" s="257"/>
      <c r="DV64" s="257"/>
      <c r="DW64" s="257"/>
      <c r="DX64" s="257"/>
      <c r="DY64" s="257"/>
      <c r="DZ64" s="257"/>
      <c r="EA64" s="257"/>
      <c r="EB64" s="257"/>
      <c r="EC64" s="257"/>
      <c r="ED64" s="257"/>
      <c r="EE64" s="257"/>
      <c r="EF64" s="257"/>
      <c r="EG64" s="257"/>
      <c r="EH64" s="257"/>
      <c r="EI64" s="257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57"/>
      <c r="FP64" s="257"/>
      <c r="FQ64" s="257"/>
      <c r="FR64" s="257"/>
      <c r="FS64" s="257"/>
      <c r="FT64" s="257"/>
      <c r="FU64" s="257"/>
      <c r="FV64" s="257"/>
      <c r="FW64" s="257"/>
      <c r="FX64" s="257"/>
      <c r="FY64" s="257"/>
      <c r="FZ64" s="257"/>
      <c r="GA64" s="257"/>
      <c r="GB64" s="257"/>
      <c r="GC64" s="257"/>
      <c r="GD64" s="257"/>
      <c r="GE64" s="257"/>
      <c r="GF64" s="257"/>
      <c r="GG64" s="257"/>
      <c r="GH64" s="257"/>
      <c r="GI64" s="257"/>
      <c r="GJ64" s="257"/>
      <c r="GK64" s="257"/>
      <c r="GL64" s="257"/>
      <c r="GM64" s="257"/>
      <c r="GN64" s="257"/>
      <c r="GO64" s="257"/>
      <c r="GP64" s="257"/>
      <c r="GQ64" s="257"/>
      <c r="GR64" s="257"/>
      <c r="GS64" s="257"/>
      <c r="GT64" s="257"/>
      <c r="GU64" s="257"/>
      <c r="GV64" s="257"/>
      <c r="GW64" s="257"/>
      <c r="GX64" s="257"/>
      <c r="GY64" s="257"/>
      <c r="GZ64" s="257"/>
      <c r="HA64" s="257"/>
      <c r="HB64" s="257"/>
      <c r="HC64" s="257"/>
      <c r="HD64" s="257"/>
      <c r="HE64" s="257"/>
      <c r="HF64" s="257"/>
      <c r="HG64" s="257"/>
      <c r="HH64" s="257"/>
      <c r="HI64" s="257"/>
      <c r="HJ64" s="257"/>
      <c r="HK64" s="257"/>
      <c r="HL64" s="257"/>
      <c r="HM64" s="257"/>
      <c r="HN64" s="257"/>
      <c r="HO64" s="257"/>
      <c r="HP64" s="257"/>
      <c r="HQ64" s="257"/>
      <c r="HR64" s="257"/>
      <c r="HS64" s="257"/>
      <c r="HT64" s="257"/>
      <c r="HU64" s="257"/>
      <c r="HV64" s="257"/>
      <c r="HW64" s="257"/>
      <c r="HX64" s="257"/>
      <c r="HY64" s="257"/>
      <c r="HZ64" s="257"/>
      <c r="IA64" s="257"/>
      <c r="IB64" s="257"/>
      <c r="IC64" s="257"/>
      <c r="ID64" s="257"/>
      <c r="IE64" s="257"/>
      <c r="IF64" s="257"/>
      <c r="IG64" s="257"/>
      <c r="IH64" s="257"/>
      <c r="II64" s="257"/>
      <c r="IJ64" s="257"/>
      <c r="IK64" s="257"/>
      <c r="IL64" s="257"/>
      <c r="IM64" s="257"/>
      <c r="IN64" s="257"/>
      <c r="IO64" s="257"/>
      <c r="IP64" s="257"/>
      <c r="IQ64" s="257"/>
      <c r="IR64" s="257"/>
      <c r="IS64" s="257"/>
      <c r="IT64" s="257"/>
      <c r="IU64" s="257"/>
      <c r="IV64" s="257"/>
      <c r="IW64" s="257"/>
      <c r="IX64" s="257"/>
      <c r="IY64" s="257"/>
      <c r="IZ64" s="257"/>
      <c r="JA64" s="257"/>
      <c r="JB64" s="257"/>
      <c r="JC64" s="257"/>
      <c r="JD64" s="257"/>
      <c r="JE64" s="257"/>
      <c r="JF64" s="257"/>
      <c r="JG64" s="257"/>
      <c r="JH64" s="257"/>
      <c r="JI64" s="224">
        <f t="shared" si="7"/>
        <v>0</v>
      </c>
      <c r="JJ64" s="2"/>
      <c r="JK64" s="2"/>
    </row>
    <row r="65" spans="1:271" x14ac:dyDescent="0.25">
      <c r="A65" s="257"/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7"/>
      <c r="BV65" s="257"/>
      <c r="BW65" s="257"/>
      <c r="BX65" s="257"/>
      <c r="BY65" s="257"/>
      <c r="BZ65" s="257"/>
      <c r="CA65" s="257"/>
      <c r="CB65" s="257"/>
      <c r="CC65" s="257"/>
      <c r="CD65" s="257"/>
      <c r="CE65" s="257"/>
      <c r="CF65" s="257"/>
      <c r="CG65" s="257"/>
      <c r="CH65" s="257"/>
      <c r="CI65" s="257"/>
      <c r="CJ65" s="257"/>
      <c r="CK65" s="257"/>
      <c r="CL65" s="257"/>
      <c r="CM65" s="257"/>
      <c r="CN65" s="257"/>
      <c r="CO65" s="257"/>
      <c r="CP65" s="257"/>
      <c r="CQ65" s="257"/>
      <c r="CR65" s="257"/>
      <c r="CS65" s="257"/>
      <c r="CT65" s="257"/>
      <c r="CU65" s="257"/>
      <c r="CV65" s="257"/>
      <c r="CW65" s="257"/>
      <c r="CX65" s="257"/>
      <c r="CY65" s="257"/>
      <c r="CZ65" s="257"/>
      <c r="DA65" s="257"/>
      <c r="DB65" s="257"/>
      <c r="DC65" s="257"/>
      <c r="DD65" s="257"/>
      <c r="DE65" s="257"/>
      <c r="DF65" s="257"/>
      <c r="DG65" s="257"/>
      <c r="DH65" s="257"/>
      <c r="DI65" s="257"/>
      <c r="DJ65" s="257"/>
      <c r="DK65" s="257"/>
      <c r="DL65" s="257"/>
      <c r="DM65" s="257"/>
      <c r="DN65" s="257"/>
      <c r="DO65" s="257"/>
      <c r="DP65" s="257"/>
      <c r="DQ65" s="257"/>
      <c r="DR65" s="257"/>
      <c r="DS65" s="257"/>
      <c r="DT65" s="257"/>
      <c r="DU65" s="257"/>
      <c r="DV65" s="257"/>
      <c r="DW65" s="257"/>
      <c r="DX65" s="257"/>
      <c r="DY65" s="257"/>
      <c r="DZ65" s="257"/>
      <c r="EA65" s="257"/>
      <c r="EB65" s="257"/>
      <c r="EC65" s="257"/>
      <c r="ED65" s="257"/>
      <c r="EE65" s="257"/>
      <c r="EF65" s="257"/>
      <c r="EG65" s="257"/>
      <c r="EH65" s="257"/>
      <c r="EI65" s="257"/>
      <c r="EJ65" s="257"/>
      <c r="EK65" s="257"/>
      <c r="EL65" s="257"/>
      <c r="EM65" s="257"/>
      <c r="EN65" s="257"/>
      <c r="EO65" s="257"/>
      <c r="EP65" s="257"/>
      <c r="EQ65" s="257"/>
      <c r="ER65" s="257"/>
      <c r="ES65" s="257"/>
      <c r="ET65" s="257"/>
      <c r="EU65" s="257"/>
      <c r="EV65" s="257"/>
      <c r="EW65" s="257"/>
      <c r="EX65" s="257"/>
      <c r="EY65" s="257"/>
      <c r="EZ65" s="257"/>
      <c r="FA65" s="257"/>
      <c r="FB65" s="257"/>
      <c r="FC65" s="257"/>
      <c r="FD65" s="257"/>
      <c r="FE65" s="257"/>
      <c r="FF65" s="257"/>
      <c r="FG65" s="257"/>
      <c r="FH65" s="257"/>
      <c r="FI65" s="257"/>
      <c r="FJ65" s="257"/>
      <c r="FK65" s="257"/>
      <c r="FL65" s="257"/>
      <c r="FM65" s="257"/>
      <c r="FN65" s="257"/>
      <c r="FO65" s="257"/>
      <c r="FP65" s="257"/>
      <c r="FQ65" s="257"/>
      <c r="FR65" s="257"/>
      <c r="FS65" s="257"/>
      <c r="FT65" s="257"/>
      <c r="FU65" s="257"/>
      <c r="FV65" s="257"/>
      <c r="FW65" s="257"/>
      <c r="FX65" s="257"/>
      <c r="FY65" s="257"/>
      <c r="FZ65" s="257"/>
      <c r="GA65" s="257"/>
      <c r="GB65" s="257"/>
      <c r="GC65" s="257"/>
      <c r="GD65" s="257"/>
      <c r="GE65" s="257"/>
      <c r="GF65" s="257"/>
      <c r="GG65" s="257"/>
      <c r="GH65" s="257"/>
      <c r="GI65" s="257"/>
      <c r="GJ65" s="257"/>
      <c r="GK65" s="257"/>
      <c r="GL65" s="257"/>
      <c r="GM65" s="257"/>
      <c r="GN65" s="257"/>
      <c r="GO65" s="257"/>
      <c r="GP65" s="257"/>
      <c r="GQ65" s="257"/>
      <c r="GR65" s="257"/>
      <c r="GS65" s="257"/>
      <c r="GT65" s="257"/>
      <c r="GU65" s="257"/>
      <c r="GV65" s="257"/>
      <c r="GW65" s="257"/>
      <c r="GX65" s="257"/>
      <c r="GY65" s="257"/>
      <c r="GZ65" s="257"/>
      <c r="HA65" s="257"/>
      <c r="HB65" s="257"/>
      <c r="HC65" s="257"/>
      <c r="HD65" s="257"/>
      <c r="HE65" s="257"/>
      <c r="HF65" s="257"/>
      <c r="HG65" s="257"/>
      <c r="HH65" s="257"/>
      <c r="HI65" s="257"/>
      <c r="HJ65" s="257"/>
      <c r="HK65" s="257"/>
      <c r="HL65" s="257"/>
      <c r="HM65" s="257"/>
      <c r="HN65" s="257"/>
      <c r="HO65" s="257"/>
      <c r="HP65" s="257"/>
      <c r="HQ65" s="257"/>
      <c r="HR65" s="257"/>
      <c r="HS65" s="257"/>
      <c r="HT65" s="257"/>
      <c r="HU65" s="257"/>
      <c r="HV65" s="257"/>
      <c r="HW65" s="257"/>
      <c r="HX65" s="257"/>
      <c r="HY65" s="257"/>
      <c r="HZ65" s="257"/>
      <c r="IA65" s="257"/>
      <c r="IB65" s="257"/>
      <c r="IC65" s="257"/>
      <c r="ID65" s="257"/>
      <c r="IE65" s="257"/>
      <c r="IF65" s="257"/>
      <c r="IG65" s="257"/>
      <c r="IH65" s="257"/>
      <c r="II65" s="257"/>
      <c r="IJ65" s="257"/>
      <c r="IK65" s="257"/>
      <c r="IL65" s="257"/>
      <c r="IM65" s="257"/>
      <c r="IN65" s="257"/>
      <c r="IO65" s="257"/>
      <c r="IP65" s="257"/>
      <c r="IQ65" s="257"/>
      <c r="IR65" s="257"/>
      <c r="IS65" s="257"/>
      <c r="IT65" s="257"/>
      <c r="IU65" s="257"/>
      <c r="IV65" s="257"/>
      <c r="IW65" s="257"/>
      <c r="IX65" s="257"/>
      <c r="IY65" s="257"/>
      <c r="IZ65" s="257"/>
      <c r="JA65" s="257"/>
      <c r="JB65" s="257"/>
      <c r="JC65" s="257"/>
      <c r="JD65" s="257"/>
      <c r="JE65" s="257"/>
      <c r="JF65" s="257"/>
      <c r="JG65" s="257"/>
      <c r="JH65" s="257"/>
      <c r="JI65" s="224">
        <f t="shared" si="7"/>
        <v>0</v>
      </c>
      <c r="JJ65" s="2"/>
      <c r="JK65" s="2"/>
    </row>
    <row r="66" spans="1:271" x14ac:dyDescent="0.25">
      <c r="A66" s="257"/>
      <c r="B66" s="257"/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7"/>
      <c r="BB66" s="257"/>
      <c r="BC66" s="257"/>
      <c r="BD66" s="257"/>
      <c r="BE66" s="257"/>
      <c r="BF66" s="257"/>
      <c r="BG66" s="257"/>
      <c r="BH66" s="257"/>
      <c r="BI66" s="257"/>
      <c r="BJ66" s="257"/>
      <c r="BK66" s="257"/>
      <c r="BL66" s="257"/>
      <c r="BM66" s="257"/>
      <c r="BN66" s="257"/>
      <c r="BO66" s="257"/>
      <c r="BP66" s="257"/>
      <c r="BQ66" s="257"/>
      <c r="BR66" s="257"/>
      <c r="BS66" s="257"/>
      <c r="BT66" s="257"/>
      <c r="BU66" s="257"/>
      <c r="BV66" s="257"/>
      <c r="BW66" s="257"/>
      <c r="BX66" s="257"/>
      <c r="BY66" s="257"/>
      <c r="BZ66" s="257"/>
      <c r="CA66" s="257"/>
      <c r="CB66" s="257"/>
      <c r="CC66" s="257"/>
      <c r="CD66" s="257"/>
      <c r="CE66" s="257"/>
      <c r="CF66" s="257"/>
      <c r="CG66" s="257"/>
      <c r="CH66" s="257"/>
      <c r="CI66" s="257"/>
      <c r="CJ66" s="257"/>
      <c r="CK66" s="257"/>
      <c r="CL66" s="257"/>
      <c r="CM66" s="257"/>
      <c r="CN66" s="257"/>
      <c r="CO66" s="257"/>
      <c r="CP66" s="257"/>
      <c r="CQ66" s="257"/>
      <c r="CR66" s="257"/>
      <c r="CS66" s="257"/>
      <c r="CT66" s="257"/>
      <c r="CU66" s="257"/>
      <c r="CV66" s="257"/>
      <c r="CW66" s="257"/>
      <c r="CX66" s="257"/>
      <c r="CY66" s="257"/>
      <c r="CZ66" s="257"/>
      <c r="DA66" s="257"/>
      <c r="DB66" s="257"/>
      <c r="DC66" s="257"/>
      <c r="DD66" s="257"/>
      <c r="DE66" s="257"/>
      <c r="DF66" s="257"/>
      <c r="DG66" s="257"/>
      <c r="DH66" s="257"/>
      <c r="DI66" s="257"/>
      <c r="DJ66" s="257"/>
      <c r="DK66" s="257"/>
      <c r="DL66" s="257"/>
      <c r="DM66" s="257"/>
      <c r="DN66" s="257"/>
      <c r="DO66" s="257"/>
      <c r="DP66" s="257"/>
      <c r="DQ66" s="257"/>
      <c r="DR66" s="257"/>
      <c r="DS66" s="257"/>
      <c r="DT66" s="257"/>
      <c r="DU66" s="257"/>
      <c r="DV66" s="257"/>
      <c r="DW66" s="257"/>
      <c r="DX66" s="257"/>
      <c r="DY66" s="257"/>
      <c r="DZ66" s="257"/>
      <c r="EA66" s="257"/>
      <c r="EB66" s="257"/>
      <c r="EC66" s="257"/>
      <c r="ED66" s="257"/>
      <c r="EE66" s="257"/>
      <c r="EF66" s="257"/>
      <c r="EG66" s="257"/>
      <c r="EH66" s="257"/>
      <c r="EI66" s="257"/>
      <c r="EJ66" s="257"/>
      <c r="EK66" s="257"/>
      <c r="EL66" s="257"/>
      <c r="EM66" s="257"/>
      <c r="EN66" s="257"/>
      <c r="EO66" s="257"/>
      <c r="EP66" s="257"/>
      <c r="EQ66" s="257"/>
      <c r="ER66" s="257"/>
      <c r="ES66" s="257"/>
      <c r="ET66" s="257"/>
      <c r="EU66" s="257"/>
      <c r="EV66" s="257"/>
      <c r="EW66" s="257"/>
      <c r="EX66" s="257"/>
      <c r="EY66" s="257"/>
      <c r="EZ66" s="257"/>
      <c r="FA66" s="257"/>
      <c r="FB66" s="257"/>
      <c r="FC66" s="257"/>
      <c r="FD66" s="257"/>
      <c r="FE66" s="257"/>
      <c r="FF66" s="257"/>
      <c r="FG66" s="257"/>
      <c r="FH66" s="257"/>
      <c r="FI66" s="257"/>
      <c r="FJ66" s="257"/>
      <c r="FK66" s="257"/>
      <c r="FL66" s="257"/>
      <c r="FM66" s="257"/>
      <c r="FN66" s="257"/>
      <c r="FO66" s="257"/>
      <c r="FP66" s="257"/>
      <c r="FQ66" s="257"/>
      <c r="FR66" s="257"/>
      <c r="FS66" s="257"/>
      <c r="FT66" s="257"/>
      <c r="FU66" s="257"/>
      <c r="FV66" s="257"/>
      <c r="FW66" s="257"/>
      <c r="FX66" s="257"/>
      <c r="FY66" s="257"/>
      <c r="FZ66" s="257"/>
      <c r="GA66" s="257"/>
      <c r="GB66" s="257"/>
      <c r="GC66" s="257"/>
      <c r="GD66" s="257"/>
      <c r="GE66" s="257"/>
      <c r="GF66" s="257"/>
      <c r="GG66" s="257"/>
      <c r="GH66" s="257"/>
      <c r="GI66" s="257"/>
      <c r="GJ66" s="257"/>
      <c r="GK66" s="257"/>
      <c r="GL66" s="257"/>
      <c r="GM66" s="257"/>
      <c r="GN66" s="257"/>
      <c r="GO66" s="257"/>
      <c r="GP66" s="257"/>
      <c r="GQ66" s="257"/>
      <c r="GR66" s="257"/>
      <c r="GS66" s="257"/>
      <c r="GT66" s="257"/>
      <c r="GU66" s="257"/>
      <c r="GV66" s="257"/>
      <c r="GW66" s="257"/>
      <c r="GX66" s="257"/>
      <c r="GY66" s="257"/>
      <c r="GZ66" s="257"/>
      <c r="HA66" s="257"/>
      <c r="HB66" s="257"/>
      <c r="HC66" s="257"/>
      <c r="HD66" s="257"/>
      <c r="HE66" s="257"/>
      <c r="HF66" s="257"/>
      <c r="HG66" s="257"/>
      <c r="HH66" s="257"/>
      <c r="HI66" s="257"/>
      <c r="HJ66" s="257"/>
      <c r="HK66" s="257"/>
      <c r="HL66" s="257"/>
      <c r="HM66" s="257"/>
      <c r="HN66" s="257"/>
      <c r="HO66" s="257"/>
      <c r="HP66" s="257"/>
      <c r="HQ66" s="257"/>
      <c r="HR66" s="257"/>
      <c r="HS66" s="257"/>
      <c r="HT66" s="257"/>
      <c r="HU66" s="257"/>
      <c r="HV66" s="257"/>
      <c r="HW66" s="257"/>
      <c r="HX66" s="257"/>
      <c r="HY66" s="257"/>
      <c r="HZ66" s="257"/>
      <c r="IA66" s="257"/>
      <c r="IB66" s="257"/>
      <c r="IC66" s="257"/>
      <c r="ID66" s="257"/>
      <c r="IE66" s="257"/>
      <c r="IF66" s="257"/>
      <c r="IG66" s="257"/>
      <c r="IH66" s="257"/>
      <c r="II66" s="257"/>
      <c r="IJ66" s="257"/>
      <c r="IK66" s="257"/>
      <c r="IL66" s="257"/>
      <c r="IM66" s="257"/>
      <c r="IN66" s="257"/>
      <c r="IO66" s="257"/>
      <c r="IP66" s="257"/>
      <c r="IQ66" s="257"/>
      <c r="IR66" s="257"/>
      <c r="IS66" s="257"/>
      <c r="IT66" s="257"/>
      <c r="IU66" s="257"/>
      <c r="IV66" s="257"/>
      <c r="IW66" s="257"/>
      <c r="IX66" s="257"/>
      <c r="IY66" s="257"/>
      <c r="IZ66" s="257"/>
      <c r="JA66" s="257"/>
      <c r="JB66" s="257"/>
      <c r="JC66" s="257"/>
      <c r="JD66" s="257"/>
      <c r="JE66" s="257"/>
      <c r="JF66" s="257"/>
      <c r="JG66" s="257"/>
      <c r="JH66" s="257"/>
      <c r="JI66" s="224">
        <f t="shared" si="7"/>
        <v>0</v>
      </c>
      <c r="JJ66" s="2"/>
      <c r="JK66" s="2"/>
    </row>
    <row r="67" spans="1:271" x14ac:dyDescent="0.25">
      <c r="A67" s="257"/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57"/>
      <c r="BG67" s="257"/>
      <c r="BH67" s="257"/>
      <c r="BI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7"/>
      <c r="BV67" s="257"/>
      <c r="BW67" s="257"/>
      <c r="BX67" s="257"/>
      <c r="BY67" s="257"/>
      <c r="BZ67" s="257"/>
      <c r="CA67" s="257"/>
      <c r="CB67" s="257"/>
      <c r="CC67" s="257"/>
      <c r="CD67" s="257"/>
      <c r="CE67" s="257"/>
      <c r="CF67" s="257"/>
      <c r="CG67" s="257"/>
      <c r="CH67" s="257"/>
      <c r="CI67" s="257"/>
      <c r="CJ67" s="257"/>
      <c r="CK67" s="257"/>
      <c r="CL67" s="257"/>
      <c r="CM67" s="257"/>
      <c r="CN67" s="257"/>
      <c r="CO67" s="257"/>
      <c r="CP67" s="257"/>
      <c r="CQ67" s="257"/>
      <c r="CR67" s="257"/>
      <c r="CS67" s="257"/>
      <c r="CT67" s="257"/>
      <c r="CU67" s="257"/>
      <c r="CV67" s="257"/>
      <c r="CW67" s="257"/>
      <c r="CX67" s="257"/>
      <c r="CY67" s="257"/>
      <c r="CZ67" s="257"/>
      <c r="DA67" s="257"/>
      <c r="DB67" s="257"/>
      <c r="DC67" s="257"/>
      <c r="DD67" s="257"/>
      <c r="DE67" s="257"/>
      <c r="DF67" s="257"/>
      <c r="DG67" s="257"/>
      <c r="DH67" s="257"/>
      <c r="DI67" s="257"/>
      <c r="DJ67" s="257"/>
      <c r="DK67" s="257"/>
      <c r="DL67" s="257"/>
      <c r="DM67" s="257"/>
      <c r="DN67" s="257"/>
      <c r="DO67" s="257"/>
      <c r="DP67" s="257"/>
      <c r="DQ67" s="257"/>
      <c r="DR67" s="257"/>
      <c r="DS67" s="257"/>
      <c r="DT67" s="257"/>
      <c r="DU67" s="257"/>
      <c r="DV67" s="257"/>
      <c r="DW67" s="257"/>
      <c r="DX67" s="257"/>
      <c r="DY67" s="257"/>
      <c r="DZ67" s="257"/>
      <c r="EA67" s="257"/>
      <c r="EB67" s="257"/>
      <c r="EC67" s="257"/>
      <c r="ED67" s="257"/>
      <c r="EE67" s="257"/>
      <c r="EF67" s="257"/>
      <c r="EG67" s="257"/>
      <c r="EH67" s="257"/>
      <c r="EI67" s="257"/>
      <c r="EJ67" s="257"/>
      <c r="EK67" s="257"/>
      <c r="EL67" s="257"/>
      <c r="EM67" s="257"/>
      <c r="EN67" s="257"/>
      <c r="EO67" s="257"/>
      <c r="EP67" s="257"/>
      <c r="EQ67" s="257"/>
      <c r="ER67" s="257"/>
      <c r="ES67" s="257"/>
      <c r="ET67" s="257"/>
      <c r="EU67" s="257"/>
      <c r="EV67" s="257"/>
      <c r="EW67" s="257"/>
      <c r="EX67" s="257"/>
      <c r="EY67" s="257"/>
      <c r="EZ67" s="257"/>
      <c r="FA67" s="257"/>
      <c r="FB67" s="257"/>
      <c r="FC67" s="257"/>
      <c r="FD67" s="257"/>
      <c r="FE67" s="257"/>
      <c r="FF67" s="257"/>
      <c r="FG67" s="257"/>
      <c r="FH67" s="257"/>
      <c r="FI67" s="257"/>
      <c r="FJ67" s="257"/>
      <c r="FK67" s="257"/>
      <c r="FL67" s="257"/>
      <c r="FM67" s="257"/>
      <c r="FN67" s="257"/>
      <c r="FO67" s="257"/>
      <c r="FP67" s="257"/>
      <c r="FQ67" s="257"/>
      <c r="FR67" s="257"/>
      <c r="FS67" s="257"/>
      <c r="FT67" s="257"/>
      <c r="FU67" s="257"/>
      <c r="FV67" s="257"/>
      <c r="FW67" s="257"/>
      <c r="FX67" s="257"/>
      <c r="FY67" s="257"/>
      <c r="FZ67" s="257"/>
      <c r="GA67" s="257"/>
      <c r="GB67" s="257"/>
      <c r="GC67" s="257"/>
      <c r="GD67" s="257"/>
      <c r="GE67" s="257"/>
      <c r="GF67" s="257"/>
      <c r="GG67" s="257"/>
      <c r="GH67" s="257"/>
      <c r="GI67" s="257"/>
      <c r="GJ67" s="257"/>
      <c r="GK67" s="257"/>
      <c r="GL67" s="257"/>
      <c r="GM67" s="257"/>
      <c r="GN67" s="257"/>
      <c r="GO67" s="257"/>
      <c r="GP67" s="257"/>
      <c r="GQ67" s="257"/>
      <c r="GR67" s="257"/>
      <c r="GS67" s="257"/>
      <c r="GT67" s="257"/>
      <c r="GU67" s="257"/>
      <c r="GV67" s="257"/>
      <c r="GW67" s="257"/>
      <c r="GX67" s="257"/>
      <c r="GY67" s="257"/>
      <c r="GZ67" s="257"/>
      <c r="HA67" s="257"/>
      <c r="HB67" s="257"/>
      <c r="HC67" s="257"/>
      <c r="HD67" s="257"/>
      <c r="HE67" s="257"/>
      <c r="HF67" s="257"/>
      <c r="HG67" s="257"/>
      <c r="HH67" s="257"/>
      <c r="HI67" s="257"/>
      <c r="HJ67" s="257"/>
      <c r="HK67" s="257"/>
      <c r="HL67" s="257"/>
      <c r="HM67" s="257"/>
      <c r="HN67" s="257"/>
      <c r="HO67" s="257"/>
      <c r="HP67" s="257"/>
      <c r="HQ67" s="257"/>
      <c r="HR67" s="257"/>
      <c r="HS67" s="257"/>
      <c r="HT67" s="257"/>
      <c r="HU67" s="257"/>
      <c r="HV67" s="257"/>
      <c r="HW67" s="257"/>
      <c r="HX67" s="257"/>
      <c r="HY67" s="257"/>
      <c r="HZ67" s="257"/>
      <c r="IA67" s="257"/>
      <c r="IB67" s="257"/>
      <c r="IC67" s="257"/>
      <c r="ID67" s="257"/>
      <c r="IE67" s="257"/>
      <c r="IF67" s="257"/>
      <c r="IG67" s="257"/>
      <c r="IH67" s="257"/>
      <c r="II67" s="257"/>
      <c r="IJ67" s="257"/>
      <c r="IK67" s="257"/>
      <c r="IL67" s="257"/>
      <c r="IM67" s="257"/>
      <c r="IN67" s="257"/>
      <c r="IO67" s="257"/>
      <c r="IP67" s="257"/>
      <c r="IQ67" s="257"/>
      <c r="IR67" s="257"/>
      <c r="IS67" s="257"/>
      <c r="IT67" s="257"/>
      <c r="IU67" s="257"/>
      <c r="IV67" s="257"/>
      <c r="IW67" s="257"/>
      <c r="IX67" s="257"/>
      <c r="IY67" s="257"/>
      <c r="IZ67" s="257"/>
      <c r="JA67" s="257"/>
      <c r="JB67" s="257"/>
      <c r="JC67" s="257"/>
      <c r="JD67" s="257"/>
      <c r="JE67" s="257"/>
      <c r="JF67" s="257"/>
      <c r="JG67" s="257"/>
      <c r="JH67" s="257"/>
      <c r="JI67" s="224">
        <f t="shared" si="7"/>
        <v>0</v>
      </c>
      <c r="JJ67" s="2"/>
      <c r="JK67" s="2"/>
    </row>
    <row r="68" spans="1:271" x14ac:dyDescent="0.25">
      <c r="A68" s="257"/>
      <c r="B68" s="257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57"/>
      <c r="BG68" s="257"/>
      <c r="BH68" s="257"/>
      <c r="BI68" s="257"/>
      <c r="BJ68" s="257"/>
      <c r="BK68" s="257"/>
      <c r="BL68" s="257"/>
      <c r="BM68" s="257"/>
      <c r="BN68" s="257"/>
      <c r="BO68" s="257"/>
      <c r="BP68" s="257"/>
      <c r="BQ68" s="257"/>
      <c r="BR68" s="257"/>
      <c r="BS68" s="257"/>
      <c r="BT68" s="257"/>
      <c r="BU68" s="257"/>
      <c r="BV68" s="257"/>
      <c r="BW68" s="257"/>
      <c r="BX68" s="257"/>
      <c r="BY68" s="257"/>
      <c r="BZ68" s="257"/>
      <c r="CA68" s="257"/>
      <c r="CB68" s="257"/>
      <c r="CC68" s="257"/>
      <c r="CD68" s="257"/>
      <c r="CE68" s="257"/>
      <c r="CF68" s="257"/>
      <c r="CG68" s="257"/>
      <c r="CH68" s="257"/>
      <c r="CI68" s="257"/>
      <c r="CJ68" s="257"/>
      <c r="CK68" s="257"/>
      <c r="CL68" s="257"/>
      <c r="CM68" s="257"/>
      <c r="CN68" s="257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257"/>
      <c r="DH68" s="257"/>
      <c r="DI68" s="257"/>
      <c r="DJ68" s="257"/>
      <c r="DK68" s="257"/>
      <c r="DL68" s="257"/>
      <c r="DM68" s="257"/>
      <c r="DN68" s="257"/>
      <c r="DO68" s="257"/>
      <c r="DP68" s="257"/>
      <c r="DQ68" s="257"/>
      <c r="DR68" s="257"/>
      <c r="DS68" s="257"/>
      <c r="DT68" s="257"/>
      <c r="DU68" s="257"/>
      <c r="DV68" s="257"/>
      <c r="DW68" s="257"/>
      <c r="DX68" s="257"/>
      <c r="DY68" s="257"/>
      <c r="DZ68" s="257"/>
      <c r="EA68" s="257"/>
      <c r="EB68" s="257"/>
      <c r="EC68" s="257"/>
      <c r="ED68" s="257"/>
      <c r="EE68" s="257"/>
      <c r="EF68" s="257"/>
      <c r="EG68" s="257"/>
      <c r="EH68" s="257"/>
      <c r="EI68" s="257"/>
      <c r="EJ68" s="257"/>
      <c r="EK68" s="257"/>
      <c r="EL68" s="257"/>
      <c r="EM68" s="257"/>
      <c r="EN68" s="257"/>
      <c r="EO68" s="257"/>
      <c r="EP68" s="257"/>
      <c r="EQ68" s="257"/>
      <c r="ER68" s="257"/>
      <c r="ES68" s="257"/>
      <c r="ET68" s="257"/>
      <c r="EU68" s="257"/>
      <c r="EV68" s="257"/>
      <c r="EW68" s="257"/>
      <c r="EX68" s="257"/>
      <c r="EY68" s="257"/>
      <c r="EZ68" s="257"/>
      <c r="FA68" s="257"/>
      <c r="FB68" s="257"/>
      <c r="FC68" s="257"/>
      <c r="FD68" s="257"/>
      <c r="FE68" s="257"/>
      <c r="FF68" s="257"/>
      <c r="FG68" s="257"/>
      <c r="FH68" s="257"/>
      <c r="FI68" s="257"/>
      <c r="FJ68" s="257"/>
      <c r="FK68" s="257"/>
      <c r="FL68" s="257"/>
      <c r="FM68" s="257"/>
      <c r="FN68" s="257"/>
      <c r="FO68" s="257"/>
      <c r="FP68" s="257"/>
      <c r="FQ68" s="257"/>
      <c r="FR68" s="257"/>
      <c r="FS68" s="257"/>
      <c r="FT68" s="257"/>
      <c r="FU68" s="257"/>
      <c r="FV68" s="257"/>
      <c r="FW68" s="257"/>
      <c r="FX68" s="257"/>
      <c r="FY68" s="257"/>
      <c r="FZ68" s="257"/>
      <c r="GA68" s="257"/>
      <c r="GB68" s="257"/>
      <c r="GC68" s="257"/>
      <c r="GD68" s="257"/>
      <c r="GE68" s="257"/>
      <c r="GF68" s="257"/>
      <c r="GG68" s="257"/>
      <c r="GH68" s="257"/>
      <c r="GI68" s="257"/>
      <c r="GJ68" s="257"/>
      <c r="GK68" s="257"/>
      <c r="GL68" s="257"/>
      <c r="GM68" s="257"/>
      <c r="GN68" s="257"/>
      <c r="GO68" s="257"/>
      <c r="GP68" s="257"/>
      <c r="GQ68" s="257"/>
      <c r="GR68" s="257"/>
      <c r="GS68" s="257"/>
      <c r="GT68" s="257"/>
      <c r="GU68" s="257"/>
      <c r="GV68" s="257"/>
      <c r="GW68" s="257"/>
      <c r="GX68" s="257"/>
      <c r="GY68" s="257"/>
      <c r="GZ68" s="257"/>
      <c r="HA68" s="257"/>
      <c r="HB68" s="257"/>
      <c r="HC68" s="257"/>
      <c r="HD68" s="257"/>
      <c r="HE68" s="257"/>
      <c r="HF68" s="257"/>
      <c r="HG68" s="257"/>
      <c r="HH68" s="257"/>
      <c r="HI68" s="257"/>
      <c r="HJ68" s="257"/>
      <c r="HK68" s="257"/>
      <c r="HL68" s="257"/>
      <c r="HM68" s="257"/>
      <c r="HN68" s="257"/>
      <c r="HO68" s="257"/>
      <c r="HP68" s="257"/>
      <c r="HQ68" s="257"/>
      <c r="HR68" s="257"/>
      <c r="HS68" s="257"/>
      <c r="HT68" s="257"/>
      <c r="HU68" s="257"/>
      <c r="HV68" s="257"/>
      <c r="HW68" s="257"/>
      <c r="HX68" s="257"/>
      <c r="HY68" s="257"/>
      <c r="HZ68" s="257"/>
      <c r="IA68" s="257"/>
      <c r="IB68" s="257"/>
      <c r="IC68" s="257"/>
      <c r="ID68" s="257"/>
      <c r="IE68" s="257"/>
      <c r="IF68" s="257"/>
      <c r="IG68" s="257"/>
      <c r="IH68" s="257"/>
      <c r="II68" s="257"/>
      <c r="IJ68" s="257"/>
      <c r="IK68" s="257"/>
      <c r="IL68" s="257"/>
      <c r="IM68" s="257"/>
      <c r="IN68" s="257"/>
      <c r="IO68" s="257"/>
      <c r="IP68" s="257"/>
      <c r="IQ68" s="257"/>
      <c r="IR68" s="257"/>
      <c r="IS68" s="257"/>
      <c r="IT68" s="257"/>
      <c r="IU68" s="257"/>
      <c r="IV68" s="257"/>
      <c r="IW68" s="257"/>
      <c r="IX68" s="257"/>
      <c r="IY68" s="257"/>
      <c r="IZ68" s="257"/>
      <c r="JA68" s="257"/>
      <c r="JB68" s="257"/>
      <c r="JC68" s="257"/>
      <c r="JD68" s="257"/>
      <c r="JE68" s="257"/>
      <c r="JF68" s="257"/>
      <c r="JG68" s="257"/>
      <c r="JH68" s="257"/>
      <c r="JI68" s="224">
        <f t="shared" si="7"/>
        <v>0</v>
      </c>
      <c r="JJ68" s="2"/>
      <c r="JK68" s="2"/>
    </row>
    <row r="69" spans="1:271" x14ac:dyDescent="0.25">
      <c r="A69" s="257"/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57"/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  <c r="BG69" s="257"/>
      <c r="BH69" s="257"/>
      <c r="BI69" s="257"/>
      <c r="BJ69" s="257"/>
      <c r="BK69" s="257"/>
      <c r="BL69" s="257"/>
      <c r="BM69" s="257"/>
      <c r="BN69" s="257"/>
      <c r="BO69" s="257"/>
      <c r="BP69" s="257"/>
      <c r="BQ69" s="257"/>
      <c r="BR69" s="257"/>
      <c r="BS69" s="257"/>
      <c r="BT69" s="257"/>
      <c r="BU69" s="257"/>
      <c r="BV69" s="257"/>
      <c r="BW69" s="257"/>
      <c r="BX69" s="257"/>
      <c r="BY69" s="257"/>
      <c r="BZ69" s="257"/>
      <c r="CA69" s="257"/>
      <c r="CB69" s="257"/>
      <c r="CC69" s="257"/>
      <c r="CD69" s="257"/>
      <c r="CE69" s="257"/>
      <c r="CF69" s="257"/>
      <c r="CG69" s="257"/>
      <c r="CH69" s="257"/>
      <c r="CI69" s="257"/>
      <c r="CJ69" s="257"/>
      <c r="CK69" s="257"/>
      <c r="CL69" s="257"/>
      <c r="CM69" s="257"/>
      <c r="CN69" s="257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257"/>
      <c r="DH69" s="257"/>
      <c r="DI69" s="257"/>
      <c r="DJ69" s="257"/>
      <c r="DK69" s="257"/>
      <c r="DL69" s="257"/>
      <c r="DM69" s="257"/>
      <c r="DN69" s="257"/>
      <c r="DO69" s="257"/>
      <c r="DP69" s="257"/>
      <c r="DQ69" s="257"/>
      <c r="DR69" s="257"/>
      <c r="DS69" s="257"/>
      <c r="DT69" s="257"/>
      <c r="DU69" s="257"/>
      <c r="DV69" s="257"/>
      <c r="DW69" s="257"/>
      <c r="DX69" s="257"/>
      <c r="DY69" s="257"/>
      <c r="DZ69" s="257"/>
      <c r="EA69" s="257"/>
      <c r="EB69" s="257"/>
      <c r="EC69" s="257"/>
      <c r="ED69" s="257"/>
      <c r="EE69" s="257"/>
      <c r="EF69" s="257"/>
      <c r="EG69" s="257"/>
      <c r="EH69" s="257"/>
      <c r="EI69" s="257"/>
      <c r="EJ69" s="257"/>
      <c r="EK69" s="257"/>
      <c r="EL69" s="257"/>
      <c r="EM69" s="257"/>
      <c r="EN69" s="257"/>
      <c r="EO69" s="257"/>
      <c r="EP69" s="25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257"/>
      <c r="FP69" s="257"/>
      <c r="FQ69" s="257"/>
      <c r="FR69" s="257"/>
      <c r="FS69" s="257"/>
      <c r="FT69" s="257"/>
      <c r="FU69" s="257"/>
      <c r="FV69" s="257"/>
      <c r="FW69" s="257"/>
      <c r="FX69" s="257"/>
      <c r="FY69" s="257"/>
      <c r="FZ69" s="257"/>
      <c r="GA69" s="257"/>
      <c r="GB69" s="257"/>
      <c r="GC69" s="257"/>
      <c r="GD69" s="257"/>
      <c r="GE69" s="257"/>
      <c r="GF69" s="257"/>
      <c r="GG69" s="257"/>
      <c r="GH69" s="257"/>
      <c r="GI69" s="257"/>
      <c r="GJ69" s="257"/>
      <c r="GK69" s="257"/>
      <c r="GL69" s="257"/>
      <c r="GM69" s="257"/>
      <c r="GN69" s="257"/>
      <c r="GO69" s="257"/>
      <c r="GP69" s="257"/>
      <c r="GQ69" s="257"/>
      <c r="GR69" s="257"/>
      <c r="GS69" s="257"/>
      <c r="GT69" s="257"/>
      <c r="GU69" s="257"/>
      <c r="GV69" s="257"/>
      <c r="GW69" s="257"/>
      <c r="GX69" s="257"/>
      <c r="GY69" s="257"/>
      <c r="GZ69" s="257"/>
      <c r="HA69" s="257"/>
      <c r="HB69" s="257"/>
      <c r="HC69" s="257"/>
      <c r="HD69" s="257"/>
      <c r="HE69" s="257"/>
      <c r="HF69" s="257"/>
      <c r="HG69" s="257"/>
      <c r="HH69" s="257"/>
      <c r="HI69" s="257"/>
      <c r="HJ69" s="257"/>
      <c r="HK69" s="257"/>
      <c r="HL69" s="257"/>
      <c r="HM69" s="257"/>
      <c r="HN69" s="257"/>
      <c r="HO69" s="257"/>
      <c r="HP69" s="257"/>
      <c r="HQ69" s="257"/>
      <c r="HR69" s="257"/>
      <c r="HS69" s="257"/>
      <c r="HT69" s="257"/>
      <c r="HU69" s="257"/>
      <c r="HV69" s="257"/>
      <c r="HW69" s="257"/>
      <c r="HX69" s="257"/>
      <c r="HY69" s="257"/>
      <c r="HZ69" s="257"/>
      <c r="IA69" s="257"/>
      <c r="IB69" s="257"/>
      <c r="IC69" s="257"/>
      <c r="ID69" s="257"/>
      <c r="IE69" s="257"/>
      <c r="IF69" s="257"/>
      <c r="IG69" s="257"/>
      <c r="IH69" s="257"/>
      <c r="II69" s="257"/>
      <c r="IJ69" s="257"/>
      <c r="IK69" s="257"/>
      <c r="IL69" s="257"/>
      <c r="IM69" s="257"/>
      <c r="IN69" s="257"/>
      <c r="IO69" s="257"/>
      <c r="IP69" s="257"/>
      <c r="IQ69" s="257"/>
      <c r="IR69" s="257"/>
      <c r="IS69" s="257"/>
      <c r="IT69" s="257"/>
      <c r="IU69" s="257"/>
      <c r="IV69" s="257"/>
      <c r="IW69" s="257"/>
      <c r="IX69" s="257"/>
      <c r="IY69" s="257"/>
      <c r="IZ69" s="257"/>
      <c r="JA69" s="257"/>
      <c r="JB69" s="257"/>
      <c r="JC69" s="257"/>
      <c r="JD69" s="257"/>
      <c r="JE69" s="257"/>
      <c r="JF69" s="257"/>
      <c r="JG69" s="257"/>
      <c r="JH69" s="257"/>
      <c r="JI69" s="224">
        <f t="shared" si="7"/>
        <v>0</v>
      </c>
      <c r="JJ69" s="2"/>
      <c r="JK69" s="2"/>
    </row>
    <row r="70" spans="1:271" x14ac:dyDescent="0.25">
      <c r="A70" s="257"/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57"/>
      <c r="BG70" s="257"/>
      <c r="BH70" s="257"/>
      <c r="BI70" s="257"/>
      <c r="BJ70" s="257"/>
      <c r="BK70" s="257"/>
      <c r="BL70" s="257"/>
      <c r="BM70" s="257"/>
      <c r="BN70" s="257"/>
      <c r="BO70" s="257"/>
      <c r="BP70" s="257"/>
      <c r="BQ70" s="257"/>
      <c r="BR70" s="257"/>
      <c r="BS70" s="257"/>
      <c r="BT70" s="257"/>
      <c r="BU70" s="257"/>
      <c r="BV70" s="257"/>
      <c r="BW70" s="257"/>
      <c r="BX70" s="257"/>
      <c r="BY70" s="257"/>
      <c r="BZ70" s="257"/>
      <c r="CA70" s="257"/>
      <c r="CB70" s="257"/>
      <c r="CC70" s="257"/>
      <c r="CD70" s="257"/>
      <c r="CE70" s="257"/>
      <c r="CF70" s="257"/>
      <c r="CG70" s="257"/>
      <c r="CH70" s="257"/>
      <c r="CI70" s="257"/>
      <c r="CJ70" s="257"/>
      <c r="CK70" s="257"/>
      <c r="CL70" s="257"/>
      <c r="CM70" s="257"/>
      <c r="CN70" s="257"/>
      <c r="CO70" s="257"/>
      <c r="CP70" s="257"/>
      <c r="CQ70" s="257"/>
      <c r="CR70" s="257"/>
      <c r="CS70" s="257"/>
      <c r="CT70" s="257"/>
      <c r="CU70" s="257"/>
      <c r="CV70" s="257"/>
      <c r="CW70" s="257"/>
      <c r="CX70" s="257"/>
      <c r="CY70" s="257"/>
      <c r="CZ70" s="257"/>
      <c r="DA70" s="257"/>
      <c r="DB70" s="257"/>
      <c r="DC70" s="257"/>
      <c r="DD70" s="257"/>
      <c r="DE70" s="257"/>
      <c r="DF70" s="257"/>
      <c r="DG70" s="257"/>
      <c r="DH70" s="257"/>
      <c r="DI70" s="257"/>
      <c r="DJ70" s="257"/>
      <c r="DK70" s="257"/>
      <c r="DL70" s="257"/>
      <c r="DM70" s="257"/>
      <c r="DN70" s="257"/>
      <c r="DO70" s="257"/>
      <c r="DP70" s="257"/>
      <c r="DQ70" s="257"/>
      <c r="DR70" s="257"/>
      <c r="DS70" s="257"/>
      <c r="DT70" s="257"/>
      <c r="DU70" s="257"/>
      <c r="DV70" s="257"/>
      <c r="DW70" s="257"/>
      <c r="DX70" s="257"/>
      <c r="DY70" s="257"/>
      <c r="DZ70" s="257"/>
      <c r="EA70" s="257"/>
      <c r="EB70" s="257"/>
      <c r="EC70" s="257"/>
      <c r="ED70" s="257"/>
      <c r="EE70" s="257"/>
      <c r="EF70" s="257"/>
      <c r="EG70" s="257"/>
      <c r="EH70" s="257"/>
      <c r="EI70" s="257"/>
      <c r="EJ70" s="257"/>
      <c r="EK70" s="257"/>
      <c r="EL70" s="257"/>
      <c r="EM70" s="257"/>
      <c r="EN70" s="257"/>
      <c r="EO70" s="257"/>
      <c r="EP70" s="257"/>
      <c r="EQ70" s="257"/>
      <c r="ER70" s="257"/>
      <c r="ES70" s="257"/>
      <c r="ET70" s="257"/>
      <c r="EU70" s="257"/>
      <c r="EV70" s="257"/>
      <c r="EW70" s="257"/>
      <c r="EX70" s="257"/>
      <c r="EY70" s="257"/>
      <c r="EZ70" s="257"/>
      <c r="FA70" s="257"/>
      <c r="FB70" s="257"/>
      <c r="FC70" s="257"/>
      <c r="FD70" s="257"/>
      <c r="FE70" s="257"/>
      <c r="FF70" s="257"/>
      <c r="FG70" s="257"/>
      <c r="FH70" s="257"/>
      <c r="FI70" s="257"/>
      <c r="FJ70" s="257"/>
      <c r="FK70" s="257"/>
      <c r="FL70" s="257"/>
      <c r="FM70" s="257"/>
      <c r="FN70" s="257"/>
      <c r="FO70" s="257"/>
      <c r="FP70" s="257"/>
      <c r="FQ70" s="257"/>
      <c r="FR70" s="257"/>
      <c r="FS70" s="257"/>
      <c r="FT70" s="257"/>
      <c r="FU70" s="257"/>
      <c r="FV70" s="257"/>
      <c r="FW70" s="257"/>
      <c r="FX70" s="257"/>
      <c r="FY70" s="257"/>
      <c r="FZ70" s="257"/>
      <c r="GA70" s="257"/>
      <c r="GB70" s="257"/>
      <c r="GC70" s="257"/>
      <c r="GD70" s="257"/>
      <c r="GE70" s="257"/>
      <c r="GF70" s="257"/>
      <c r="GG70" s="257"/>
      <c r="GH70" s="257"/>
      <c r="GI70" s="257"/>
      <c r="GJ70" s="257"/>
      <c r="GK70" s="257"/>
      <c r="GL70" s="257"/>
      <c r="GM70" s="257"/>
      <c r="GN70" s="257"/>
      <c r="GO70" s="257"/>
      <c r="GP70" s="257"/>
      <c r="GQ70" s="257"/>
      <c r="GR70" s="257"/>
      <c r="GS70" s="257"/>
      <c r="GT70" s="257"/>
      <c r="GU70" s="257"/>
      <c r="GV70" s="257"/>
      <c r="GW70" s="257"/>
      <c r="GX70" s="257"/>
      <c r="GY70" s="257"/>
      <c r="GZ70" s="257"/>
      <c r="HA70" s="257"/>
      <c r="HB70" s="257"/>
      <c r="HC70" s="257"/>
      <c r="HD70" s="257"/>
      <c r="HE70" s="257"/>
      <c r="HF70" s="257"/>
      <c r="HG70" s="257"/>
      <c r="HH70" s="257"/>
      <c r="HI70" s="257"/>
      <c r="HJ70" s="257"/>
      <c r="HK70" s="257"/>
      <c r="HL70" s="257"/>
      <c r="HM70" s="257"/>
      <c r="HN70" s="257"/>
      <c r="HO70" s="257"/>
      <c r="HP70" s="257"/>
      <c r="HQ70" s="257"/>
      <c r="HR70" s="257"/>
      <c r="HS70" s="257"/>
      <c r="HT70" s="257"/>
      <c r="HU70" s="257"/>
      <c r="HV70" s="257"/>
      <c r="HW70" s="257"/>
      <c r="HX70" s="257"/>
      <c r="HY70" s="257"/>
      <c r="HZ70" s="257"/>
      <c r="IA70" s="257"/>
      <c r="IB70" s="257"/>
      <c r="IC70" s="257"/>
      <c r="ID70" s="257"/>
      <c r="IE70" s="257"/>
      <c r="IF70" s="257"/>
      <c r="IG70" s="257"/>
      <c r="IH70" s="257"/>
      <c r="II70" s="257"/>
      <c r="IJ70" s="257"/>
      <c r="IK70" s="257"/>
      <c r="IL70" s="257"/>
      <c r="IM70" s="257"/>
      <c r="IN70" s="257"/>
      <c r="IO70" s="257"/>
      <c r="IP70" s="257"/>
      <c r="IQ70" s="257"/>
      <c r="IR70" s="257"/>
      <c r="IS70" s="257"/>
      <c r="IT70" s="257"/>
      <c r="IU70" s="257"/>
      <c r="IV70" s="257"/>
      <c r="IW70" s="257"/>
      <c r="IX70" s="257"/>
      <c r="IY70" s="257"/>
      <c r="IZ70" s="257"/>
      <c r="JA70" s="257"/>
      <c r="JB70" s="257"/>
      <c r="JC70" s="257"/>
      <c r="JD70" s="257"/>
      <c r="JE70" s="257"/>
      <c r="JF70" s="257"/>
      <c r="JG70" s="257"/>
      <c r="JH70" s="257"/>
      <c r="JI70" s="224">
        <f t="shared" si="7"/>
        <v>0</v>
      </c>
      <c r="JJ70" s="2"/>
      <c r="JK70" s="2"/>
    </row>
    <row r="71" spans="1:271" x14ac:dyDescent="0.25">
      <c r="A71" s="257"/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  <c r="AZ71" s="257"/>
      <c r="BA71" s="257"/>
      <c r="BB71" s="257"/>
      <c r="BC71" s="257"/>
      <c r="BD71" s="257"/>
      <c r="BE71" s="257"/>
      <c r="BF71" s="257"/>
      <c r="BG71" s="257"/>
      <c r="BH71" s="257"/>
      <c r="BI71" s="257"/>
      <c r="BJ71" s="257"/>
      <c r="BK71" s="257"/>
      <c r="BL71" s="257"/>
      <c r="BM71" s="257"/>
      <c r="BN71" s="257"/>
      <c r="BO71" s="257"/>
      <c r="BP71" s="257"/>
      <c r="BQ71" s="257"/>
      <c r="BR71" s="257"/>
      <c r="BS71" s="257"/>
      <c r="BT71" s="257"/>
      <c r="BU71" s="257"/>
      <c r="BV71" s="257"/>
      <c r="BW71" s="257"/>
      <c r="BX71" s="257"/>
      <c r="BY71" s="257"/>
      <c r="BZ71" s="257"/>
      <c r="CA71" s="257"/>
      <c r="CB71" s="257"/>
      <c r="CC71" s="257"/>
      <c r="CD71" s="257"/>
      <c r="CE71" s="257"/>
      <c r="CF71" s="257"/>
      <c r="CG71" s="257"/>
      <c r="CH71" s="257"/>
      <c r="CI71" s="257"/>
      <c r="CJ71" s="257"/>
      <c r="CK71" s="257"/>
      <c r="CL71" s="257"/>
      <c r="CM71" s="257"/>
      <c r="CN71" s="257"/>
      <c r="CO71" s="257"/>
      <c r="CP71" s="257"/>
      <c r="CQ71" s="257"/>
      <c r="CR71" s="257"/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7"/>
      <c r="DE71" s="257"/>
      <c r="DF71" s="257"/>
      <c r="DG71" s="257"/>
      <c r="DH71" s="257"/>
      <c r="DI71" s="257"/>
      <c r="DJ71" s="257"/>
      <c r="DK71" s="257"/>
      <c r="DL71" s="257"/>
      <c r="DM71" s="257"/>
      <c r="DN71" s="257"/>
      <c r="DO71" s="257"/>
      <c r="DP71" s="257"/>
      <c r="DQ71" s="257"/>
      <c r="DR71" s="257"/>
      <c r="DS71" s="257"/>
      <c r="DT71" s="257"/>
      <c r="DU71" s="257"/>
      <c r="DV71" s="257"/>
      <c r="DW71" s="257"/>
      <c r="DX71" s="257"/>
      <c r="DY71" s="257"/>
      <c r="DZ71" s="257"/>
      <c r="EA71" s="257"/>
      <c r="EB71" s="257"/>
      <c r="EC71" s="257"/>
      <c r="ED71" s="257"/>
      <c r="EE71" s="257"/>
      <c r="EF71" s="257"/>
      <c r="EG71" s="257"/>
      <c r="EH71" s="257"/>
      <c r="EI71" s="257"/>
      <c r="EJ71" s="257"/>
      <c r="EK71" s="257"/>
      <c r="EL71" s="257"/>
      <c r="EM71" s="257"/>
      <c r="EN71" s="257"/>
      <c r="EO71" s="257"/>
      <c r="EP71" s="257"/>
      <c r="EQ71" s="257"/>
      <c r="ER71" s="257"/>
      <c r="ES71" s="257"/>
      <c r="ET71" s="257"/>
      <c r="EU71" s="257"/>
      <c r="EV71" s="257"/>
      <c r="EW71" s="257"/>
      <c r="EX71" s="257"/>
      <c r="EY71" s="257"/>
      <c r="EZ71" s="257"/>
      <c r="FA71" s="257"/>
      <c r="FB71" s="257"/>
      <c r="FC71" s="257"/>
      <c r="FD71" s="257"/>
      <c r="FE71" s="257"/>
      <c r="FF71" s="257"/>
      <c r="FG71" s="257"/>
      <c r="FH71" s="257"/>
      <c r="FI71" s="257"/>
      <c r="FJ71" s="257"/>
      <c r="FK71" s="257"/>
      <c r="FL71" s="257"/>
      <c r="FM71" s="257"/>
      <c r="FN71" s="257"/>
      <c r="FO71" s="257"/>
      <c r="FP71" s="257"/>
      <c r="FQ71" s="257"/>
      <c r="FR71" s="257"/>
      <c r="FS71" s="257"/>
      <c r="FT71" s="257"/>
      <c r="FU71" s="257"/>
      <c r="FV71" s="257"/>
      <c r="FW71" s="257"/>
      <c r="FX71" s="257"/>
      <c r="FY71" s="257"/>
      <c r="FZ71" s="257"/>
      <c r="GA71" s="257"/>
      <c r="GB71" s="257"/>
      <c r="GC71" s="257"/>
      <c r="GD71" s="257"/>
      <c r="GE71" s="257"/>
      <c r="GF71" s="257"/>
      <c r="GG71" s="257"/>
      <c r="GH71" s="257"/>
      <c r="GI71" s="257"/>
      <c r="GJ71" s="257"/>
      <c r="GK71" s="257"/>
      <c r="GL71" s="257"/>
      <c r="GM71" s="257"/>
      <c r="GN71" s="257"/>
      <c r="GO71" s="257"/>
      <c r="GP71" s="257"/>
      <c r="GQ71" s="257"/>
      <c r="GR71" s="257"/>
      <c r="GS71" s="257"/>
      <c r="GT71" s="257"/>
      <c r="GU71" s="257"/>
      <c r="GV71" s="257"/>
      <c r="GW71" s="257"/>
      <c r="GX71" s="257"/>
      <c r="GY71" s="257"/>
      <c r="GZ71" s="257"/>
      <c r="HA71" s="257"/>
      <c r="HB71" s="257"/>
      <c r="HC71" s="257"/>
      <c r="HD71" s="257"/>
      <c r="HE71" s="257"/>
      <c r="HF71" s="257"/>
      <c r="HG71" s="257"/>
      <c r="HH71" s="257"/>
      <c r="HI71" s="257"/>
      <c r="HJ71" s="257"/>
      <c r="HK71" s="257"/>
      <c r="HL71" s="257"/>
      <c r="HM71" s="257"/>
      <c r="HN71" s="257"/>
      <c r="HO71" s="257"/>
      <c r="HP71" s="257"/>
      <c r="HQ71" s="257"/>
      <c r="HR71" s="257"/>
      <c r="HS71" s="257"/>
      <c r="HT71" s="257"/>
      <c r="HU71" s="257"/>
      <c r="HV71" s="257"/>
      <c r="HW71" s="257"/>
      <c r="HX71" s="257"/>
      <c r="HY71" s="257"/>
      <c r="HZ71" s="257"/>
      <c r="IA71" s="257"/>
      <c r="IB71" s="257"/>
      <c r="IC71" s="257"/>
      <c r="ID71" s="257"/>
      <c r="IE71" s="257"/>
      <c r="IF71" s="257"/>
      <c r="IG71" s="257"/>
      <c r="IH71" s="257"/>
      <c r="II71" s="257"/>
      <c r="IJ71" s="257"/>
      <c r="IK71" s="257"/>
      <c r="IL71" s="257"/>
      <c r="IM71" s="257"/>
      <c r="IN71" s="257"/>
      <c r="IO71" s="257"/>
      <c r="IP71" s="257"/>
      <c r="IQ71" s="257"/>
      <c r="IR71" s="257"/>
      <c r="IS71" s="257"/>
      <c r="IT71" s="257"/>
      <c r="IU71" s="257"/>
      <c r="IV71" s="257"/>
      <c r="IW71" s="257"/>
      <c r="IX71" s="257"/>
      <c r="IY71" s="257"/>
      <c r="IZ71" s="257"/>
      <c r="JA71" s="257"/>
      <c r="JB71" s="257"/>
      <c r="JC71" s="257"/>
      <c r="JD71" s="257"/>
      <c r="JE71" s="257"/>
      <c r="JF71" s="257"/>
      <c r="JG71" s="257"/>
      <c r="JH71" s="257"/>
      <c r="JI71" s="224">
        <f t="shared" si="7"/>
        <v>0</v>
      </c>
      <c r="JJ71" s="2"/>
      <c r="JK71" s="2"/>
    </row>
    <row r="72" spans="1:271" x14ac:dyDescent="0.25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7"/>
      <c r="AO72" s="257"/>
      <c r="AP72" s="257"/>
      <c r="AQ72" s="257"/>
      <c r="AR72" s="257"/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  <c r="BG72" s="257"/>
      <c r="BH72" s="257"/>
      <c r="BI72" s="257"/>
      <c r="BJ72" s="257"/>
      <c r="BK72" s="257"/>
      <c r="BL72" s="257"/>
      <c r="BM72" s="257"/>
      <c r="BN72" s="257"/>
      <c r="BO72" s="257"/>
      <c r="BP72" s="257"/>
      <c r="BQ72" s="257"/>
      <c r="BR72" s="257"/>
      <c r="BS72" s="257"/>
      <c r="BT72" s="257"/>
      <c r="BU72" s="257"/>
      <c r="BV72" s="257"/>
      <c r="BW72" s="257"/>
      <c r="BX72" s="257"/>
      <c r="BY72" s="257"/>
      <c r="BZ72" s="257"/>
      <c r="CA72" s="257"/>
      <c r="CB72" s="257"/>
      <c r="CC72" s="257"/>
      <c r="CD72" s="257"/>
      <c r="CE72" s="257"/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57"/>
      <c r="FH72" s="257"/>
      <c r="FI72" s="257"/>
      <c r="FJ72" s="257"/>
      <c r="FK72" s="257"/>
      <c r="FL72" s="257"/>
      <c r="FM72" s="257"/>
      <c r="FN72" s="257"/>
      <c r="FO72" s="257"/>
      <c r="FP72" s="257"/>
      <c r="FQ72" s="257"/>
      <c r="FR72" s="257"/>
      <c r="FS72" s="257"/>
      <c r="FT72" s="257"/>
      <c r="FU72" s="257"/>
      <c r="FV72" s="257"/>
      <c r="FW72" s="257"/>
      <c r="FX72" s="257"/>
      <c r="FY72" s="257"/>
      <c r="FZ72" s="257"/>
      <c r="GA72" s="257"/>
      <c r="GB72" s="257"/>
      <c r="GC72" s="257"/>
      <c r="GD72" s="257"/>
      <c r="GE72" s="257"/>
      <c r="GF72" s="257"/>
      <c r="GG72" s="257"/>
      <c r="GH72" s="257"/>
      <c r="GI72" s="257"/>
      <c r="GJ72" s="257"/>
      <c r="GK72" s="257"/>
      <c r="GL72" s="257"/>
      <c r="GM72" s="257"/>
      <c r="GN72" s="257"/>
      <c r="GO72" s="257"/>
      <c r="GP72" s="257"/>
      <c r="GQ72" s="257"/>
      <c r="GR72" s="257"/>
      <c r="GS72" s="257"/>
      <c r="GT72" s="257"/>
      <c r="GU72" s="257"/>
      <c r="GV72" s="257"/>
      <c r="GW72" s="257"/>
      <c r="GX72" s="257"/>
      <c r="GY72" s="257"/>
      <c r="GZ72" s="257"/>
      <c r="HA72" s="257"/>
      <c r="HB72" s="257"/>
      <c r="HC72" s="257"/>
      <c r="HD72" s="257"/>
      <c r="HE72" s="257"/>
      <c r="HF72" s="257"/>
      <c r="HG72" s="257"/>
      <c r="HH72" s="257"/>
      <c r="HI72" s="257"/>
      <c r="HJ72" s="257"/>
      <c r="HK72" s="257"/>
      <c r="HL72" s="257"/>
      <c r="HM72" s="257"/>
      <c r="HN72" s="257"/>
      <c r="HO72" s="257"/>
      <c r="HP72" s="257"/>
      <c r="HQ72" s="257"/>
      <c r="HR72" s="257"/>
      <c r="HS72" s="257"/>
      <c r="HT72" s="257"/>
      <c r="HU72" s="257"/>
      <c r="HV72" s="257"/>
      <c r="HW72" s="257"/>
      <c r="HX72" s="257"/>
      <c r="HY72" s="257"/>
      <c r="HZ72" s="257"/>
      <c r="IA72" s="257"/>
      <c r="IB72" s="257"/>
      <c r="IC72" s="257"/>
      <c r="ID72" s="257"/>
      <c r="IE72" s="257"/>
      <c r="IF72" s="257"/>
      <c r="IG72" s="257"/>
      <c r="IH72" s="257"/>
      <c r="II72" s="257"/>
      <c r="IJ72" s="257"/>
      <c r="IK72" s="257"/>
      <c r="IL72" s="257"/>
      <c r="IM72" s="257"/>
      <c r="IN72" s="257"/>
      <c r="IO72" s="257"/>
      <c r="IP72" s="257"/>
      <c r="IQ72" s="257"/>
      <c r="IR72" s="257"/>
      <c r="IS72" s="257"/>
      <c r="IT72" s="257"/>
      <c r="IU72" s="257"/>
      <c r="IV72" s="257"/>
      <c r="IW72" s="257"/>
      <c r="IX72" s="257"/>
      <c r="IY72" s="257"/>
      <c r="IZ72" s="257"/>
      <c r="JA72" s="257"/>
      <c r="JB72" s="257"/>
      <c r="JC72" s="257"/>
      <c r="JD72" s="257"/>
      <c r="JE72" s="257"/>
      <c r="JF72" s="257"/>
      <c r="JG72" s="257"/>
      <c r="JH72" s="257"/>
      <c r="JI72" s="224">
        <f t="shared" si="7"/>
        <v>0</v>
      </c>
      <c r="JJ72" s="2"/>
      <c r="JK72" s="2"/>
    </row>
    <row r="73" spans="1:271" x14ac:dyDescent="0.25">
      <c r="A73" s="257"/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57"/>
      <c r="BG73" s="257"/>
      <c r="BH73" s="257"/>
      <c r="BI73" s="257"/>
      <c r="BJ73" s="257"/>
      <c r="BK73" s="257"/>
      <c r="BL73" s="257"/>
      <c r="BM73" s="257"/>
      <c r="BN73" s="257"/>
      <c r="BO73" s="257"/>
      <c r="BP73" s="257"/>
      <c r="BQ73" s="257"/>
      <c r="BR73" s="257"/>
      <c r="BS73" s="257"/>
      <c r="BT73" s="257"/>
      <c r="BU73" s="257"/>
      <c r="BV73" s="257"/>
      <c r="BW73" s="257"/>
      <c r="BX73" s="257"/>
      <c r="BY73" s="257"/>
      <c r="BZ73" s="257"/>
      <c r="CA73" s="257"/>
      <c r="CB73" s="257"/>
      <c r="CC73" s="257"/>
      <c r="CD73" s="257"/>
      <c r="CE73" s="257"/>
      <c r="CF73" s="257"/>
      <c r="CG73" s="257"/>
      <c r="CH73" s="257"/>
      <c r="CI73" s="257"/>
      <c r="CJ73" s="257"/>
      <c r="CK73" s="257"/>
      <c r="CL73" s="257"/>
      <c r="CM73" s="257"/>
      <c r="CN73" s="257"/>
      <c r="CO73" s="257"/>
      <c r="CP73" s="257"/>
      <c r="CQ73" s="257"/>
      <c r="CR73" s="257"/>
      <c r="CS73" s="257"/>
      <c r="CT73" s="257"/>
      <c r="CU73" s="257"/>
      <c r="CV73" s="257"/>
      <c r="CW73" s="257"/>
      <c r="CX73" s="257"/>
      <c r="CY73" s="257"/>
      <c r="CZ73" s="257"/>
      <c r="DA73" s="257"/>
      <c r="DB73" s="257"/>
      <c r="DC73" s="257"/>
      <c r="DD73" s="257"/>
      <c r="DE73" s="257"/>
      <c r="DF73" s="257"/>
      <c r="DG73" s="257"/>
      <c r="DH73" s="257"/>
      <c r="DI73" s="257"/>
      <c r="DJ73" s="257"/>
      <c r="DK73" s="257"/>
      <c r="DL73" s="257"/>
      <c r="DM73" s="257"/>
      <c r="DN73" s="257"/>
      <c r="DO73" s="257"/>
      <c r="DP73" s="257"/>
      <c r="DQ73" s="257"/>
      <c r="DR73" s="257"/>
      <c r="DS73" s="257"/>
      <c r="DT73" s="257"/>
      <c r="DU73" s="257"/>
      <c r="DV73" s="257"/>
      <c r="DW73" s="257"/>
      <c r="DX73" s="257"/>
      <c r="DY73" s="257"/>
      <c r="DZ73" s="257"/>
      <c r="EA73" s="257"/>
      <c r="EB73" s="257"/>
      <c r="EC73" s="257"/>
      <c r="ED73" s="257"/>
      <c r="EE73" s="257"/>
      <c r="EF73" s="257"/>
      <c r="EG73" s="257"/>
      <c r="EH73" s="257"/>
      <c r="EI73" s="257"/>
      <c r="EJ73" s="257"/>
      <c r="EK73" s="257"/>
      <c r="EL73" s="257"/>
      <c r="EM73" s="257"/>
      <c r="EN73" s="257"/>
      <c r="EO73" s="257"/>
      <c r="EP73" s="257"/>
      <c r="EQ73" s="257"/>
      <c r="ER73" s="257"/>
      <c r="ES73" s="257"/>
      <c r="ET73" s="257"/>
      <c r="EU73" s="257"/>
      <c r="EV73" s="257"/>
      <c r="EW73" s="257"/>
      <c r="EX73" s="257"/>
      <c r="EY73" s="257"/>
      <c r="EZ73" s="257"/>
      <c r="FA73" s="257"/>
      <c r="FB73" s="257"/>
      <c r="FC73" s="257"/>
      <c r="FD73" s="257"/>
      <c r="FE73" s="257"/>
      <c r="FF73" s="257"/>
      <c r="FG73" s="257"/>
      <c r="FH73" s="257"/>
      <c r="FI73" s="257"/>
      <c r="FJ73" s="257"/>
      <c r="FK73" s="257"/>
      <c r="FL73" s="257"/>
      <c r="FM73" s="257"/>
      <c r="FN73" s="257"/>
      <c r="FO73" s="257"/>
      <c r="FP73" s="257"/>
      <c r="FQ73" s="257"/>
      <c r="FR73" s="257"/>
      <c r="FS73" s="257"/>
      <c r="FT73" s="257"/>
      <c r="FU73" s="257"/>
      <c r="FV73" s="257"/>
      <c r="FW73" s="257"/>
      <c r="FX73" s="257"/>
      <c r="FY73" s="257"/>
      <c r="FZ73" s="257"/>
      <c r="GA73" s="257"/>
      <c r="GB73" s="257"/>
      <c r="GC73" s="257"/>
      <c r="GD73" s="257"/>
      <c r="GE73" s="257"/>
      <c r="GF73" s="257"/>
      <c r="GG73" s="257"/>
      <c r="GH73" s="257"/>
      <c r="GI73" s="257"/>
      <c r="GJ73" s="257"/>
      <c r="GK73" s="257"/>
      <c r="GL73" s="257"/>
      <c r="GM73" s="257"/>
      <c r="GN73" s="257"/>
      <c r="GO73" s="257"/>
      <c r="GP73" s="257"/>
      <c r="GQ73" s="257"/>
      <c r="GR73" s="257"/>
      <c r="GS73" s="257"/>
      <c r="GT73" s="257"/>
      <c r="GU73" s="257"/>
      <c r="GV73" s="257"/>
      <c r="GW73" s="257"/>
      <c r="GX73" s="257"/>
      <c r="GY73" s="257"/>
      <c r="GZ73" s="257"/>
      <c r="HA73" s="257"/>
      <c r="HB73" s="257"/>
      <c r="HC73" s="257"/>
      <c r="HD73" s="257"/>
      <c r="HE73" s="257"/>
      <c r="HF73" s="257"/>
      <c r="HG73" s="257"/>
      <c r="HH73" s="257"/>
      <c r="HI73" s="257"/>
      <c r="HJ73" s="257"/>
      <c r="HK73" s="257"/>
      <c r="HL73" s="257"/>
      <c r="HM73" s="257"/>
      <c r="HN73" s="257"/>
      <c r="HO73" s="257"/>
      <c r="HP73" s="257"/>
      <c r="HQ73" s="257"/>
      <c r="HR73" s="257"/>
      <c r="HS73" s="257"/>
      <c r="HT73" s="257"/>
      <c r="HU73" s="257"/>
      <c r="HV73" s="257"/>
      <c r="HW73" s="257"/>
      <c r="HX73" s="257"/>
      <c r="HY73" s="257"/>
      <c r="HZ73" s="257"/>
      <c r="IA73" s="257"/>
      <c r="IB73" s="257"/>
      <c r="IC73" s="257"/>
      <c r="ID73" s="257"/>
      <c r="IE73" s="257"/>
      <c r="IF73" s="257"/>
      <c r="IG73" s="257"/>
      <c r="IH73" s="257"/>
      <c r="II73" s="257"/>
      <c r="IJ73" s="257"/>
      <c r="IK73" s="257"/>
      <c r="IL73" s="257"/>
      <c r="IM73" s="257"/>
      <c r="IN73" s="257"/>
      <c r="IO73" s="257"/>
      <c r="IP73" s="257"/>
      <c r="IQ73" s="257"/>
      <c r="IR73" s="257"/>
      <c r="IS73" s="257"/>
      <c r="IT73" s="257"/>
      <c r="IU73" s="257"/>
      <c r="IV73" s="257"/>
      <c r="IW73" s="257"/>
      <c r="IX73" s="257"/>
      <c r="IY73" s="257"/>
      <c r="IZ73" s="257"/>
      <c r="JA73" s="257"/>
      <c r="JB73" s="257"/>
      <c r="JC73" s="257"/>
      <c r="JD73" s="257"/>
      <c r="JE73" s="257"/>
      <c r="JF73" s="257"/>
      <c r="JG73" s="257"/>
      <c r="JH73" s="257"/>
      <c r="JI73" s="224">
        <f t="shared" si="7"/>
        <v>0</v>
      </c>
      <c r="JJ73" s="2"/>
      <c r="JK73" s="2"/>
    </row>
    <row r="74" spans="1:271" x14ac:dyDescent="0.25">
      <c r="A74" s="224">
        <f>SUM(A60:A73)</f>
        <v>0</v>
      </c>
      <c r="B74" s="224">
        <f t="shared" ref="B74:BM74" si="8">SUM(B60:B73)</f>
        <v>0</v>
      </c>
      <c r="C74" s="224">
        <f t="shared" si="8"/>
        <v>0</v>
      </c>
      <c r="D74" s="224">
        <f t="shared" si="8"/>
        <v>0</v>
      </c>
      <c r="E74" s="224">
        <f t="shared" si="8"/>
        <v>0</v>
      </c>
      <c r="F74" s="224">
        <f t="shared" si="8"/>
        <v>0</v>
      </c>
      <c r="G74" s="224">
        <f t="shared" si="8"/>
        <v>0</v>
      </c>
      <c r="H74" s="224">
        <f t="shared" si="8"/>
        <v>0</v>
      </c>
      <c r="I74" s="224">
        <f t="shared" si="8"/>
        <v>0</v>
      </c>
      <c r="J74" s="224">
        <f t="shared" si="8"/>
        <v>0</v>
      </c>
      <c r="K74" s="224">
        <f t="shared" si="8"/>
        <v>0</v>
      </c>
      <c r="L74" s="224">
        <f t="shared" si="8"/>
        <v>0</v>
      </c>
      <c r="M74" s="224">
        <f t="shared" si="8"/>
        <v>0</v>
      </c>
      <c r="N74" s="224">
        <f t="shared" si="8"/>
        <v>0</v>
      </c>
      <c r="O74" s="224">
        <f t="shared" si="8"/>
        <v>0</v>
      </c>
      <c r="P74" s="224">
        <f t="shared" si="8"/>
        <v>0</v>
      </c>
      <c r="Q74" s="224">
        <f t="shared" si="8"/>
        <v>0</v>
      </c>
      <c r="R74" s="224">
        <f t="shared" si="8"/>
        <v>0</v>
      </c>
      <c r="S74" s="224">
        <f t="shared" si="8"/>
        <v>0</v>
      </c>
      <c r="T74" s="224">
        <f t="shared" si="8"/>
        <v>0</v>
      </c>
      <c r="U74" s="224">
        <f t="shared" si="8"/>
        <v>0</v>
      </c>
      <c r="V74" s="224">
        <f t="shared" si="8"/>
        <v>0</v>
      </c>
      <c r="W74" s="224">
        <f t="shared" si="8"/>
        <v>0</v>
      </c>
      <c r="X74" s="224">
        <f t="shared" si="8"/>
        <v>0</v>
      </c>
      <c r="Y74" s="224">
        <f t="shared" si="8"/>
        <v>0</v>
      </c>
      <c r="Z74" s="224">
        <f t="shared" si="8"/>
        <v>0</v>
      </c>
      <c r="AA74" s="224">
        <f t="shared" si="8"/>
        <v>0</v>
      </c>
      <c r="AB74" s="224">
        <f t="shared" si="8"/>
        <v>0</v>
      </c>
      <c r="AC74" s="224">
        <f t="shared" si="8"/>
        <v>0</v>
      </c>
      <c r="AD74" s="224">
        <f t="shared" si="8"/>
        <v>0</v>
      </c>
      <c r="AE74" s="224">
        <f t="shared" si="8"/>
        <v>0</v>
      </c>
      <c r="AF74" s="224">
        <f t="shared" si="8"/>
        <v>0</v>
      </c>
      <c r="AG74" s="224">
        <f t="shared" si="8"/>
        <v>0</v>
      </c>
      <c r="AH74" s="224">
        <f t="shared" si="8"/>
        <v>0</v>
      </c>
      <c r="AI74" s="224">
        <f t="shared" si="8"/>
        <v>0</v>
      </c>
      <c r="AJ74" s="224">
        <f t="shared" si="8"/>
        <v>0</v>
      </c>
      <c r="AK74" s="224">
        <f t="shared" si="8"/>
        <v>0</v>
      </c>
      <c r="AL74" s="224">
        <f t="shared" si="8"/>
        <v>0</v>
      </c>
      <c r="AM74" s="224">
        <f t="shared" si="8"/>
        <v>0</v>
      </c>
      <c r="AN74" s="224">
        <f t="shared" si="8"/>
        <v>0</v>
      </c>
      <c r="AO74" s="224">
        <f t="shared" si="8"/>
        <v>0</v>
      </c>
      <c r="AP74" s="224">
        <f t="shared" si="8"/>
        <v>0</v>
      </c>
      <c r="AQ74" s="224">
        <f t="shared" si="8"/>
        <v>0</v>
      </c>
      <c r="AR74" s="224">
        <f t="shared" si="8"/>
        <v>0</v>
      </c>
      <c r="AS74" s="224">
        <f t="shared" si="8"/>
        <v>0</v>
      </c>
      <c r="AT74" s="224">
        <f t="shared" si="8"/>
        <v>0</v>
      </c>
      <c r="AU74" s="224">
        <f t="shared" si="8"/>
        <v>0</v>
      </c>
      <c r="AV74" s="224">
        <f t="shared" si="8"/>
        <v>0</v>
      </c>
      <c r="AW74" s="224">
        <f t="shared" si="8"/>
        <v>0</v>
      </c>
      <c r="AX74" s="224">
        <f t="shared" si="8"/>
        <v>0</v>
      </c>
      <c r="AY74" s="224">
        <f t="shared" si="8"/>
        <v>0</v>
      </c>
      <c r="AZ74" s="224">
        <f t="shared" si="8"/>
        <v>0</v>
      </c>
      <c r="BA74" s="224">
        <f t="shared" si="8"/>
        <v>0</v>
      </c>
      <c r="BB74" s="224">
        <f t="shared" si="8"/>
        <v>0</v>
      </c>
      <c r="BC74" s="224">
        <f t="shared" si="8"/>
        <v>0</v>
      </c>
      <c r="BD74" s="224">
        <f t="shared" si="8"/>
        <v>0</v>
      </c>
      <c r="BE74" s="224">
        <f t="shared" si="8"/>
        <v>0</v>
      </c>
      <c r="BF74" s="224">
        <f t="shared" si="8"/>
        <v>0</v>
      </c>
      <c r="BG74" s="224">
        <f t="shared" si="8"/>
        <v>0</v>
      </c>
      <c r="BH74" s="224">
        <f t="shared" si="8"/>
        <v>0</v>
      </c>
      <c r="BI74" s="224">
        <f t="shared" si="8"/>
        <v>0</v>
      </c>
      <c r="BJ74" s="224">
        <f t="shared" si="8"/>
        <v>0</v>
      </c>
      <c r="BK74" s="224">
        <f t="shared" si="8"/>
        <v>0</v>
      </c>
      <c r="BL74" s="224">
        <f t="shared" si="8"/>
        <v>0</v>
      </c>
      <c r="BM74" s="224">
        <f t="shared" si="8"/>
        <v>0</v>
      </c>
      <c r="BN74" s="224">
        <f t="shared" ref="BN74:DY74" si="9">SUM(BN60:BN73)</f>
        <v>0</v>
      </c>
      <c r="BO74" s="224">
        <f t="shared" si="9"/>
        <v>0</v>
      </c>
      <c r="BP74" s="224">
        <f t="shared" si="9"/>
        <v>0</v>
      </c>
      <c r="BQ74" s="224">
        <f t="shared" si="9"/>
        <v>0</v>
      </c>
      <c r="BR74" s="224">
        <f t="shared" si="9"/>
        <v>0</v>
      </c>
      <c r="BS74" s="224">
        <f t="shared" si="9"/>
        <v>0</v>
      </c>
      <c r="BT74" s="224">
        <f t="shared" si="9"/>
        <v>0</v>
      </c>
      <c r="BU74" s="224">
        <f t="shared" si="9"/>
        <v>0</v>
      </c>
      <c r="BV74" s="224">
        <f t="shared" si="9"/>
        <v>0</v>
      </c>
      <c r="BW74" s="224">
        <f t="shared" si="9"/>
        <v>0</v>
      </c>
      <c r="BX74" s="224">
        <f t="shared" si="9"/>
        <v>0</v>
      </c>
      <c r="BY74" s="224">
        <f t="shared" si="9"/>
        <v>0</v>
      </c>
      <c r="BZ74" s="224">
        <f t="shared" si="9"/>
        <v>0</v>
      </c>
      <c r="CA74" s="224">
        <f t="shared" si="9"/>
        <v>0</v>
      </c>
      <c r="CB74" s="224">
        <f t="shared" si="9"/>
        <v>0</v>
      </c>
      <c r="CC74" s="224">
        <f t="shared" si="9"/>
        <v>0</v>
      </c>
      <c r="CD74" s="224">
        <f t="shared" si="9"/>
        <v>0</v>
      </c>
      <c r="CE74" s="224">
        <f t="shared" si="9"/>
        <v>0</v>
      </c>
      <c r="CF74" s="224">
        <f t="shared" si="9"/>
        <v>0</v>
      </c>
      <c r="CG74" s="224">
        <f t="shared" si="9"/>
        <v>0</v>
      </c>
      <c r="CH74" s="224">
        <f t="shared" si="9"/>
        <v>0</v>
      </c>
      <c r="CI74" s="224">
        <f t="shared" si="9"/>
        <v>0</v>
      </c>
      <c r="CJ74" s="224">
        <f t="shared" si="9"/>
        <v>0</v>
      </c>
      <c r="CK74" s="224">
        <f t="shared" si="9"/>
        <v>0</v>
      </c>
      <c r="CL74" s="224">
        <f t="shared" si="9"/>
        <v>0</v>
      </c>
      <c r="CM74" s="224">
        <f t="shared" si="9"/>
        <v>0</v>
      </c>
      <c r="CN74" s="224">
        <f t="shared" si="9"/>
        <v>0</v>
      </c>
      <c r="CO74" s="224">
        <f t="shared" si="9"/>
        <v>0</v>
      </c>
      <c r="CP74" s="224">
        <f t="shared" si="9"/>
        <v>0</v>
      </c>
      <c r="CQ74" s="224">
        <f t="shared" si="9"/>
        <v>0</v>
      </c>
      <c r="CR74" s="224">
        <f t="shared" si="9"/>
        <v>0</v>
      </c>
      <c r="CS74" s="224">
        <f t="shared" si="9"/>
        <v>0</v>
      </c>
      <c r="CT74" s="224">
        <f t="shared" si="9"/>
        <v>0</v>
      </c>
      <c r="CU74" s="224">
        <f t="shared" si="9"/>
        <v>0</v>
      </c>
      <c r="CV74" s="224">
        <f t="shared" si="9"/>
        <v>0</v>
      </c>
      <c r="CW74" s="224">
        <f t="shared" si="9"/>
        <v>0</v>
      </c>
      <c r="CX74" s="224">
        <f t="shared" si="9"/>
        <v>0</v>
      </c>
      <c r="CY74" s="224">
        <f t="shared" si="9"/>
        <v>0</v>
      </c>
      <c r="CZ74" s="224">
        <f t="shared" si="9"/>
        <v>0</v>
      </c>
      <c r="DA74" s="224">
        <f t="shared" si="9"/>
        <v>0</v>
      </c>
      <c r="DB74" s="224">
        <f t="shared" si="9"/>
        <v>0</v>
      </c>
      <c r="DC74" s="224">
        <f t="shared" si="9"/>
        <v>0</v>
      </c>
      <c r="DD74" s="224">
        <f t="shared" si="9"/>
        <v>0</v>
      </c>
      <c r="DE74" s="224">
        <f t="shared" si="9"/>
        <v>0</v>
      </c>
      <c r="DF74" s="224">
        <f t="shared" si="9"/>
        <v>0</v>
      </c>
      <c r="DG74" s="224">
        <f t="shared" si="9"/>
        <v>0</v>
      </c>
      <c r="DH74" s="224">
        <f t="shared" si="9"/>
        <v>0</v>
      </c>
      <c r="DI74" s="224">
        <f t="shared" si="9"/>
        <v>0</v>
      </c>
      <c r="DJ74" s="224">
        <f t="shared" si="9"/>
        <v>0</v>
      </c>
      <c r="DK74" s="224">
        <f t="shared" si="9"/>
        <v>0</v>
      </c>
      <c r="DL74" s="224">
        <f t="shared" si="9"/>
        <v>0</v>
      </c>
      <c r="DM74" s="224">
        <f t="shared" si="9"/>
        <v>0</v>
      </c>
      <c r="DN74" s="224">
        <f t="shared" si="9"/>
        <v>0</v>
      </c>
      <c r="DO74" s="224">
        <f t="shared" si="9"/>
        <v>0</v>
      </c>
      <c r="DP74" s="224">
        <f t="shared" si="9"/>
        <v>0</v>
      </c>
      <c r="DQ74" s="224">
        <f t="shared" si="9"/>
        <v>0</v>
      </c>
      <c r="DR74" s="224">
        <f t="shared" si="9"/>
        <v>0</v>
      </c>
      <c r="DS74" s="224">
        <f t="shared" si="9"/>
        <v>0</v>
      </c>
      <c r="DT74" s="224">
        <f t="shared" si="9"/>
        <v>0</v>
      </c>
      <c r="DU74" s="224">
        <f t="shared" si="9"/>
        <v>0</v>
      </c>
      <c r="DV74" s="224">
        <f t="shared" si="9"/>
        <v>0</v>
      </c>
      <c r="DW74" s="224">
        <f t="shared" si="9"/>
        <v>0</v>
      </c>
      <c r="DX74" s="224">
        <f t="shared" si="9"/>
        <v>0</v>
      </c>
      <c r="DY74" s="224">
        <f t="shared" si="9"/>
        <v>0</v>
      </c>
      <c r="DZ74" s="224">
        <f t="shared" ref="DZ74:GK74" si="10">SUM(DZ60:DZ73)</f>
        <v>0</v>
      </c>
      <c r="EA74" s="224">
        <f t="shared" si="10"/>
        <v>0</v>
      </c>
      <c r="EB74" s="224">
        <f t="shared" si="10"/>
        <v>0</v>
      </c>
      <c r="EC74" s="224">
        <f t="shared" si="10"/>
        <v>0</v>
      </c>
      <c r="ED74" s="224">
        <f t="shared" si="10"/>
        <v>0</v>
      </c>
      <c r="EE74" s="224">
        <f t="shared" si="10"/>
        <v>0</v>
      </c>
      <c r="EF74" s="224">
        <f t="shared" si="10"/>
        <v>0</v>
      </c>
      <c r="EG74" s="224">
        <f t="shared" si="10"/>
        <v>0</v>
      </c>
      <c r="EH74" s="224">
        <f t="shared" si="10"/>
        <v>0</v>
      </c>
      <c r="EI74" s="224">
        <f t="shared" si="10"/>
        <v>0</v>
      </c>
      <c r="EJ74" s="224">
        <f t="shared" si="10"/>
        <v>0</v>
      </c>
      <c r="EK74" s="224">
        <f t="shared" si="10"/>
        <v>0</v>
      </c>
      <c r="EL74" s="224">
        <f t="shared" si="10"/>
        <v>0</v>
      </c>
      <c r="EM74" s="224">
        <f t="shared" si="10"/>
        <v>0</v>
      </c>
      <c r="EN74" s="224">
        <f t="shared" si="10"/>
        <v>0</v>
      </c>
      <c r="EO74" s="224">
        <f t="shared" si="10"/>
        <v>0</v>
      </c>
      <c r="EP74" s="224">
        <f t="shared" si="10"/>
        <v>0</v>
      </c>
      <c r="EQ74" s="224">
        <f t="shared" si="10"/>
        <v>0</v>
      </c>
      <c r="ER74" s="224">
        <f t="shared" si="10"/>
        <v>0</v>
      </c>
      <c r="ES74" s="224">
        <f t="shared" si="10"/>
        <v>0</v>
      </c>
      <c r="ET74" s="224">
        <f t="shared" si="10"/>
        <v>0</v>
      </c>
      <c r="EU74" s="224">
        <f t="shared" si="10"/>
        <v>0</v>
      </c>
      <c r="EV74" s="224">
        <f t="shared" si="10"/>
        <v>0</v>
      </c>
      <c r="EW74" s="224">
        <f t="shared" si="10"/>
        <v>0</v>
      </c>
      <c r="EX74" s="224">
        <f t="shared" si="10"/>
        <v>0</v>
      </c>
      <c r="EY74" s="224">
        <f t="shared" si="10"/>
        <v>0</v>
      </c>
      <c r="EZ74" s="224">
        <f t="shared" si="10"/>
        <v>0</v>
      </c>
      <c r="FA74" s="224">
        <f t="shared" si="10"/>
        <v>0</v>
      </c>
      <c r="FB74" s="224">
        <f t="shared" si="10"/>
        <v>0</v>
      </c>
      <c r="FC74" s="224">
        <f t="shared" si="10"/>
        <v>0</v>
      </c>
      <c r="FD74" s="224">
        <f t="shared" si="10"/>
        <v>0</v>
      </c>
      <c r="FE74" s="224">
        <f t="shared" si="10"/>
        <v>0</v>
      </c>
      <c r="FF74" s="224">
        <f t="shared" si="10"/>
        <v>0</v>
      </c>
      <c r="FG74" s="224">
        <f t="shared" si="10"/>
        <v>0</v>
      </c>
      <c r="FH74" s="224">
        <f t="shared" si="10"/>
        <v>0</v>
      </c>
      <c r="FI74" s="224">
        <f t="shared" si="10"/>
        <v>0</v>
      </c>
      <c r="FJ74" s="224">
        <f t="shared" si="10"/>
        <v>0</v>
      </c>
      <c r="FK74" s="224">
        <f t="shared" si="10"/>
        <v>0</v>
      </c>
      <c r="FL74" s="224">
        <f t="shared" si="10"/>
        <v>0</v>
      </c>
      <c r="FM74" s="224">
        <f t="shared" si="10"/>
        <v>0</v>
      </c>
      <c r="FN74" s="224">
        <f t="shared" si="10"/>
        <v>0</v>
      </c>
      <c r="FO74" s="224">
        <f t="shared" si="10"/>
        <v>0</v>
      </c>
      <c r="FP74" s="224">
        <f t="shared" si="10"/>
        <v>0</v>
      </c>
      <c r="FQ74" s="224">
        <f t="shared" si="10"/>
        <v>0</v>
      </c>
      <c r="FR74" s="224">
        <f t="shared" si="10"/>
        <v>0</v>
      </c>
      <c r="FS74" s="224">
        <f t="shared" si="10"/>
        <v>0</v>
      </c>
      <c r="FT74" s="224">
        <f t="shared" si="10"/>
        <v>0</v>
      </c>
      <c r="FU74" s="224">
        <f t="shared" si="10"/>
        <v>0</v>
      </c>
      <c r="FV74" s="224">
        <f t="shared" si="10"/>
        <v>0</v>
      </c>
      <c r="FW74" s="224">
        <f t="shared" si="10"/>
        <v>0</v>
      </c>
      <c r="FX74" s="224">
        <f t="shared" si="10"/>
        <v>0</v>
      </c>
      <c r="FY74" s="224">
        <f t="shared" si="10"/>
        <v>0</v>
      </c>
      <c r="FZ74" s="224">
        <f t="shared" si="10"/>
        <v>0</v>
      </c>
      <c r="GA74" s="224">
        <f t="shared" si="10"/>
        <v>0</v>
      </c>
      <c r="GB74" s="224">
        <f t="shared" si="10"/>
        <v>0</v>
      </c>
      <c r="GC74" s="224">
        <f t="shared" si="10"/>
        <v>0</v>
      </c>
      <c r="GD74" s="224">
        <f t="shared" si="10"/>
        <v>0</v>
      </c>
      <c r="GE74" s="224">
        <f t="shared" si="10"/>
        <v>0</v>
      </c>
      <c r="GF74" s="224">
        <f t="shared" si="10"/>
        <v>0</v>
      </c>
      <c r="GG74" s="224">
        <f t="shared" si="10"/>
        <v>0</v>
      </c>
      <c r="GH74" s="224">
        <f t="shared" si="10"/>
        <v>0</v>
      </c>
      <c r="GI74" s="224">
        <f t="shared" si="10"/>
        <v>0</v>
      </c>
      <c r="GJ74" s="224">
        <f t="shared" si="10"/>
        <v>0</v>
      </c>
      <c r="GK74" s="224">
        <f t="shared" si="10"/>
        <v>0</v>
      </c>
      <c r="GL74" s="224">
        <f t="shared" ref="GL74:IW74" si="11">SUM(GL60:GL73)</f>
        <v>0</v>
      </c>
      <c r="GM74" s="224">
        <f t="shared" si="11"/>
        <v>0</v>
      </c>
      <c r="GN74" s="224">
        <f t="shared" si="11"/>
        <v>0</v>
      </c>
      <c r="GO74" s="224">
        <f t="shared" si="11"/>
        <v>0</v>
      </c>
      <c r="GP74" s="224">
        <f t="shared" si="11"/>
        <v>0</v>
      </c>
      <c r="GQ74" s="224">
        <f t="shared" si="11"/>
        <v>0</v>
      </c>
      <c r="GR74" s="224">
        <f t="shared" si="11"/>
        <v>0</v>
      </c>
      <c r="GS74" s="224">
        <f t="shared" si="11"/>
        <v>0</v>
      </c>
      <c r="GT74" s="224">
        <f t="shared" si="11"/>
        <v>0</v>
      </c>
      <c r="GU74" s="224">
        <f t="shared" si="11"/>
        <v>0</v>
      </c>
      <c r="GV74" s="224">
        <f t="shared" si="11"/>
        <v>0</v>
      </c>
      <c r="GW74" s="224">
        <f t="shared" si="11"/>
        <v>0</v>
      </c>
      <c r="GX74" s="224">
        <f t="shared" si="11"/>
        <v>0</v>
      </c>
      <c r="GY74" s="224">
        <f t="shared" si="11"/>
        <v>0</v>
      </c>
      <c r="GZ74" s="224">
        <f t="shared" si="11"/>
        <v>0</v>
      </c>
      <c r="HA74" s="224">
        <f t="shared" si="11"/>
        <v>0</v>
      </c>
      <c r="HB74" s="224">
        <f t="shared" si="11"/>
        <v>0</v>
      </c>
      <c r="HC74" s="224">
        <f t="shared" si="11"/>
        <v>0</v>
      </c>
      <c r="HD74" s="224">
        <f t="shared" si="11"/>
        <v>0</v>
      </c>
      <c r="HE74" s="224">
        <f t="shared" si="11"/>
        <v>0</v>
      </c>
      <c r="HF74" s="224">
        <f t="shared" si="11"/>
        <v>0</v>
      </c>
      <c r="HG74" s="224">
        <f t="shared" si="11"/>
        <v>0</v>
      </c>
      <c r="HH74" s="224">
        <f t="shared" si="11"/>
        <v>0</v>
      </c>
      <c r="HI74" s="224">
        <f t="shared" si="11"/>
        <v>0</v>
      </c>
      <c r="HJ74" s="224">
        <f t="shared" si="11"/>
        <v>0</v>
      </c>
      <c r="HK74" s="224">
        <f t="shared" si="11"/>
        <v>0</v>
      </c>
      <c r="HL74" s="224">
        <f t="shared" si="11"/>
        <v>0</v>
      </c>
      <c r="HM74" s="224">
        <f t="shared" si="11"/>
        <v>0</v>
      </c>
      <c r="HN74" s="224">
        <f t="shared" si="11"/>
        <v>0</v>
      </c>
      <c r="HO74" s="224">
        <f t="shared" si="11"/>
        <v>0</v>
      </c>
      <c r="HP74" s="224">
        <f t="shared" si="11"/>
        <v>0</v>
      </c>
      <c r="HQ74" s="224">
        <f t="shared" si="11"/>
        <v>0</v>
      </c>
      <c r="HR74" s="224">
        <f t="shared" si="11"/>
        <v>0</v>
      </c>
      <c r="HS74" s="224">
        <f t="shared" si="11"/>
        <v>0</v>
      </c>
      <c r="HT74" s="224">
        <f t="shared" si="11"/>
        <v>0</v>
      </c>
      <c r="HU74" s="224">
        <f t="shared" si="11"/>
        <v>0</v>
      </c>
      <c r="HV74" s="224">
        <f t="shared" si="11"/>
        <v>0</v>
      </c>
      <c r="HW74" s="224">
        <f t="shared" si="11"/>
        <v>0</v>
      </c>
      <c r="HX74" s="224">
        <f t="shared" si="11"/>
        <v>0</v>
      </c>
      <c r="HY74" s="224">
        <f t="shared" si="11"/>
        <v>0</v>
      </c>
      <c r="HZ74" s="224">
        <f t="shared" si="11"/>
        <v>0</v>
      </c>
      <c r="IA74" s="224">
        <f t="shared" si="11"/>
        <v>0</v>
      </c>
      <c r="IB74" s="224">
        <f t="shared" si="11"/>
        <v>0</v>
      </c>
      <c r="IC74" s="224">
        <f t="shared" si="11"/>
        <v>0</v>
      </c>
      <c r="ID74" s="224">
        <f t="shared" si="11"/>
        <v>0</v>
      </c>
      <c r="IE74" s="224">
        <f t="shared" si="11"/>
        <v>0</v>
      </c>
      <c r="IF74" s="224">
        <f t="shared" si="11"/>
        <v>0</v>
      </c>
      <c r="IG74" s="224">
        <f t="shared" si="11"/>
        <v>0</v>
      </c>
      <c r="IH74" s="224">
        <f t="shared" si="11"/>
        <v>0</v>
      </c>
      <c r="II74" s="224">
        <f t="shared" si="11"/>
        <v>0</v>
      </c>
      <c r="IJ74" s="224">
        <f t="shared" si="11"/>
        <v>0</v>
      </c>
      <c r="IK74" s="224">
        <f t="shared" si="11"/>
        <v>0</v>
      </c>
      <c r="IL74" s="224">
        <f t="shared" si="11"/>
        <v>0</v>
      </c>
      <c r="IM74" s="224">
        <f t="shared" si="11"/>
        <v>0</v>
      </c>
      <c r="IN74" s="224">
        <f t="shared" si="11"/>
        <v>0</v>
      </c>
      <c r="IO74" s="224">
        <f t="shared" si="11"/>
        <v>0</v>
      </c>
      <c r="IP74" s="224">
        <f t="shared" si="11"/>
        <v>0</v>
      </c>
      <c r="IQ74" s="224">
        <f t="shared" si="11"/>
        <v>0</v>
      </c>
      <c r="IR74" s="224">
        <f t="shared" si="11"/>
        <v>0</v>
      </c>
      <c r="IS74" s="224">
        <f t="shared" si="11"/>
        <v>0</v>
      </c>
      <c r="IT74" s="224">
        <f t="shared" si="11"/>
        <v>0</v>
      </c>
      <c r="IU74" s="224">
        <f t="shared" si="11"/>
        <v>0</v>
      </c>
      <c r="IV74" s="224">
        <f t="shared" si="11"/>
        <v>0</v>
      </c>
      <c r="IW74" s="224">
        <f t="shared" si="11"/>
        <v>0</v>
      </c>
      <c r="IX74" s="224">
        <f t="shared" ref="IX74:JH74" si="12">SUM(IX60:IX73)</f>
        <v>0</v>
      </c>
      <c r="IY74" s="224">
        <f t="shared" si="12"/>
        <v>0</v>
      </c>
      <c r="IZ74" s="224">
        <f t="shared" si="12"/>
        <v>0</v>
      </c>
      <c r="JA74" s="224">
        <f t="shared" si="12"/>
        <v>0</v>
      </c>
      <c r="JB74" s="224">
        <f t="shared" si="12"/>
        <v>0</v>
      </c>
      <c r="JC74" s="224">
        <f t="shared" si="12"/>
        <v>0</v>
      </c>
      <c r="JD74" s="224">
        <f t="shared" si="12"/>
        <v>0</v>
      </c>
      <c r="JE74" s="224">
        <f t="shared" si="12"/>
        <v>0</v>
      </c>
      <c r="JF74" s="224">
        <f t="shared" si="12"/>
        <v>0</v>
      </c>
      <c r="JG74" s="224">
        <f t="shared" si="12"/>
        <v>0</v>
      </c>
      <c r="JH74" s="224">
        <f t="shared" si="12"/>
        <v>0</v>
      </c>
      <c r="JI74" s="224">
        <f>SUM(JI60:JI73)</f>
        <v>0</v>
      </c>
      <c r="JJ74" s="2"/>
      <c r="JK74" s="2"/>
    </row>
    <row r="75" spans="1:271" x14ac:dyDescent="0.25">
      <c r="A75" s="224">
        <f>A58+A74</f>
        <v>0</v>
      </c>
      <c r="B75" s="224">
        <f t="shared" ref="B75:BM75" si="13">B58+B74</f>
        <v>0</v>
      </c>
      <c r="C75" s="224">
        <f t="shared" si="13"/>
        <v>0</v>
      </c>
      <c r="D75" s="224">
        <f t="shared" si="13"/>
        <v>0</v>
      </c>
      <c r="E75" s="224">
        <f t="shared" si="13"/>
        <v>0</v>
      </c>
      <c r="F75" s="224">
        <f t="shared" si="13"/>
        <v>0</v>
      </c>
      <c r="G75" s="224">
        <f t="shared" si="13"/>
        <v>0</v>
      </c>
      <c r="H75" s="224">
        <f t="shared" si="13"/>
        <v>0</v>
      </c>
      <c r="I75" s="224">
        <f t="shared" si="13"/>
        <v>0</v>
      </c>
      <c r="J75" s="224">
        <f t="shared" si="13"/>
        <v>131892.34</v>
      </c>
      <c r="K75" s="224">
        <f t="shared" si="13"/>
        <v>0</v>
      </c>
      <c r="L75" s="224">
        <f t="shared" si="13"/>
        <v>0</v>
      </c>
      <c r="M75" s="224">
        <f t="shared" si="13"/>
        <v>0</v>
      </c>
      <c r="N75" s="224">
        <f t="shared" si="13"/>
        <v>0</v>
      </c>
      <c r="O75" s="224">
        <f t="shared" si="13"/>
        <v>0</v>
      </c>
      <c r="P75" s="224">
        <f t="shared" si="13"/>
        <v>0</v>
      </c>
      <c r="Q75" s="224">
        <f t="shared" si="13"/>
        <v>0</v>
      </c>
      <c r="R75" s="224">
        <f t="shared" si="13"/>
        <v>0</v>
      </c>
      <c r="S75" s="224">
        <f t="shared" si="13"/>
        <v>0</v>
      </c>
      <c r="T75" s="224">
        <f t="shared" si="13"/>
        <v>0</v>
      </c>
      <c r="U75" s="224">
        <f t="shared" si="13"/>
        <v>0</v>
      </c>
      <c r="V75" s="224">
        <f t="shared" si="13"/>
        <v>0</v>
      </c>
      <c r="W75" s="224">
        <f t="shared" si="13"/>
        <v>0</v>
      </c>
      <c r="X75" s="224">
        <f t="shared" si="13"/>
        <v>0</v>
      </c>
      <c r="Y75" s="224">
        <f t="shared" si="13"/>
        <v>0</v>
      </c>
      <c r="Z75" s="224">
        <f t="shared" si="13"/>
        <v>0</v>
      </c>
      <c r="AA75" s="224">
        <f t="shared" si="13"/>
        <v>0</v>
      </c>
      <c r="AB75" s="224">
        <f t="shared" si="13"/>
        <v>0</v>
      </c>
      <c r="AC75" s="224">
        <f t="shared" si="13"/>
        <v>0</v>
      </c>
      <c r="AD75" s="224">
        <f t="shared" si="13"/>
        <v>0</v>
      </c>
      <c r="AE75" s="224">
        <f t="shared" si="13"/>
        <v>0</v>
      </c>
      <c r="AF75" s="224">
        <f t="shared" si="13"/>
        <v>0</v>
      </c>
      <c r="AG75" s="224">
        <f t="shared" si="13"/>
        <v>0</v>
      </c>
      <c r="AH75" s="224">
        <f t="shared" si="13"/>
        <v>0</v>
      </c>
      <c r="AI75" s="224">
        <f t="shared" si="13"/>
        <v>0</v>
      </c>
      <c r="AJ75" s="224">
        <f t="shared" si="13"/>
        <v>0</v>
      </c>
      <c r="AK75" s="224">
        <f t="shared" si="13"/>
        <v>19341.66</v>
      </c>
      <c r="AL75" s="224">
        <f t="shared" si="13"/>
        <v>17347.8</v>
      </c>
      <c r="AM75" s="224">
        <f t="shared" si="13"/>
        <v>2088</v>
      </c>
      <c r="AN75" s="224">
        <f t="shared" si="13"/>
        <v>0</v>
      </c>
      <c r="AO75" s="224">
        <f t="shared" si="13"/>
        <v>0</v>
      </c>
      <c r="AP75" s="224">
        <f t="shared" si="13"/>
        <v>0</v>
      </c>
      <c r="AQ75" s="224">
        <f t="shared" si="13"/>
        <v>0</v>
      </c>
      <c r="AR75" s="224">
        <f t="shared" si="13"/>
        <v>0</v>
      </c>
      <c r="AS75" s="224">
        <f t="shared" si="13"/>
        <v>0</v>
      </c>
      <c r="AT75" s="224">
        <f t="shared" si="13"/>
        <v>0</v>
      </c>
      <c r="AU75" s="224">
        <f t="shared" si="13"/>
        <v>0</v>
      </c>
      <c r="AV75" s="224">
        <f t="shared" si="13"/>
        <v>0</v>
      </c>
      <c r="AW75" s="224">
        <f t="shared" si="13"/>
        <v>0</v>
      </c>
      <c r="AX75" s="224">
        <f t="shared" si="13"/>
        <v>0</v>
      </c>
      <c r="AY75" s="224">
        <f t="shared" si="13"/>
        <v>0</v>
      </c>
      <c r="AZ75" s="224">
        <f t="shared" si="13"/>
        <v>5150</v>
      </c>
      <c r="BA75" s="224">
        <f t="shared" si="13"/>
        <v>0</v>
      </c>
      <c r="BB75" s="224">
        <f t="shared" si="13"/>
        <v>0</v>
      </c>
      <c r="BC75" s="224">
        <f t="shared" si="13"/>
        <v>19470</v>
      </c>
      <c r="BD75" s="224">
        <f t="shared" si="13"/>
        <v>0</v>
      </c>
      <c r="BE75" s="224">
        <f t="shared" si="13"/>
        <v>0</v>
      </c>
      <c r="BF75" s="224">
        <f t="shared" si="13"/>
        <v>0</v>
      </c>
      <c r="BG75" s="224">
        <f t="shared" si="13"/>
        <v>0</v>
      </c>
      <c r="BH75" s="224">
        <f t="shared" si="13"/>
        <v>0</v>
      </c>
      <c r="BI75" s="224">
        <f t="shared" si="13"/>
        <v>0</v>
      </c>
      <c r="BJ75" s="224">
        <f t="shared" si="13"/>
        <v>0</v>
      </c>
      <c r="BK75" s="224">
        <f t="shared" si="13"/>
        <v>0</v>
      </c>
      <c r="BL75" s="224">
        <f t="shared" si="13"/>
        <v>0</v>
      </c>
      <c r="BM75" s="224">
        <f t="shared" si="13"/>
        <v>0</v>
      </c>
      <c r="BN75" s="224">
        <f t="shared" ref="BN75:DY75" si="14">BN58+BN74</f>
        <v>0</v>
      </c>
      <c r="BO75" s="224">
        <f t="shared" si="14"/>
        <v>0</v>
      </c>
      <c r="BP75" s="224">
        <f t="shared" si="14"/>
        <v>0</v>
      </c>
      <c r="BQ75" s="224">
        <f t="shared" si="14"/>
        <v>0</v>
      </c>
      <c r="BR75" s="224">
        <f t="shared" si="14"/>
        <v>0</v>
      </c>
      <c r="BS75" s="224">
        <f t="shared" si="14"/>
        <v>0</v>
      </c>
      <c r="BT75" s="224">
        <f t="shared" si="14"/>
        <v>0</v>
      </c>
      <c r="BU75" s="224">
        <f t="shared" si="14"/>
        <v>0</v>
      </c>
      <c r="BV75" s="224">
        <f t="shared" si="14"/>
        <v>0</v>
      </c>
      <c r="BW75" s="224">
        <f t="shared" si="14"/>
        <v>496442.39</v>
      </c>
      <c r="BX75" s="224">
        <f t="shared" si="14"/>
        <v>0</v>
      </c>
      <c r="BY75" s="224">
        <f t="shared" si="14"/>
        <v>0</v>
      </c>
      <c r="BZ75" s="224">
        <f t="shared" si="14"/>
        <v>0</v>
      </c>
      <c r="CA75" s="224">
        <f t="shared" si="14"/>
        <v>0</v>
      </c>
      <c r="CB75" s="224">
        <f t="shared" si="14"/>
        <v>0</v>
      </c>
      <c r="CC75" s="224">
        <f t="shared" si="14"/>
        <v>0</v>
      </c>
      <c r="CD75" s="224">
        <f t="shared" si="14"/>
        <v>0</v>
      </c>
      <c r="CE75" s="224">
        <f t="shared" si="14"/>
        <v>0</v>
      </c>
      <c r="CF75" s="224">
        <f t="shared" si="14"/>
        <v>178130.68</v>
      </c>
      <c r="CG75" s="224">
        <f t="shared" si="14"/>
        <v>0</v>
      </c>
      <c r="CH75" s="224">
        <f t="shared" si="14"/>
        <v>0</v>
      </c>
      <c r="CI75" s="224">
        <f t="shared" si="14"/>
        <v>0</v>
      </c>
      <c r="CJ75" s="224">
        <f t="shared" si="14"/>
        <v>0</v>
      </c>
      <c r="CK75" s="224">
        <f t="shared" si="14"/>
        <v>0</v>
      </c>
      <c r="CL75" s="224">
        <f t="shared" si="14"/>
        <v>0</v>
      </c>
      <c r="CM75" s="224">
        <f t="shared" si="14"/>
        <v>0</v>
      </c>
      <c r="CN75" s="224">
        <f t="shared" si="14"/>
        <v>0</v>
      </c>
      <c r="CO75" s="224">
        <f t="shared" si="14"/>
        <v>0</v>
      </c>
      <c r="CP75" s="224">
        <f t="shared" si="14"/>
        <v>4002.98</v>
      </c>
      <c r="CQ75" s="224">
        <f t="shared" si="14"/>
        <v>0</v>
      </c>
      <c r="CR75" s="224">
        <f t="shared" si="14"/>
        <v>0</v>
      </c>
      <c r="CS75" s="224">
        <f t="shared" si="14"/>
        <v>0</v>
      </c>
      <c r="CT75" s="224">
        <f t="shared" si="14"/>
        <v>0</v>
      </c>
      <c r="CU75" s="224">
        <f t="shared" si="14"/>
        <v>206736</v>
      </c>
      <c r="CV75" s="224">
        <f t="shared" si="14"/>
        <v>0</v>
      </c>
      <c r="CW75" s="224">
        <f t="shared" si="14"/>
        <v>0</v>
      </c>
      <c r="CX75" s="224">
        <f t="shared" si="14"/>
        <v>0</v>
      </c>
      <c r="CY75" s="224">
        <f t="shared" si="14"/>
        <v>0</v>
      </c>
      <c r="CZ75" s="224">
        <f t="shared" si="14"/>
        <v>0</v>
      </c>
      <c r="DA75" s="224">
        <f t="shared" si="14"/>
        <v>0</v>
      </c>
      <c r="DB75" s="224">
        <f t="shared" si="14"/>
        <v>0</v>
      </c>
      <c r="DC75" s="224">
        <f t="shared" si="14"/>
        <v>0</v>
      </c>
      <c r="DD75" s="224">
        <f t="shared" si="14"/>
        <v>0</v>
      </c>
      <c r="DE75" s="224">
        <f t="shared" si="14"/>
        <v>12000</v>
      </c>
      <c r="DF75" s="224">
        <f t="shared" si="14"/>
        <v>8439.98</v>
      </c>
      <c r="DG75" s="224">
        <f t="shared" si="14"/>
        <v>0</v>
      </c>
      <c r="DH75" s="224">
        <f t="shared" si="14"/>
        <v>0</v>
      </c>
      <c r="DI75" s="224">
        <f t="shared" si="14"/>
        <v>0</v>
      </c>
      <c r="DJ75" s="224">
        <f t="shared" si="14"/>
        <v>0</v>
      </c>
      <c r="DK75" s="224">
        <f t="shared" si="14"/>
        <v>0</v>
      </c>
      <c r="DL75" s="224">
        <f t="shared" si="14"/>
        <v>0</v>
      </c>
      <c r="DM75" s="224">
        <f t="shared" si="14"/>
        <v>0</v>
      </c>
      <c r="DN75" s="224">
        <f t="shared" si="14"/>
        <v>0</v>
      </c>
      <c r="DO75" s="224">
        <f t="shared" si="14"/>
        <v>0</v>
      </c>
      <c r="DP75" s="224">
        <f t="shared" si="14"/>
        <v>0</v>
      </c>
      <c r="DQ75" s="224">
        <f t="shared" si="14"/>
        <v>0</v>
      </c>
      <c r="DR75" s="224">
        <f t="shared" si="14"/>
        <v>0</v>
      </c>
      <c r="DS75" s="224">
        <f t="shared" si="14"/>
        <v>0</v>
      </c>
      <c r="DT75" s="224">
        <f t="shared" si="14"/>
        <v>0</v>
      </c>
      <c r="DU75" s="224">
        <f t="shared" si="14"/>
        <v>0</v>
      </c>
      <c r="DV75" s="224">
        <f t="shared" si="14"/>
        <v>0</v>
      </c>
      <c r="DW75" s="224">
        <f t="shared" si="14"/>
        <v>0</v>
      </c>
      <c r="DX75" s="224">
        <f t="shared" si="14"/>
        <v>0</v>
      </c>
      <c r="DY75" s="224">
        <f t="shared" si="14"/>
        <v>0</v>
      </c>
      <c r="DZ75" s="224">
        <f t="shared" ref="DZ75:GK75" si="15">DZ58+DZ74</f>
        <v>0</v>
      </c>
      <c r="EA75" s="224">
        <f t="shared" si="15"/>
        <v>0</v>
      </c>
      <c r="EB75" s="224">
        <f t="shared" si="15"/>
        <v>0</v>
      </c>
      <c r="EC75" s="224">
        <f t="shared" si="15"/>
        <v>0</v>
      </c>
      <c r="ED75" s="224">
        <f t="shared" si="15"/>
        <v>0</v>
      </c>
      <c r="EE75" s="224">
        <f t="shared" si="15"/>
        <v>0</v>
      </c>
      <c r="EF75" s="224">
        <f t="shared" si="15"/>
        <v>0</v>
      </c>
      <c r="EG75" s="224">
        <f t="shared" si="15"/>
        <v>0</v>
      </c>
      <c r="EH75" s="224">
        <f t="shared" si="15"/>
        <v>0</v>
      </c>
      <c r="EI75" s="224">
        <f t="shared" si="15"/>
        <v>0</v>
      </c>
      <c r="EJ75" s="224">
        <f t="shared" si="15"/>
        <v>0</v>
      </c>
      <c r="EK75" s="224">
        <f t="shared" si="15"/>
        <v>0</v>
      </c>
      <c r="EL75" s="224">
        <f t="shared" si="15"/>
        <v>0</v>
      </c>
      <c r="EM75" s="224">
        <f t="shared" si="15"/>
        <v>0</v>
      </c>
      <c r="EN75" s="224">
        <f t="shared" si="15"/>
        <v>0</v>
      </c>
      <c r="EO75" s="224">
        <f t="shared" si="15"/>
        <v>0</v>
      </c>
      <c r="EP75" s="224">
        <f t="shared" si="15"/>
        <v>0</v>
      </c>
      <c r="EQ75" s="224">
        <f t="shared" si="15"/>
        <v>0</v>
      </c>
      <c r="ER75" s="224">
        <f t="shared" si="15"/>
        <v>0</v>
      </c>
      <c r="ES75" s="224">
        <f t="shared" si="15"/>
        <v>0</v>
      </c>
      <c r="ET75" s="224">
        <f t="shared" si="15"/>
        <v>0</v>
      </c>
      <c r="EU75" s="224">
        <f t="shared" si="15"/>
        <v>0</v>
      </c>
      <c r="EV75" s="224">
        <f t="shared" si="15"/>
        <v>0</v>
      </c>
      <c r="EW75" s="224">
        <f t="shared" si="15"/>
        <v>0</v>
      </c>
      <c r="EX75" s="224">
        <f t="shared" si="15"/>
        <v>0</v>
      </c>
      <c r="EY75" s="224">
        <f t="shared" si="15"/>
        <v>0</v>
      </c>
      <c r="EZ75" s="224">
        <f t="shared" si="15"/>
        <v>0</v>
      </c>
      <c r="FA75" s="224">
        <f t="shared" si="15"/>
        <v>0</v>
      </c>
      <c r="FB75" s="224">
        <f t="shared" si="15"/>
        <v>3000</v>
      </c>
      <c r="FC75" s="224">
        <f t="shared" si="15"/>
        <v>0</v>
      </c>
      <c r="FD75" s="224">
        <f t="shared" si="15"/>
        <v>20790</v>
      </c>
      <c r="FE75" s="224">
        <f t="shared" si="15"/>
        <v>0</v>
      </c>
      <c r="FF75" s="224">
        <f t="shared" si="15"/>
        <v>0</v>
      </c>
      <c r="FG75" s="224">
        <f t="shared" si="15"/>
        <v>0</v>
      </c>
      <c r="FH75" s="224">
        <f t="shared" si="15"/>
        <v>0</v>
      </c>
      <c r="FI75" s="224">
        <f t="shared" si="15"/>
        <v>0</v>
      </c>
      <c r="FJ75" s="224">
        <f t="shared" si="15"/>
        <v>70000</v>
      </c>
      <c r="FK75" s="224">
        <f t="shared" si="15"/>
        <v>0</v>
      </c>
      <c r="FL75" s="224">
        <f t="shared" si="15"/>
        <v>0</v>
      </c>
      <c r="FM75" s="224">
        <f t="shared" si="15"/>
        <v>0</v>
      </c>
      <c r="FN75" s="224">
        <f t="shared" si="15"/>
        <v>0</v>
      </c>
      <c r="FO75" s="224">
        <f t="shared" si="15"/>
        <v>0</v>
      </c>
      <c r="FP75" s="224">
        <f t="shared" si="15"/>
        <v>0</v>
      </c>
      <c r="FQ75" s="224">
        <f t="shared" si="15"/>
        <v>0</v>
      </c>
      <c r="FR75" s="224">
        <f t="shared" si="15"/>
        <v>0</v>
      </c>
      <c r="FS75" s="224">
        <f t="shared" si="15"/>
        <v>7799.99</v>
      </c>
      <c r="FT75" s="224">
        <f t="shared" si="15"/>
        <v>183362.56</v>
      </c>
      <c r="FU75" s="224">
        <f t="shared" si="15"/>
        <v>0</v>
      </c>
      <c r="FV75" s="224">
        <f t="shared" si="15"/>
        <v>0</v>
      </c>
      <c r="FW75" s="224">
        <f t="shared" si="15"/>
        <v>0</v>
      </c>
      <c r="FX75" s="224">
        <f t="shared" si="15"/>
        <v>0</v>
      </c>
      <c r="FY75" s="224">
        <f t="shared" si="15"/>
        <v>0</v>
      </c>
      <c r="FZ75" s="224">
        <f t="shared" si="15"/>
        <v>0</v>
      </c>
      <c r="GA75" s="224">
        <f t="shared" si="15"/>
        <v>0</v>
      </c>
      <c r="GB75" s="224">
        <f t="shared" si="15"/>
        <v>0</v>
      </c>
      <c r="GC75" s="224">
        <f t="shared" si="15"/>
        <v>0</v>
      </c>
      <c r="GD75" s="224">
        <f t="shared" si="15"/>
        <v>0</v>
      </c>
      <c r="GE75" s="224">
        <f t="shared" si="15"/>
        <v>0</v>
      </c>
      <c r="GF75" s="224">
        <f t="shared" si="15"/>
        <v>0</v>
      </c>
      <c r="GG75" s="224">
        <f t="shared" si="15"/>
        <v>0</v>
      </c>
      <c r="GH75" s="224">
        <f t="shared" si="15"/>
        <v>0</v>
      </c>
      <c r="GI75" s="224">
        <f t="shared" si="15"/>
        <v>162132</v>
      </c>
      <c r="GJ75" s="224">
        <f t="shared" si="15"/>
        <v>0</v>
      </c>
      <c r="GK75" s="224">
        <f t="shared" si="15"/>
        <v>92500</v>
      </c>
      <c r="GL75" s="224">
        <f t="shared" ref="GL75:IW75" si="16">GL58+GL74</f>
        <v>0</v>
      </c>
      <c r="GM75" s="224">
        <f t="shared" si="16"/>
        <v>0</v>
      </c>
      <c r="GN75" s="224">
        <f t="shared" si="16"/>
        <v>0</v>
      </c>
      <c r="GO75" s="224">
        <f t="shared" si="16"/>
        <v>0</v>
      </c>
      <c r="GP75" s="224">
        <f t="shared" si="16"/>
        <v>0</v>
      </c>
      <c r="GQ75" s="224">
        <f t="shared" si="16"/>
        <v>0</v>
      </c>
      <c r="GR75" s="224">
        <f t="shared" si="16"/>
        <v>0</v>
      </c>
      <c r="GS75" s="224">
        <f t="shared" si="16"/>
        <v>0</v>
      </c>
      <c r="GT75" s="224">
        <f t="shared" si="16"/>
        <v>0</v>
      </c>
      <c r="GU75" s="224">
        <f t="shared" si="16"/>
        <v>0</v>
      </c>
      <c r="GV75" s="224">
        <f t="shared" si="16"/>
        <v>0</v>
      </c>
      <c r="GW75" s="224">
        <f t="shared" si="16"/>
        <v>0</v>
      </c>
      <c r="GX75" s="224">
        <f t="shared" si="16"/>
        <v>0</v>
      </c>
      <c r="GY75" s="224">
        <f t="shared" si="16"/>
        <v>0</v>
      </c>
      <c r="GZ75" s="224">
        <f t="shared" si="16"/>
        <v>0</v>
      </c>
      <c r="HA75" s="224">
        <f t="shared" si="16"/>
        <v>0</v>
      </c>
      <c r="HB75" s="224">
        <f t="shared" si="16"/>
        <v>0</v>
      </c>
      <c r="HC75" s="224">
        <f t="shared" si="16"/>
        <v>0</v>
      </c>
      <c r="HD75" s="224">
        <f t="shared" si="16"/>
        <v>0</v>
      </c>
      <c r="HE75" s="224">
        <f t="shared" si="16"/>
        <v>0</v>
      </c>
      <c r="HF75" s="224">
        <f t="shared" si="16"/>
        <v>0</v>
      </c>
      <c r="HG75" s="224">
        <f t="shared" si="16"/>
        <v>0</v>
      </c>
      <c r="HH75" s="224">
        <f t="shared" si="16"/>
        <v>0</v>
      </c>
      <c r="HI75" s="224">
        <f t="shared" si="16"/>
        <v>0</v>
      </c>
      <c r="HJ75" s="224">
        <f t="shared" si="16"/>
        <v>0</v>
      </c>
      <c r="HK75" s="224">
        <f t="shared" si="16"/>
        <v>0</v>
      </c>
      <c r="HL75" s="224">
        <f t="shared" si="16"/>
        <v>0</v>
      </c>
      <c r="HM75" s="224">
        <f t="shared" si="16"/>
        <v>0</v>
      </c>
      <c r="HN75" s="224">
        <f t="shared" si="16"/>
        <v>0</v>
      </c>
      <c r="HO75" s="224">
        <f t="shared" si="16"/>
        <v>0</v>
      </c>
      <c r="HP75" s="224">
        <f t="shared" si="16"/>
        <v>0</v>
      </c>
      <c r="HQ75" s="224">
        <f t="shared" si="16"/>
        <v>0</v>
      </c>
      <c r="HR75" s="224">
        <f t="shared" si="16"/>
        <v>0</v>
      </c>
      <c r="HS75" s="224">
        <f t="shared" si="16"/>
        <v>0</v>
      </c>
      <c r="HT75" s="224">
        <f t="shared" si="16"/>
        <v>0</v>
      </c>
      <c r="HU75" s="224">
        <f t="shared" si="16"/>
        <v>0</v>
      </c>
      <c r="HV75" s="224">
        <f t="shared" si="16"/>
        <v>0</v>
      </c>
      <c r="HW75" s="224">
        <f t="shared" si="16"/>
        <v>0</v>
      </c>
      <c r="HX75" s="224">
        <f t="shared" si="16"/>
        <v>0</v>
      </c>
      <c r="HY75" s="224">
        <f t="shared" si="16"/>
        <v>0</v>
      </c>
      <c r="HZ75" s="224">
        <f t="shared" si="16"/>
        <v>0</v>
      </c>
      <c r="IA75" s="224">
        <f t="shared" si="16"/>
        <v>0</v>
      </c>
      <c r="IB75" s="224">
        <f t="shared" si="16"/>
        <v>0</v>
      </c>
      <c r="IC75" s="224">
        <f t="shared" si="16"/>
        <v>0</v>
      </c>
      <c r="ID75" s="224">
        <f t="shared" si="16"/>
        <v>0</v>
      </c>
      <c r="IE75" s="224">
        <f t="shared" si="16"/>
        <v>0</v>
      </c>
      <c r="IF75" s="224">
        <f t="shared" si="16"/>
        <v>0</v>
      </c>
      <c r="IG75" s="224">
        <f t="shared" si="16"/>
        <v>0</v>
      </c>
      <c r="IH75" s="224">
        <f t="shared" si="16"/>
        <v>0</v>
      </c>
      <c r="II75" s="224">
        <f t="shared" si="16"/>
        <v>0</v>
      </c>
      <c r="IJ75" s="224">
        <f t="shared" si="16"/>
        <v>0</v>
      </c>
      <c r="IK75" s="224">
        <f t="shared" si="16"/>
        <v>0</v>
      </c>
      <c r="IL75" s="224">
        <f t="shared" si="16"/>
        <v>0</v>
      </c>
      <c r="IM75" s="224">
        <f t="shared" si="16"/>
        <v>0</v>
      </c>
      <c r="IN75" s="224">
        <f t="shared" si="16"/>
        <v>0</v>
      </c>
      <c r="IO75" s="224">
        <f t="shared" si="16"/>
        <v>0</v>
      </c>
      <c r="IP75" s="224">
        <f t="shared" si="16"/>
        <v>0</v>
      </c>
      <c r="IQ75" s="224">
        <f t="shared" si="16"/>
        <v>0</v>
      </c>
      <c r="IR75" s="224">
        <f t="shared" si="16"/>
        <v>0</v>
      </c>
      <c r="IS75" s="224">
        <f t="shared" si="16"/>
        <v>0</v>
      </c>
      <c r="IT75" s="224">
        <f t="shared" si="16"/>
        <v>0</v>
      </c>
      <c r="IU75" s="224">
        <f t="shared" si="16"/>
        <v>0</v>
      </c>
      <c r="IV75" s="224">
        <f t="shared" si="16"/>
        <v>0</v>
      </c>
      <c r="IW75" s="224">
        <f t="shared" si="16"/>
        <v>0</v>
      </c>
      <c r="IX75" s="224">
        <f t="shared" ref="IX75:JH75" si="17">IX58+IX74</f>
        <v>0</v>
      </c>
      <c r="IY75" s="224">
        <f t="shared" si="17"/>
        <v>0</v>
      </c>
      <c r="IZ75" s="224">
        <f t="shared" si="17"/>
        <v>0</v>
      </c>
      <c r="JA75" s="224">
        <f t="shared" si="17"/>
        <v>0</v>
      </c>
      <c r="JB75" s="224">
        <f t="shared" si="17"/>
        <v>0</v>
      </c>
      <c r="JC75" s="224">
        <f t="shared" si="17"/>
        <v>0</v>
      </c>
      <c r="JD75" s="224">
        <f t="shared" si="17"/>
        <v>0</v>
      </c>
      <c r="JE75" s="224">
        <f t="shared" si="17"/>
        <v>0</v>
      </c>
      <c r="JF75" s="224">
        <f t="shared" si="17"/>
        <v>0</v>
      </c>
      <c r="JG75" s="224">
        <f t="shared" si="17"/>
        <v>0</v>
      </c>
      <c r="JH75" s="224">
        <f t="shared" si="17"/>
        <v>0</v>
      </c>
      <c r="JI75" s="224">
        <f t="shared" ref="JI75" si="18">JI58+JI74</f>
        <v>1640626.38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2" t="s">
        <v>173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</row>
    <row r="2" spans="1:43" ht="18.75" x14ac:dyDescent="0.3">
      <c r="A2" s="223">
        <v>211101</v>
      </c>
      <c r="B2" s="223">
        <v>211102</v>
      </c>
      <c r="C2" s="223">
        <v>211103</v>
      </c>
      <c r="D2" s="223">
        <v>211104</v>
      </c>
      <c r="E2" s="223">
        <v>211105</v>
      </c>
      <c r="F2" s="223">
        <v>211106</v>
      </c>
      <c r="G2" s="223">
        <v>211203</v>
      </c>
      <c r="H2" s="223">
        <v>211205</v>
      </c>
      <c r="I2" s="223">
        <v>211206</v>
      </c>
      <c r="J2" s="223">
        <v>211208</v>
      </c>
      <c r="K2" s="223">
        <v>211209</v>
      </c>
      <c r="L2" s="223">
        <v>211211</v>
      </c>
      <c r="M2" s="223">
        <v>211301</v>
      </c>
      <c r="N2" s="223">
        <v>211401</v>
      </c>
      <c r="O2" s="223">
        <v>211501</v>
      </c>
      <c r="P2" s="223">
        <v>211502</v>
      </c>
      <c r="Q2" s="223">
        <v>211503</v>
      </c>
      <c r="R2" s="223">
        <v>211504</v>
      </c>
      <c r="S2" s="223">
        <v>212101</v>
      </c>
      <c r="T2" s="223">
        <v>212201</v>
      </c>
      <c r="U2" s="223">
        <v>212203</v>
      </c>
      <c r="V2" s="223">
        <v>212204</v>
      </c>
      <c r="W2" s="223">
        <v>212205</v>
      </c>
      <c r="X2" s="223">
        <v>212206</v>
      </c>
      <c r="Y2" s="223">
        <v>212207</v>
      </c>
      <c r="Z2" s="223">
        <v>212208</v>
      </c>
      <c r="AA2" s="223">
        <v>212209</v>
      </c>
      <c r="AB2" s="223">
        <v>212210</v>
      </c>
      <c r="AC2" s="223">
        <v>213101</v>
      </c>
      <c r="AD2" s="223">
        <v>213102</v>
      </c>
      <c r="AE2" s="223">
        <v>213201</v>
      </c>
      <c r="AF2" s="223">
        <v>213202</v>
      </c>
      <c r="AG2" s="223">
        <v>214101</v>
      </c>
      <c r="AH2" s="223">
        <v>214201</v>
      </c>
      <c r="AI2" s="223">
        <v>214202</v>
      </c>
      <c r="AJ2" s="223">
        <v>214203</v>
      </c>
      <c r="AK2" s="223">
        <v>215101</v>
      </c>
      <c r="AL2" s="223">
        <v>215201</v>
      </c>
      <c r="AM2" s="223">
        <v>215301</v>
      </c>
      <c r="AN2" s="223">
        <v>215401</v>
      </c>
      <c r="AO2" s="225" t="s">
        <v>0</v>
      </c>
      <c r="AP2" s="2"/>
      <c r="AQ2" s="2"/>
    </row>
    <row r="3" spans="1:43" x14ac:dyDescent="0.25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24">
        <f>SUM(A3:AN3)</f>
        <v>0</v>
      </c>
      <c r="AP3" s="2"/>
      <c r="AQ3" s="2"/>
    </row>
    <row r="4" spans="1:43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24">
        <f t="shared" ref="AO4:AO57" si="0">SUM(A4:AN4)</f>
        <v>0</v>
      </c>
      <c r="AP4" s="2"/>
      <c r="AQ4" s="2"/>
    </row>
    <row r="5" spans="1:43" x14ac:dyDescent="0.2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24">
        <f t="shared" si="0"/>
        <v>0</v>
      </c>
      <c r="AP5" s="2"/>
      <c r="AQ5" s="2"/>
    </row>
    <row r="6" spans="1:43" x14ac:dyDescent="0.25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24">
        <f t="shared" si="0"/>
        <v>0</v>
      </c>
      <c r="AP6" s="2"/>
      <c r="AQ6" s="2"/>
    </row>
    <row r="7" spans="1:43" x14ac:dyDescent="0.25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24">
        <f t="shared" si="0"/>
        <v>0</v>
      </c>
      <c r="AP7" s="2"/>
      <c r="AQ7" s="2"/>
    </row>
    <row r="8" spans="1:43" x14ac:dyDescent="0.25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24">
        <f t="shared" si="0"/>
        <v>0</v>
      </c>
      <c r="AP8" s="2"/>
      <c r="AQ8" s="2"/>
    </row>
    <row r="9" spans="1:43" x14ac:dyDescent="0.25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24">
        <f t="shared" si="0"/>
        <v>0</v>
      </c>
      <c r="AP9" s="2"/>
      <c r="AQ9" s="2"/>
    </row>
    <row r="10" spans="1:43" x14ac:dyDescent="0.25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24">
        <f t="shared" si="0"/>
        <v>0</v>
      </c>
      <c r="AP10" s="2"/>
      <c r="AQ10" s="2"/>
    </row>
    <row r="11" spans="1:43" x14ac:dyDescent="0.25">
      <c r="A11" s="257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24">
        <f t="shared" si="0"/>
        <v>0</v>
      </c>
      <c r="AP11" s="2"/>
      <c r="AQ11" s="2"/>
    </row>
    <row r="12" spans="1:43" x14ac:dyDescent="0.25">
      <c r="A12" s="257"/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24">
        <f t="shared" si="0"/>
        <v>0</v>
      </c>
      <c r="AP12" s="2"/>
      <c r="AQ12" s="2"/>
    </row>
    <row r="13" spans="1:43" x14ac:dyDescent="0.25">
      <c r="A13" s="257"/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24">
        <f t="shared" si="0"/>
        <v>0</v>
      </c>
      <c r="AP13" s="2"/>
      <c r="AQ13" s="2"/>
    </row>
    <row r="14" spans="1:43" x14ac:dyDescent="0.25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24">
        <f t="shared" si="0"/>
        <v>0</v>
      </c>
      <c r="AP14" s="2"/>
      <c r="AQ14" s="2"/>
    </row>
    <row r="15" spans="1:43" x14ac:dyDescent="0.25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24">
        <f t="shared" si="0"/>
        <v>0</v>
      </c>
      <c r="AP15" s="2"/>
      <c r="AQ15" s="2"/>
    </row>
    <row r="16" spans="1:43" x14ac:dyDescent="0.25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24">
        <f t="shared" si="0"/>
        <v>0</v>
      </c>
      <c r="AP16" s="2"/>
      <c r="AQ16" s="2"/>
    </row>
    <row r="17" spans="1:43" x14ac:dyDescent="0.25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24">
        <f t="shared" si="0"/>
        <v>0</v>
      </c>
      <c r="AP17" s="2"/>
      <c r="AQ17" s="2"/>
    </row>
    <row r="18" spans="1:43" x14ac:dyDescent="0.25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24">
        <f t="shared" si="0"/>
        <v>0</v>
      </c>
      <c r="AP18" s="2"/>
      <c r="AQ18" s="2"/>
    </row>
    <row r="19" spans="1:43" x14ac:dyDescent="0.25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24">
        <f t="shared" si="0"/>
        <v>0</v>
      </c>
      <c r="AP19" s="2"/>
      <c r="AQ19" s="2"/>
    </row>
    <row r="20" spans="1:43" x14ac:dyDescent="0.25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24">
        <f t="shared" si="0"/>
        <v>0</v>
      </c>
      <c r="AP20" s="2"/>
      <c r="AQ20" s="2"/>
    </row>
    <row r="21" spans="1:43" x14ac:dyDescent="0.25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24">
        <f t="shared" si="0"/>
        <v>0</v>
      </c>
      <c r="AP21" s="2"/>
      <c r="AQ21" s="2"/>
    </row>
    <row r="22" spans="1:43" x14ac:dyDescent="0.25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24">
        <f t="shared" si="0"/>
        <v>0</v>
      </c>
      <c r="AP22" s="2"/>
      <c r="AQ22" s="2"/>
    </row>
    <row r="23" spans="1:43" x14ac:dyDescent="0.25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24">
        <f t="shared" si="0"/>
        <v>0</v>
      </c>
      <c r="AP23" s="2"/>
      <c r="AQ23" s="2"/>
    </row>
    <row r="24" spans="1:43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24">
        <f t="shared" si="0"/>
        <v>0</v>
      </c>
      <c r="AP24" s="2"/>
      <c r="AQ24" s="2"/>
    </row>
    <row r="25" spans="1:43" x14ac:dyDescent="0.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24">
        <f t="shared" si="0"/>
        <v>0</v>
      </c>
      <c r="AP25" s="2"/>
      <c r="AQ25" s="2"/>
    </row>
    <row r="26" spans="1:43" x14ac:dyDescent="0.25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24">
        <f t="shared" si="0"/>
        <v>0</v>
      </c>
      <c r="AP26" s="2"/>
      <c r="AQ26" s="2"/>
    </row>
    <row r="27" spans="1:43" x14ac:dyDescent="0.25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24">
        <f t="shared" si="0"/>
        <v>0</v>
      </c>
      <c r="AP27" s="2"/>
      <c r="AQ27" s="2"/>
    </row>
    <row r="28" spans="1:43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24">
        <f t="shared" si="0"/>
        <v>0</v>
      </c>
      <c r="AP28" s="2"/>
      <c r="AQ28" s="2"/>
    </row>
    <row r="29" spans="1:43" x14ac:dyDescent="0.25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24">
        <f t="shared" si="0"/>
        <v>0</v>
      </c>
      <c r="AP29" s="2"/>
      <c r="AQ29" s="2"/>
    </row>
    <row r="30" spans="1:43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24">
        <f t="shared" si="0"/>
        <v>0</v>
      </c>
      <c r="AP30" s="2"/>
      <c r="AQ30" s="2"/>
    </row>
    <row r="31" spans="1:43" x14ac:dyDescent="0.25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24">
        <f t="shared" si="0"/>
        <v>0</v>
      </c>
      <c r="AP31" s="2"/>
      <c r="AQ31" s="2"/>
    </row>
    <row r="32" spans="1:43" x14ac:dyDescent="0.25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24">
        <f t="shared" si="0"/>
        <v>0</v>
      </c>
      <c r="AP32" s="2"/>
      <c r="AQ32" s="2"/>
    </row>
    <row r="33" spans="1:43" x14ac:dyDescent="0.25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24">
        <f t="shared" si="0"/>
        <v>0</v>
      </c>
      <c r="AP33" s="2"/>
      <c r="AQ33" s="2"/>
    </row>
    <row r="34" spans="1:43" x14ac:dyDescent="0.25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24">
        <f t="shared" si="0"/>
        <v>0</v>
      </c>
      <c r="AP34" s="2"/>
      <c r="AQ34" s="2"/>
    </row>
    <row r="35" spans="1:43" x14ac:dyDescent="0.25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24">
        <f t="shared" si="0"/>
        <v>0</v>
      </c>
      <c r="AP35" s="2"/>
      <c r="AQ35" s="2"/>
    </row>
    <row r="36" spans="1:43" x14ac:dyDescent="0.25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24">
        <f t="shared" si="0"/>
        <v>0</v>
      </c>
      <c r="AP36" s="2"/>
      <c r="AQ36" s="2"/>
    </row>
    <row r="37" spans="1:43" x14ac:dyDescent="0.25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24">
        <f t="shared" si="0"/>
        <v>0</v>
      </c>
      <c r="AP37" s="2"/>
      <c r="AQ37" s="2"/>
    </row>
    <row r="38" spans="1:43" x14ac:dyDescent="0.25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24">
        <f t="shared" si="0"/>
        <v>0</v>
      </c>
      <c r="AP38" s="2"/>
      <c r="AQ38" s="2"/>
    </row>
    <row r="39" spans="1:43" x14ac:dyDescent="0.25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24">
        <f t="shared" si="0"/>
        <v>0</v>
      </c>
      <c r="AP39" s="2"/>
      <c r="AQ39" s="2"/>
    </row>
    <row r="40" spans="1:43" x14ac:dyDescent="0.25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24">
        <f t="shared" si="0"/>
        <v>0</v>
      </c>
      <c r="AP40" s="2"/>
      <c r="AQ40" s="2"/>
    </row>
    <row r="41" spans="1:43" x14ac:dyDescent="0.25">
      <c r="A41" s="257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24">
        <f t="shared" si="0"/>
        <v>0</v>
      </c>
      <c r="AP41" s="2"/>
      <c r="AQ41" s="2"/>
    </row>
    <row r="42" spans="1:43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24">
        <f t="shared" si="0"/>
        <v>0</v>
      </c>
      <c r="AP42" s="2"/>
      <c r="AQ42" s="2"/>
    </row>
    <row r="43" spans="1:43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24">
        <f t="shared" si="0"/>
        <v>0</v>
      </c>
      <c r="AP43" s="2"/>
      <c r="AQ43" s="2"/>
    </row>
    <row r="44" spans="1:43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24">
        <f t="shared" si="0"/>
        <v>0</v>
      </c>
      <c r="AP44" s="2"/>
      <c r="AQ44" s="2"/>
    </row>
    <row r="45" spans="1:43" x14ac:dyDescent="0.2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24">
        <f t="shared" si="0"/>
        <v>0</v>
      </c>
      <c r="AP45" s="2"/>
      <c r="AQ45" s="2"/>
    </row>
    <row r="46" spans="1:43" x14ac:dyDescent="0.25">
      <c r="A46" s="257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24">
        <f t="shared" si="0"/>
        <v>0</v>
      </c>
      <c r="AP46" s="2"/>
      <c r="AQ46" s="2"/>
    </row>
    <row r="47" spans="1:43" x14ac:dyDescent="0.25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24">
        <f t="shared" si="0"/>
        <v>0</v>
      </c>
      <c r="AP47" s="2"/>
      <c r="AQ47" s="2"/>
    </row>
    <row r="48" spans="1:43" x14ac:dyDescent="0.25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24">
        <f t="shared" si="0"/>
        <v>0</v>
      </c>
      <c r="AP48" s="2"/>
      <c r="AQ48" s="2"/>
    </row>
    <row r="49" spans="1:43" x14ac:dyDescent="0.25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24">
        <f t="shared" si="0"/>
        <v>0</v>
      </c>
      <c r="AP49" s="2"/>
      <c r="AQ49" s="2"/>
    </row>
    <row r="50" spans="1:43" x14ac:dyDescent="0.25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24">
        <f t="shared" si="0"/>
        <v>0</v>
      </c>
      <c r="AP50" s="2"/>
      <c r="AQ50" s="2"/>
    </row>
    <row r="51" spans="1:43" x14ac:dyDescent="0.25">
      <c r="A51" s="257"/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24">
        <f t="shared" si="0"/>
        <v>0</v>
      </c>
      <c r="AP51" s="2"/>
      <c r="AQ51" s="2"/>
    </row>
    <row r="52" spans="1:43" x14ac:dyDescent="0.25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24">
        <f t="shared" si="0"/>
        <v>0</v>
      </c>
      <c r="AP52" s="2"/>
      <c r="AQ52" s="2"/>
    </row>
    <row r="53" spans="1:43" x14ac:dyDescent="0.2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24">
        <f t="shared" si="0"/>
        <v>0</v>
      </c>
      <c r="AP53" s="2"/>
      <c r="AQ53" s="2"/>
    </row>
    <row r="54" spans="1:43" x14ac:dyDescent="0.2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24">
        <f t="shared" si="0"/>
        <v>0</v>
      </c>
      <c r="AP54" s="2"/>
      <c r="AQ54" s="2"/>
    </row>
    <row r="55" spans="1:43" x14ac:dyDescent="0.25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24">
        <f t="shared" si="0"/>
        <v>0</v>
      </c>
      <c r="AP55" s="2"/>
      <c r="AQ55" s="2"/>
    </row>
    <row r="56" spans="1:43" x14ac:dyDescent="0.25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24">
        <f t="shared" si="0"/>
        <v>0</v>
      </c>
      <c r="AP56" s="2"/>
      <c r="AQ56" s="2"/>
    </row>
    <row r="57" spans="1:43" x14ac:dyDescent="0.25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24">
        <f t="shared" si="0"/>
        <v>0</v>
      </c>
      <c r="AP57" s="2"/>
      <c r="AQ57" s="2"/>
    </row>
    <row r="58" spans="1:43" x14ac:dyDescent="0.25">
      <c r="A58" s="224">
        <f>SUM(A3:A57)</f>
        <v>0</v>
      </c>
      <c r="B58" s="224">
        <f t="shared" ref="B58:AN58" si="1">SUM(B3:B57)</f>
        <v>0</v>
      </c>
      <c r="C58" s="224">
        <f t="shared" si="1"/>
        <v>0</v>
      </c>
      <c r="D58" s="224">
        <f t="shared" si="1"/>
        <v>0</v>
      </c>
      <c r="E58" s="224">
        <f t="shared" si="1"/>
        <v>0</v>
      </c>
      <c r="F58" s="224">
        <f t="shared" si="1"/>
        <v>0</v>
      </c>
      <c r="G58" s="224">
        <f t="shared" si="1"/>
        <v>0</v>
      </c>
      <c r="H58" s="224">
        <f t="shared" si="1"/>
        <v>0</v>
      </c>
      <c r="I58" s="224">
        <f t="shared" si="1"/>
        <v>0</v>
      </c>
      <c r="J58" s="224">
        <f t="shared" si="1"/>
        <v>0</v>
      </c>
      <c r="K58" s="224">
        <f t="shared" si="1"/>
        <v>0</v>
      </c>
      <c r="L58" s="224">
        <f>SUM(L3:L57)</f>
        <v>0</v>
      </c>
      <c r="M58" s="224">
        <f t="shared" si="1"/>
        <v>0</v>
      </c>
      <c r="N58" s="224">
        <f t="shared" si="1"/>
        <v>0</v>
      </c>
      <c r="O58" s="224">
        <f t="shared" si="1"/>
        <v>0</v>
      </c>
      <c r="P58" s="224">
        <f t="shared" si="1"/>
        <v>0</v>
      </c>
      <c r="Q58" s="224">
        <f t="shared" si="1"/>
        <v>0</v>
      </c>
      <c r="R58" s="224">
        <f t="shared" si="1"/>
        <v>0</v>
      </c>
      <c r="S58" s="224">
        <f t="shared" si="1"/>
        <v>0</v>
      </c>
      <c r="T58" s="224">
        <f t="shared" si="1"/>
        <v>0</v>
      </c>
      <c r="U58" s="224">
        <f t="shared" si="1"/>
        <v>0</v>
      </c>
      <c r="V58" s="224">
        <f t="shared" si="1"/>
        <v>0</v>
      </c>
      <c r="W58" s="224">
        <f t="shared" si="1"/>
        <v>0</v>
      </c>
      <c r="X58" s="224">
        <f t="shared" si="1"/>
        <v>0</v>
      </c>
      <c r="Y58" s="224">
        <f t="shared" si="1"/>
        <v>0</v>
      </c>
      <c r="Z58" s="224">
        <f t="shared" si="1"/>
        <v>0</v>
      </c>
      <c r="AA58" s="224">
        <f t="shared" si="1"/>
        <v>0</v>
      </c>
      <c r="AB58" s="224">
        <f t="shared" si="1"/>
        <v>0</v>
      </c>
      <c r="AC58" s="224">
        <f t="shared" si="1"/>
        <v>0</v>
      </c>
      <c r="AD58" s="224">
        <f t="shared" si="1"/>
        <v>0</v>
      </c>
      <c r="AE58" s="224">
        <f t="shared" si="1"/>
        <v>0</v>
      </c>
      <c r="AF58" s="224">
        <f t="shared" si="1"/>
        <v>0</v>
      </c>
      <c r="AG58" s="224">
        <f t="shared" si="1"/>
        <v>0</v>
      </c>
      <c r="AH58" s="224">
        <f t="shared" si="1"/>
        <v>0</v>
      </c>
      <c r="AI58" s="224">
        <f t="shared" si="1"/>
        <v>0</v>
      </c>
      <c r="AJ58" s="224">
        <f t="shared" si="1"/>
        <v>0</v>
      </c>
      <c r="AK58" s="224">
        <f t="shared" si="1"/>
        <v>0</v>
      </c>
      <c r="AL58" s="224">
        <f t="shared" si="1"/>
        <v>0</v>
      </c>
      <c r="AM58" s="224">
        <f t="shared" si="1"/>
        <v>0</v>
      </c>
      <c r="AN58" s="224">
        <f t="shared" si="1"/>
        <v>0</v>
      </c>
      <c r="AO58" s="224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8"/>
  <sheetViews>
    <sheetView topLeftCell="A16" workbookViewId="0">
      <selection activeCell="E30" sqref="E30"/>
    </sheetView>
  </sheetViews>
  <sheetFormatPr baseColWidth="10" defaultColWidth="11.42578125" defaultRowHeight="12.75" x14ac:dyDescent="0.2"/>
  <cols>
    <col min="1" max="1" width="18.7109375" style="3" customWidth="1"/>
    <col min="2" max="2" width="44.7109375" style="3" customWidth="1"/>
    <col min="3" max="3" width="17.28515625" style="3" customWidth="1"/>
    <col min="4" max="4" width="12.7109375" style="3" customWidth="1"/>
    <col min="5" max="5" width="19.5703125" style="3" customWidth="1"/>
    <col min="6" max="6" width="1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1" ht="33" x14ac:dyDescent="0.2">
      <c r="A1" s="482" t="s">
        <v>440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1" ht="15.75" x14ac:dyDescent="0.25">
      <c r="A2" s="483" t="s">
        <v>658</v>
      </c>
      <c r="B2" s="483"/>
      <c r="C2" s="483"/>
      <c r="D2" s="483"/>
      <c r="E2" s="483"/>
      <c r="F2" s="483"/>
      <c r="G2" s="483"/>
      <c r="H2" s="483"/>
      <c r="I2" s="483"/>
      <c r="J2" s="483"/>
    </row>
    <row r="3" spans="1:11" ht="15.75" x14ac:dyDescent="0.25">
      <c r="A3" s="483" t="s">
        <v>488</v>
      </c>
      <c r="B3" s="483"/>
      <c r="C3" s="483"/>
      <c r="D3" s="483"/>
      <c r="E3" s="483"/>
      <c r="F3" s="483"/>
      <c r="G3" s="483"/>
      <c r="H3" s="483"/>
      <c r="I3" s="483"/>
      <c r="J3" s="483"/>
    </row>
    <row r="4" spans="1:11" ht="16.5" thickBot="1" x14ac:dyDescent="0.3">
      <c r="A4" s="4"/>
      <c r="B4" s="221"/>
      <c r="C4" s="4"/>
      <c r="D4" s="4"/>
      <c r="E4" s="222"/>
      <c r="F4" s="222"/>
      <c r="G4" s="222"/>
      <c r="H4" s="4"/>
      <c r="I4" s="4"/>
      <c r="J4" s="4" t="s">
        <v>746</v>
      </c>
    </row>
    <row r="5" spans="1:11" ht="31.5" x14ac:dyDescent="0.25">
      <c r="A5" s="389" t="s">
        <v>487</v>
      </c>
      <c r="B5" s="390" t="s">
        <v>486</v>
      </c>
      <c r="C5" s="390" t="s">
        <v>485</v>
      </c>
      <c r="D5" s="391" t="s">
        <v>484</v>
      </c>
      <c r="E5" s="392" t="s">
        <v>483</v>
      </c>
      <c r="F5" s="393" t="s">
        <v>482</v>
      </c>
      <c r="G5" s="392" t="s">
        <v>481</v>
      </c>
      <c r="H5" s="394" t="s">
        <v>480</v>
      </c>
      <c r="I5" s="336" t="s">
        <v>479</v>
      </c>
      <c r="J5" s="337" t="s">
        <v>478</v>
      </c>
    </row>
    <row r="6" spans="1:11" ht="18.75" x14ac:dyDescent="0.3">
      <c r="A6" s="395">
        <v>132480104</v>
      </c>
      <c r="B6" s="347" t="s">
        <v>747</v>
      </c>
      <c r="C6" s="396">
        <v>39541126878</v>
      </c>
      <c r="D6" s="397">
        <v>45778</v>
      </c>
      <c r="E6" s="398">
        <v>1820</v>
      </c>
      <c r="F6" s="399"/>
      <c r="G6" s="400">
        <f t="shared" ref="G6:G29" si="0">E6-F6</f>
        <v>1820</v>
      </c>
      <c r="H6" s="401" t="s">
        <v>748</v>
      </c>
      <c r="I6" s="402">
        <v>5</v>
      </c>
      <c r="J6" s="403"/>
    </row>
    <row r="7" spans="1:11" ht="18.75" x14ac:dyDescent="0.3">
      <c r="A7" s="395">
        <v>132480104</v>
      </c>
      <c r="B7" s="347" t="s">
        <v>669</v>
      </c>
      <c r="C7" s="396">
        <v>39541165301</v>
      </c>
      <c r="D7" s="397">
        <v>45778</v>
      </c>
      <c r="E7" s="398">
        <v>38777.46</v>
      </c>
      <c r="F7" s="399"/>
      <c r="G7" s="400">
        <f t="shared" si="0"/>
        <v>38777.46</v>
      </c>
      <c r="H7" s="401" t="s">
        <v>749</v>
      </c>
      <c r="I7" s="402">
        <v>5</v>
      </c>
      <c r="J7" s="403"/>
    </row>
    <row r="8" spans="1:11" ht="18.75" x14ac:dyDescent="0.3">
      <c r="A8" s="395">
        <v>132480104</v>
      </c>
      <c r="B8" s="347" t="s">
        <v>747</v>
      </c>
      <c r="C8" s="396">
        <v>39541209550</v>
      </c>
      <c r="D8" s="397">
        <v>45778</v>
      </c>
      <c r="E8" s="398">
        <v>1550</v>
      </c>
      <c r="F8" s="399"/>
      <c r="G8" s="400">
        <f t="shared" si="0"/>
        <v>1550</v>
      </c>
      <c r="H8" s="401" t="s">
        <v>750</v>
      </c>
      <c r="I8" s="402">
        <v>5</v>
      </c>
      <c r="J8" s="403"/>
    </row>
    <row r="9" spans="1:11" ht="18.75" x14ac:dyDescent="0.3">
      <c r="A9" s="395" t="s">
        <v>631</v>
      </c>
      <c r="B9" s="340" t="s">
        <v>751</v>
      </c>
      <c r="C9" s="396">
        <v>39541267107</v>
      </c>
      <c r="D9" s="397">
        <v>45778</v>
      </c>
      <c r="E9" s="398">
        <v>6000</v>
      </c>
      <c r="F9" s="399">
        <v>0</v>
      </c>
      <c r="G9" s="400">
        <f t="shared" si="0"/>
        <v>6000</v>
      </c>
      <c r="H9" s="401" t="s">
        <v>752</v>
      </c>
      <c r="I9" s="402"/>
      <c r="J9" s="403"/>
    </row>
    <row r="10" spans="1:11" ht="18.75" x14ac:dyDescent="0.3">
      <c r="A10" s="395">
        <v>132809106</v>
      </c>
      <c r="B10" s="340" t="s">
        <v>753</v>
      </c>
      <c r="C10" s="396">
        <v>39541353239</v>
      </c>
      <c r="D10" s="397">
        <v>45778</v>
      </c>
      <c r="E10" s="398">
        <v>92500</v>
      </c>
      <c r="F10" s="399">
        <v>3919.49</v>
      </c>
      <c r="G10" s="400">
        <f t="shared" si="0"/>
        <v>88580.51</v>
      </c>
      <c r="H10" s="401" t="s">
        <v>754</v>
      </c>
      <c r="I10" s="402">
        <v>5</v>
      </c>
      <c r="J10" s="404" t="s">
        <v>755</v>
      </c>
      <c r="K10" s="221"/>
    </row>
    <row r="11" spans="1:11" ht="18.75" x14ac:dyDescent="0.3">
      <c r="A11" s="395" t="s">
        <v>756</v>
      </c>
      <c r="B11" s="340" t="s">
        <v>757</v>
      </c>
      <c r="C11" s="396">
        <v>39552815761</v>
      </c>
      <c r="D11" s="397">
        <v>45779</v>
      </c>
      <c r="E11" s="398">
        <v>183362.56</v>
      </c>
      <c r="F11" s="399">
        <v>7791.2</v>
      </c>
      <c r="G11" s="400">
        <f t="shared" si="0"/>
        <v>175571.36</v>
      </c>
      <c r="H11" s="401" t="s">
        <v>758</v>
      </c>
      <c r="I11" s="402">
        <v>5</v>
      </c>
      <c r="J11" s="404" t="s">
        <v>759</v>
      </c>
      <c r="K11" s="221"/>
    </row>
    <row r="12" spans="1:11" ht="18.75" x14ac:dyDescent="0.3">
      <c r="A12" s="395">
        <v>1311772927</v>
      </c>
      <c r="B12" s="340" t="s">
        <v>760</v>
      </c>
      <c r="C12" s="396">
        <v>39552876618</v>
      </c>
      <c r="D12" s="397">
        <v>45779</v>
      </c>
      <c r="E12" s="398">
        <v>178130.68</v>
      </c>
      <c r="F12" s="399">
        <v>7547.91</v>
      </c>
      <c r="G12" s="400">
        <f t="shared" si="0"/>
        <v>170582.77</v>
      </c>
      <c r="H12" s="401" t="s">
        <v>761</v>
      </c>
      <c r="I12" s="402">
        <v>5</v>
      </c>
      <c r="J12" s="405" t="s">
        <v>762</v>
      </c>
      <c r="K12" s="221"/>
    </row>
    <row r="13" spans="1:11" ht="18.75" x14ac:dyDescent="0.3">
      <c r="A13" s="395">
        <v>130768412</v>
      </c>
      <c r="B13" s="340" t="s">
        <v>763</v>
      </c>
      <c r="C13" s="396">
        <v>39553074970</v>
      </c>
      <c r="D13" s="397">
        <v>45779</v>
      </c>
      <c r="E13" s="398">
        <v>7799.99</v>
      </c>
      <c r="F13" s="399">
        <v>330.51</v>
      </c>
      <c r="G13" s="400">
        <f t="shared" si="0"/>
        <v>7469.48</v>
      </c>
      <c r="H13" s="401" t="s">
        <v>764</v>
      </c>
      <c r="I13" s="402">
        <v>5</v>
      </c>
      <c r="J13" s="404" t="s">
        <v>765</v>
      </c>
      <c r="K13" s="221"/>
    </row>
    <row r="14" spans="1:11" ht="18.75" x14ac:dyDescent="0.3">
      <c r="A14" s="395" t="s">
        <v>667</v>
      </c>
      <c r="B14" s="340" t="s">
        <v>668</v>
      </c>
      <c r="C14" s="396">
        <v>39601628263</v>
      </c>
      <c r="D14" s="397">
        <v>45786</v>
      </c>
      <c r="E14" s="398">
        <v>2250</v>
      </c>
      <c r="F14" s="399">
        <v>0</v>
      </c>
      <c r="G14" s="400">
        <f t="shared" si="0"/>
        <v>2250</v>
      </c>
      <c r="H14" s="401" t="s">
        <v>766</v>
      </c>
      <c r="I14" s="402">
        <v>5</v>
      </c>
      <c r="J14" s="404" t="s">
        <v>722</v>
      </c>
      <c r="K14" s="221"/>
    </row>
    <row r="15" spans="1:11" ht="18.75" x14ac:dyDescent="0.3">
      <c r="A15" s="395" t="s">
        <v>767</v>
      </c>
      <c r="B15" s="340" t="s">
        <v>768</v>
      </c>
      <c r="C15" s="396">
        <v>39601707158</v>
      </c>
      <c r="D15" s="397">
        <v>45786</v>
      </c>
      <c r="E15" s="398">
        <v>112100</v>
      </c>
      <c r="F15" s="399">
        <v>4750</v>
      </c>
      <c r="G15" s="400">
        <f t="shared" si="0"/>
        <v>107350</v>
      </c>
      <c r="H15" s="340" t="s">
        <v>769</v>
      </c>
      <c r="I15" s="402">
        <v>5</v>
      </c>
      <c r="J15" s="404" t="s">
        <v>770</v>
      </c>
      <c r="K15" s="221"/>
    </row>
    <row r="16" spans="1:11" ht="18.75" x14ac:dyDescent="0.3">
      <c r="A16" s="395" t="s">
        <v>771</v>
      </c>
      <c r="B16" s="340" t="s">
        <v>772</v>
      </c>
      <c r="C16" s="396">
        <v>39603372191</v>
      </c>
      <c r="D16" s="397">
        <v>45786</v>
      </c>
      <c r="E16" s="398">
        <v>3000</v>
      </c>
      <c r="F16" s="399">
        <v>13.65</v>
      </c>
      <c r="G16" s="400">
        <f t="shared" si="0"/>
        <v>2986.35</v>
      </c>
      <c r="H16" s="340" t="s">
        <v>773</v>
      </c>
      <c r="I16" s="402">
        <v>5</v>
      </c>
      <c r="J16" s="404"/>
      <c r="K16" s="221"/>
    </row>
    <row r="17" spans="1:11" ht="18.75" x14ac:dyDescent="0.3">
      <c r="A17" s="395" t="s">
        <v>661</v>
      </c>
      <c r="B17" s="340" t="s">
        <v>774</v>
      </c>
      <c r="C17" s="396">
        <v>39603420472</v>
      </c>
      <c r="D17" s="397">
        <v>45786</v>
      </c>
      <c r="E17" s="398">
        <v>3420</v>
      </c>
      <c r="F17" s="399">
        <v>0</v>
      </c>
      <c r="G17" s="400">
        <f t="shared" si="0"/>
        <v>3420</v>
      </c>
      <c r="H17" s="340" t="s">
        <v>775</v>
      </c>
      <c r="I17" s="402">
        <v>5</v>
      </c>
      <c r="J17" s="404" t="s">
        <v>722</v>
      </c>
      <c r="K17" s="221"/>
    </row>
    <row r="18" spans="1:11" ht="18.75" x14ac:dyDescent="0.3">
      <c r="A18" s="395" t="s">
        <v>662</v>
      </c>
      <c r="B18" s="340" t="s">
        <v>663</v>
      </c>
      <c r="C18" s="396">
        <v>39603438964</v>
      </c>
      <c r="D18" s="397">
        <v>45786</v>
      </c>
      <c r="E18" s="398">
        <v>750</v>
      </c>
      <c r="F18" s="399">
        <v>0</v>
      </c>
      <c r="G18" s="400">
        <f t="shared" si="0"/>
        <v>750</v>
      </c>
      <c r="H18" s="340" t="s">
        <v>776</v>
      </c>
      <c r="I18" s="402">
        <v>5</v>
      </c>
      <c r="J18" s="404" t="s">
        <v>722</v>
      </c>
      <c r="K18" s="221"/>
    </row>
    <row r="19" spans="1:11" ht="19.5" thickBot="1" x14ac:dyDescent="0.35">
      <c r="A19" s="395" t="s">
        <v>659</v>
      </c>
      <c r="B19" s="340" t="s">
        <v>660</v>
      </c>
      <c r="C19" s="396">
        <v>39603525536</v>
      </c>
      <c r="D19" s="397">
        <v>45786</v>
      </c>
      <c r="E19" s="398">
        <v>1100</v>
      </c>
      <c r="F19" s="399">
        <v>0</v>
      </c>
      <c r="G19" s="400">
        <f t="shared" si="0"/>
        <v>1100</v>
      </c>
      <c r="H19" s="340" t="s">
        <v>777</v>
      </c>
      <c r="I19" s="402">
        <v>5</v>
      </c>
      <c r="J19" s="404" t="s">
        <v>722</v>
      </c>
      <c r="K19" s="221"/>
    </row>
    <row r="20" spans="1:11" ht="18.75" x14ac:dyDescent="0.3">
      <c r="A20" s="349" t="s">
        <v>631</v>
      </c>
      <c r="B20" s="340" t="s">
        <v>751</v>
      </c>
      <c r="C20" s="341">
        <v>39603567092</v>
      </c>
      <c r="D20" s="350">
        <v>45786</v>
      </c>
      <c r="E20" s="334">
        <v>6000</v>
      </c>
      <c r="F20" s="335">
        <v>0</v>
      </c>
      <c r="G20" s="400">
        <f t="shared" si="0"/>
        <v>6000</v>
      </c>
      <c r="H20" s="401" t="s">
        <v>778</v>
      </c>
      <c r="I20" s="342">
        <v>5</v>
      </c>
      <c r="J20" s="404"/>
      <c r="K20" s="221"/>
    </row>
    <row r="21" spans="1:11" ht="18.75" x14ac:dyDescent="0.3">
      <c r="A21" s="395">
        <v>401506254</v>
      </c>
      <c r="B21" s="340" t="s">
        <v>779</v>
      </c>
      <c r="C21" s="406">
        <v>39683350847</v>
      </c>
      <c r="D21" s="407">
        <v>45797</v>
      </c>
      <c r="E21" s="408">
        <v>5069.9799999999996</v>
      </c>
      <c r="F21" s="399"/>
      <c r="G21" s="400">
        <f t="shared" si="0"/>
        <v>5069.9799999999996</v>
      </c>
      <c r="H21" s="401" t="s">
        <v>780</v>
      </c>
      <c r="I21" s="402">
        <v>5</v>
      </c>
      <c r="J21" s="409"/>
      <c r="K21" s="221"/>
    </row>
    <row r="22" spans="1:11" ht="18.75" x14ac:dyDescent="0.3">
      <c r="A22" s="395">
        <v>130664854</v>
      </c>
      <c r="B22" s="347" t="s">
        <v>781</v>
      </c>
      <c r="C22" s="406">
        <v>39700546080</v>
      </c>
      <c r="D22" s="407">
        <v>45799</v>
      </c>
      <c r="E22" s="408">
        <v>70000</v>
      </c>
      <c r="F22" s="399">
        <v>3500</v>
      </c>
      <c r="G22" s="400">
        <f t="shared" si="0"/>
        <v>66500</v>
      </c>
      <c r="H22" s="401" t="s">
        <v>782</v>
      </c>
      <c r="I22" s="402">
        <v>5</v>
      </c>
      <c r="J22" s="338" t="s">
        <v>783</v>
      </c>
      <c r="K22" s="221"/>
    </row>
    <row r="23" spans="1:11" ht="18.75" x14ac:dyDescent="0.3">
      <c r="A23" s="395">
        <v>430045952</v>
      </c>
      <c r="B23" s="347" t="s">
        <v>784</v>
      </c>
      <c r="C23" s="406">
        <v>45200000014</v>
      </c>
      <c r="D23" s="407">
        <v>45799</v>
      </c>
      <c r="E23" s="408">
        <v>131892.34</v>
      </c>
      <c r="F23" s="399"/>
      <c r="G23" s="400">
        <f t="shared" si="0"/>
        <v>131892.34</v>
      </c>
      <c r="H23" s="401" t="s">
        <v>785</v>
      </c>
      <c r="I23" s="402">
        <v>5</v>
      </c>
      <c r="J23" s="338"/>
      <c r="K23" s="221"/>
    </row>
    <row r="24" spans="1:11" ht="18.75" x14ac:dyDescent="0.3">
      <c r="A24" s="395">
        <v>101726997</v>
      </c>
      <c r="B24" s="347" t="s">
        <v>625</v>
      </c>
      <c r="C24" s="406">
        <v>39753302475</v>
      </c>
      <c r="D24" s="407">
        <v>45805</v>
      </c>
      <c r="E24" s="408">
        <v>20790</v>
      </c>
      <c r="F24" s="399"/>
      <c r="G24" s="400">
        <f>E24-F24</f>
        <v>20790</v>
      </c>
      <c r="H24" s="401" t="s">
        <v>786</v>
      </c>
      <c r="I24" s="402">
        <v>5</v>
      </c>
      <c r="J24" s="338" t="s">
        <v>787</v>
      </c>
      <c r="K24" s="221"/>
    </row>
    <row r="25" spans="1:11" ht="18.75" x14ac:dyDescent="0.3">
      <c r="A25" s="395" t="s">
        <v>788</v>
      </c>
      <c r="B25" s="347" t="s">
        <v>789</v>
      </c>
      <c r="C25" s="406">
        <v>39762197508</v>
      </c>
      <c r="D25" s="407">
        <v>45806</v>
      </c>
      <c r="E25" s="408">
        <v>384342.39</v>
      </c>
      <c r="F25" s="399">
        <v>33232.61</v>
      </c>
      <c r="G25" s="400">
        <f t="shared" si="0"/>
        <v>351109.78</v>
      </c>
      <c r="H25" s="401" t="s">
        <v>790</v>
      </c>
      <c r="I25" s="402">
        <v>5</v>
      </c>
      <c r="J25" s="404"/>
      <c r="K25" s="221"/>
    </row>
    <row r="26" spans="1:11" ht="18.75" x14ac:dyDescent="0.3">
      <c r="A26" s="395" t="s">
        <v>788</v>
      </c>
      <c r="B26" s="347" t="s">
        <v>789</v>
      </c>
      <c r="C26" s="406">
        <v>39771916341</v>
      </c>
      <c r="D26" s="407">
        <v>45807</v>
      </c>
      <c r="E26" s="408">
        <v>206736</v>
      </c>
      <c r="F26" s="399">
        <v>17520</v>
      </c>
      <c r="G26" s="400">
        <f t="shared" si="0"/>
        <v>189216</v>
      </c>
      <c r="H26" s="401" t="s">
        <v>791</v>
      </c>
      <c r="I26" s="402">
        <v>5</v>
      </c>
      <c r="J26" s="338" t="s">
        <v>792</v>
      </c>
      <c r="K26" s="221"/>
    </row>
    <row r="27" spans="1:11" ht="18.75" x14ac:dyDescent="0.3">
      <c r="A27" s="395">
        <v>132763807</v>
      </c>
      <c r="B27" s="347" t="s">
        <v>757</v>
      </c>
      <c r="C27" s="406">
        <v>39771955242</v>
      </c>
      <c r="D27" s="407">
        <v>45807</v>
      </c>
      <c r="E27" s="408">
        <v>162132</v>
      </c>
      <c r="F27" s="399">
        <v>6848.4</v>
      </c>
      <c r="G27" s="400">
        <f t="shared" si="0"/>
        <v>155283.6</v>
      </c>
      <c r="H27" s="401" t="s">
        <v>793</v>
      </c>
      <c r="I27" s="402">
        <v>5</v>
      </c>
      <c r="J27" s="338" t="s">
        <v>794</v>
      </c>
      <c r="K27" s="221"/>
    </row>
    <row r="28" spans="1:11" ht="18.75" x14ac:dyDescent="0.3">
      <c r="A28" s="410" t="s">
        <v>795</v>
      </c>
      <c r="B28" s="347" t="s">
        <v>796</v>
      </c>
      <c r="C28" s="406">
        <v>39772828351</v>
      </c>
      <c r="D28" s="407">
        <v>45807</v>
      </c>
      <c r="E28" s="408">
        <v>17100</v>
      </c>
      <c r="F28" s="411">
        <v>855</v>
      </c>
      <c r="G28" s="400">
        <f t="shared" si="0"/>
        <v>16245</v>
      </c>
      <c r="H28" s="401" t="s">
        <v>797</v>
      </c>
      <c r="I28" s="412">
        <v>5</v>
      </c>
      <c r="J28" s="338" t="s">
        <v>798</v>
      </c>
      <c r="K28" s="221"/>
    </row>
    <row r="29" spans="1:11" ht="19.5" thickBot="1" x14ac:dyDescent="0.35">
      <c r="A29" s="343"/>
      <c r="B29" s="348" t="s">
        <v>670</v>
      </c>
      <c r="C29" s="413"/>
      <c r="D29" s="407">
        <v>45808</v>
      </c>
      <c r="E29" s="408">
        <v>4002.98</v>
      </c>
      <c r="F29" s="411"/>
      <c r="G29" s="400">
        <f t="shared" si="0"/>
        <v>4002.98</v>
      </c>
      <c r="H29" s="320" t="s">
        <v>799</v>
      </c>
      <c r="I29" s="412">
        <v>5</v>
      </c>
      <c r="J29" s="338"/>
      <c r="K29" s="221"/>
    </row>
    <row r="30" spans="1:11" ht="19.5" thickBot="1" x14ac:dyDescent="0.35">
      <c r="A30" s="339"/>
      <c r="B30" s="523" t="s">
        <v>444</v>
      </c>
      <c r="C30" s="523"/>
      <c r="D30" s="523"/>
      <c r="E30" s="344">
        <f>SUM(E6:E29)</f>
        <v>1640626.38</v>
      </c>
      <c r="F30" s="344">
        <f t="shared" ref="F30:G30" si="1">SUM(F6:F29)</f>
        <v>86308.76999999999</v>
      </c>
      <c r="G30" s="344">
        <f t="shared" si="1"/>
        <v>1554317.6099999999</v>
      </c>
      <c r="H30" s="345"/>
      <c r="I30" s="345"/>
      <c r="J30" s="346"/>
    </row>
    <row r="31" spans="1:11" ht="15" x14ac:dyDescent="0.25">
      <c r="G31" s="321"/>
      <c r="H31" s="3" t="s">
        <v>671</v>
      </c>
    </row>
    <row r="32" spans="1:11" ht="15.75" x14ac:dyDescent="0.25">
      <c r="A32" s="322" t="s">
        <v>672</v>
      </c>
      <c r="C32" s="322" t="s">
        <v>673</v>
      </c>
      <c r="G32" s="322" t="s">
        <v>674</v>
      </c>
      <c r="J32"/>
      <c r="K32"/>
    </row>
    <row r="33" spans="1:11" ht="18.75" x14ac:dyDescent="0.3">
      <c r="A33" s="322"/>
      <c r="B33" s="323" t="s">
        <v>800</v>
      </c>
      <c r="C33" s="322"/>
      <c r="E33" s="326" t="s">
        <v>675</v>
      </c>
      <c r="G33" s="322"/>
      <c r="H33" s="323" t="s">
        <v>657</v>
      </c>
      <c r="J33"/>
      <c r="K33"/>
    </row>
    <row r="34" spans="1:11" ht="18.75" x14ac:dyDescent="0.3">
      <c r="B34" s="323" t="s">
        <v>676</v>
      </c>
      <c r="C34" s="324"/>
      <c r="D34" s="325"/>
      <c r="E34" s="326" t="s">
        <v>677</v>
      </c>
      <c r="F34" s="327"/>
      <c r="G34" s="328"/>
      <c r="H34" s="323" t="s">
        <v>678</v>
      </c>
      <c r="I34" s="323"/>
      <c r="J34"/>
      <c r="K34"/>
    </row>
    <row r="35" spans="1:11" ht="18.75" x14ac:dyDescent="0.3">
      <c r="C35" s="324"/>
      <c r="D35" s="329"/>
      <c r="F35" s="330"/>
      <c r="G35" s="331"/>
      <c r="I35" s="323"/>
      <c r="J35" s="332"/>
      <c r="K35" s="332"/>
    </row>
    <row r="36" spans="1:11" x14ac:dyDescent="0.2">
      <c r="B36" s="332"/>
      <c r="C36" s="333"/>
      <c r="D36" s="332"/>
      <c r="E36" s="332"/>
      <c r="F36" s="332"/>
      <c r="G36" s="332"/>
      <c r="H36" s="332"/>
      <c r="I36" s="332"/>
      <c r="J36" s="332"/>
      <c r="K36" s="332"/>
    </row>
    <row r="37" spans="1:11" x14ac:dyDescent="0.2">
      <c r="B37" s="332"/>
      <c r="C37" s="332"/>
      <c r="D37" s="332"/>
      <c r="E37" s="332"/>
      <c r="F37" s="332" t="s">
        <v>801</v>
      </c>
      <c r="G37" s="332"/>
      <c r="H37" s="332"/>
      <c r="I37" s="332"/>
      <c r="J37" s="332"/>
      <c r="K37" s="332"/>
    </row>
    <row r="38" spans="1:11" x14ac:dyDescent="0.2">
      <c r="B38" s="332"/>
      <c r="C38" s="332"/>
      <c r="D38" s="332"/>
      <c r="E38" s="332"/>
      <c r="F38" s="332"/>
      <c r="G38" s="332"/>
      <c r="H38" s="332"/>
      <c r="I38" s="332"/>
      <c r="J38" s="332"/>
      <c r="K38" s="332"/>
    </row>
  </sheetData>
  <mergeCells count="4">
    <mergeCell ref="A1:J1"/>
    <mergeCell ref="A2:J2"/>
    <mergeCell ref="A3:J3"/>
    <mergeCell ref="B30:D30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2025-05-22T15:48:13Z</cp:lastPrinted>
  <dcterms:created xsi:type="dcterms:W3CDTF">2021-03-19T19:51:23Z</dcterms:created>
  <dcterms:modified xsi:type="dcterms:W3CDTF">2026-01-29T18:31:48Z</dcterms:modified>
</cp:coreProperties>
</file>