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848A6508-CE05-4564-9B16-DA606D51DA0D}" xr6:coauthVersionLast="47" xr6:coauthVersionMax="47" xr10:uidLastSave="{00000000-0000-0000-0000-000000000000}"/>
  <workbookProtection lockStructure="1"/>
  <bookViews>
    <workbookView xWindow="-120" yWindow="-120" windowWidth="24240" windowHeight="13140" firstSheet="5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_FilterDatabase" localSheetId="4" hidden="1">'RELACION DE PAGO FR'!$E$5:$H$5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7" l="1"/>
  <c r="E25" i="7"/>
  <c r="DM19" i="3" l="1"/>
  <c r="DM18" i="3" l="1"/>
  <c r="DM16" i="3" l="1"/>
  <c r="G11" i="7" l="1"/>
  <c r="G8" i="7" l="1"/>
  <c r="G20" i="7" l="1"/>
  <c r="G13" i="7"/>
  <c r="G14" i="7"/>
  <c r="DM24" i="3" l="1"/>
  <c r="DM23" i="3"/>
  <c r="DM25" i="3"/>
  <c r="DM21" i="3" l="1"/>
  <c r="DM13" i="3"/>
  <c r="G18" i="7" l="1"/>
  <c r="G10" i="7" l="1"/>
  <c r="G22" i="7" l="1"/>
  <c r="D20" i="12" l="1"/>
  <c r="H20" i="12" s="1"/>
  <c r="DM15" i="3" l="1"/>
  <c r="G21" i="7"/>
  <c r="G9" i="7"/>
  <c r="G19" i="7"/>
  <c r="G16" i="7"/>
  <c r="G17" i="7"/>
  <c r="G15" i="7"/>
  <c r="DM17" i="3"/>
  <c r="DM20" i="3"/>
  <c r="DM22" i="3"/>
  <c r="DM26" i="3"/>
  <c r="DM4" i="3" l="1"/>
  <c r="DM3" i="3"/>
  <c r="G12" i="7" l="1"/>
  <c r="G6" i="7"/>
  <c r="G7" i="7" l="1"/>
  <c r="DM14" i="3" l="1"/>
  <c r="DM27" i="3"/>
  <c r="DM28" i="3"/>
  <c r="DM29" i="3"/>
  <c r="DM30" i="3"/>
  <c r="DM31" i="3"/>
  <c r="DM32" i="3"/>
  <c r="DM33" i="3"/>
  <c r="DM11" i="3" l="1"/>
  <c r="DM12" i="3"/>
  <c r="DM5" i="3" l="1"/>
  <c r="DM6" i="3"/>
  <c r="DM7" i="3"/>
  <c r="DM8" i="3"/>
  <c r="DM9" i="3"/>
  <c r="DM10" i="3"/>
  <c r="DL58" i="3" l="1"/>
  <c r="DM45" i="3" l="1"/>
  <c r="DM46" i="3"/>
  <c r="DM44" i="3"/>
  <c r="DM42" i="3"/>
  <c r="DM43" i="3"/>
  <c r="DM40" i="3" l="1"/>
  <c r="DM41" i="3"/>
  <c r="DM35" i="3" l="1"/>
  <c r="DM36" i="3"/>
  <c r="DM37" i="3"/>
  <c r="DM38" i="3"/>
  <c r="DM39" i="3"/>
  <c r="B38" i="6" l="1"/>
  <c r="AN58" i="10" l="1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A58" i="10"/>
  <c r="AO57" i="10"/>
  <c r="AO56" i="10"/>
  <c r="AO55" i="10"/>
  <c r="AO54" i="10"/>
  <c r="AO53" i="10"/>
  <c r="AO52" i="10"/>
  <c r="AO51" i="10"/>
  <c r="AO50" i="10"/>
  <c r="AO49" i="10"/>
  <c r="AO48" i="10"/>
  <c r="AO47" i="10"/>
  <c r="AO46" i="10"/>
  <c r="AO45" i="10"/>
  <c r="AO44" i="10"/>
  <c r="AO43" i="10"/>
  <c r="AO42" i="10"/>
  <c r="AO41" i="10"/>
  <c r="AO40" i="10"/>
  <c r="AO39" i="10"/>
  <c r="AO38" i="10"/>
  <c r="AO37" i="10"/>
  <c r="AO36" i="10"/>
  <c r="AO35" i="10"/>
  <c r="AO34" i="10"/>
  <c r="AO33" i="10"/>
  <c r="AO32" i="10"/>
  <c r="AO31" i="10"/>
  <c r="AO30" i="10"/>
  <c r="AO29" i="10"/>
  <c r="AO28" i="10"/>
  <c r="AO27" i="10"/>
  <c r="AO26" i="10"/>
  <c r="AO25" i="10"/>
  <c r="AO24" i="10"/>
  <c r="AO23" i="10"/>
  <c r="AO22" i="10"/>
  <c r="AO21" i="10"/>
  <c r="AO20" i="10"/>
  <c r="AO19" i="10"/>
  <c r="AO18" i="10"/>
  <c r="AO17" i="10"/>
  <c r="AO16" i="10"/>
  <c r="AO15" i="10"/>
  <c r="AO14" i="10"/>
  <c r="AO13" i="10"/>
  <c r="AO12" i="10"/>
  <c r="AO11" i="10"/>
  <c r="AO10" i="10"/>
  <c r="AO9" i="10"/>
  <c r="AO8" i="10"/>
  <c r="AO7" i="10"/>
  <c r="AO6" i="10"/>
  <c r="AO5" i="10"/>
  <c r="AO4" i="10"/>
  <c r="AO3" i="10"/>
  <c r="JH74" i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JI73" i="1"/>
  <c r="JI72" i="1"/>
  <c r="JI71" i="1"/>
  <c r="JI70" i="1"/>
  <c r="JI69" i="1"/>
  <c r="JI68" i="1"/>
  <c r="JI67" i="1"/>
  <c r="JI66" i="1"/>
  <c r="JI65" i="1"/>
  <c r="JI64" i="1"/>
  <c r="JI63" i="1"/>
  <c r="JI62" i="1"/>
  <c r="JI61" i="1"/>
  <c r="JI60" i="1"/>
  <c r="JP58" i="1"/>
  <c r="JN58" i="1"/>
  <c r="JM58" i="1"/>
  <c r="JL58" i="1"/>
  <c r="JK58" i="1"/>
  <c r="JH58" i="1"/>
  <c r="JG58" i="1"/>
  <c r="JF58" i="1"/>
  <c r="JE58" i="1"/>
  <c r="JD58" i="1"/>
  <c r="JC58" i="1"/>
  <c r="JB58" i="1"/>
  <c r="JA58" i="1"/>
  <c r="IZ58" i="1"/>
  <c r="IY58" i="1"/>
  <c r="IX58" i="1"/>
  <c r="IW58" i="1"/>
  <c r="IV58" i="1"/>
  <c r="IU58" i="1"/>
  <c r="IT58" i="1"/>
  <c r="IS58" i="1"/>
  <c r="IR58" i="1"/>
  <c r="IQ58" i="1"/>
  <c r="IP58" i="1"/>
  <c r="IO58" i="1"/>
  <c r="IN58" i="1"/>
  <c r="IM58" i="1"/>
  <c r="IL58" i="1"/>
  <c r="IK58" i="1"/>
  <c r="IJ58" i="1"/>
  <c r="II58" i="1"/>
  <c r="IH58" i="1"/>
  <c r="IG58" i="1"/>
  <c r="IF58" i="1"/>
  <c r="IE58" i="1"/>
  <c r="ID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JI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I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I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I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I5" i="1"/>
  <c r="JI4" i="1"/>
  <c r="JO3" i="1"/>
  <c r="JI3" i="1"/>
  <c r="I500" i="4"/>
  <c r="G500" i="4"/>
  <c r="I498" i="4"/>
  <c r="I497" i="4" s="1"/>
  <c r="G498" i="4"/>
  <c r="I495" i="4"/>
  <c r="G495" i="4"/>
  <c r="I493" i="4"/>
  <c r="I492" i="4" s="1"/>
  <c r="G493" i="4"/>
  <c r="I490" i="4"/>
  <c r="G490" i="4"/>
  <c r="I488" i="4"/>
  <c r="G488" i="4"/>
  <c r="I486" i="4"/>
  <c r="G486" i="4"/>
  <c r="I484" i="4"/>
  <c r="G484" i="4"/>
  <c r="I482" i="4"/>
  <c r="G482" i="4"/>
  <c r="I480" i="4"/>
  <c r="G480" i="4"/>
  <c r="I478" i="4"/>
  <c r="G478" i="4"/>
  <c r="I476" i="4"/>
  <c r="G476" i="4"/>
  <c r="I474" i="4"/>
  <c r="I473" i="4" s="1"/>
  <c r="G474" i="4"/>
  <c r="G473" i="4" s="1"/>
  <c r="I471" i="4"/>
  <c r="G471" i="4"/>
  <c r="I469" i="4"/>
  <c r="G469" i="4"/>
  <c r="I467" i="4"/>
  <c r="G467" i="4"/>
  <c r="I465" i="4"/>
  <c r="I464" i="4" s="1"/>
  <c r="G465" i="4"/>
  <c r="I461" i="4"/>
  <c r="G461" i="4"/>
  <c r="I457" i="4"/>
  <c r="G457" i="4"/>
  <c r="I455" i="4"/>
  <c r="G455" i="4"/>
  <c r="I453" i="4"/>
  <c r="G453" i="4"/>
  <c r="I450" i="4"/>
  <c r="G450" i="4"/>
  <c r="I447" i="4"/>
  <c r="I446" i="4" s="1"/>
  <c r="G447" i="4"/>
  <c r="I444" i="4"/>
  <c r="G444" i="4"/>
  <c r="I440" i="4"/>
  <c r="G440" i="4"/>
  <c r="I438" i="4"/>
  <c r="G438" i="4"/>
  <c r="I436" i="4"/>
  <c r="G436" i="4"/>
  <c r="I434" i="4"/>
  <c r="G434" i="4"/>
  <c r="I432" i="4"/>
  <c r="G432" i="4"/>
  <c r="I429" i="4"/>
  <c r="G429" i="4"/>
  <c r="I427" i="4"/>
  <c r="G427" i="4"/>
  <c r="I425" i="4"/>
  <c r="I424" i="4" s="1"/>
  <c r="G425" i="4"/>
  <c r="G424" i="4" s="1"/>
  <c r="I422" i="4"/>
  <c r="G422" i="4"/>
  <c r="I420" i="4"/>
  <c r="G420" i="4"/>
  <c r="I418" i="4"/>
  <c r="G418" i="4"/>
  <c r="I416" i="4"/>
  <c r="G416" i="4"/>
  <c r="I414" i="4"/>
  <c r="G414" i="4"/>
  <c r="I412" i="4"/>
  <c r="G412" i="4"/>
  <c r="I410" i="4"/>
  <c r="G410" i="4"/>
  <c r="I408" i="4"/>
  <c r="G408" i="4"/>
  <c r="I406" i="4"/>
  <c r="G406" i="4"/>
  <c r="I403" i="4"/>
  <c r="G403" i="4"/>
  <c r="I401" i="4"/>
  <c r="G401" i="4"/>
  <c r="G400" i="4" s="1"/>
  <c r="I398" i="4"/>
  <c r="G398" i="4"/>
  <c r="I396" i="4"/>
  <c r="G396" i="4"/>
  <c r="I394" i="4"/>
  <c r="G394" i="4"/>
  <c r="I392" i="4"/>
  <c r="G392" i="4"/>
  <c r="I390" i="4"/>
  <c r="G390" i="4"/>
  <c r="I388" i="4"/>
  <c r="G388" i="4"/>
  <c r="I386" i="4"/>
  <c r="G386" i="4"/>
  <c r="I384" i="4"/>
  <c r="G384" i="4"/>
  <c r="I381" i="4"/>
  <c r="G381" i="4"/>
  <c r="I379" i="4"/>
  <c r="G379" i="4"/>
  <c r="I377" i="4"/>
  <c r="G377" i="4"/>
  <c r="I375" i="4"/>
  <c r="G375" i="4"/>
  <c r="I373" i="4"/>
  <c r="G373" i="4"/>
  <c r="I371" i="4"/>
  <c r="G371" i="4"/>
  <c r="I369" i="4"/>
  <c r="G369" i="4"/>
  <c r="I367" i="4"/>
  <c r="I366" i="4" s="1"/>
  <c r="G367" i="4"/>
  <c r="I364" i="4"/>
  <c r="G364" i="4"/>
  <c r="I362" i="4"/>
  <c r="G362" i="4"/>
  <c r="I360" i="4"/>
  <c r="G360" i="4"/>
  <c r="I358" i="4"/>
  <c r="I357" i="4" s="1"/>
  <c r="G358" i="4"/>
  <c r="I355" i="4"/>
  <c r="G355" i="4"/>
  <c r="I353" i="4"/>
  <c r="G353" i="4"/>
  <c r="I351" i="4"/>
  <c r="G351" i="4"/>
  <c r="I349" i="4"/>
  <c r="G349" i="4"/>
  <c r="I346" i="4"/>
  <c r="G346" i="4"/>
  <c r="I344" i="4"/>
  <c r="G344" i="4"/>
  <c r="I342" i="4"/>
  <c r="G342" i="4"/>
  <c r="I340" i="4"/>
  <c r="G340" i="4"/>
  <c r="I338" i="4"/>
  <c r="G338" i="4"/>
  <c r="G337" i="4" s="1"/>
  <c r="I330" i="4"/>
  <c r="G330" i="4"/>
  <c r="I327" i="4"/>
  <c r="I324" i="4"/>
  <c r="I322" i="4"/>
  <c r="G322" i="4"/>
  <c r="I320" i="4"/>
  <c r="I318" i="4"/>
  <c r="I316" i="4"/>
  <c r="G316" i="4"/>
  <c r="I314" i="4"/>
  <c r="I312" i="4"/>
  <c r="I309" i="4"/>
  <c r="I308" i="4" s="1"/>
  <c r="I306" i="4"/>
  <c r="G306" i="4"/>
  <c r="I304" i="4"/>
  <c r="I303" i="4" s="1"/>
  <c r="G304" i="4"/>
  <c r="G303" i="4"/>
  <c r="I295" i="4"/>
  <c r="I287" i="4"/>
  <c r="I286" i="4" s="1"/>
  <c r="I284" i="4"/>
  <c r="I276" i="4"/>
  <c r="I272" i="4"/>
  <c r="I268" i="4"/>
  <c r="I262" i="4"/>
  <c r="I261" i="4"/>
  <c r="I259" i="4"/>
  <c r="I257" i="4"/>
  <c r="I255" i="4"/>
  <c r="I253" i="4"/>
  <c r="I251" i="4"/>
  <c r="I248" i="4"/>
  <c r="G248" i="4"/>
  <c r="I246" i="4"/>
  <c r="I243" i="4"/>
  <c r="G243" i="4"/>
  <c r="I241" i="4"/>
  <c r="I239" i="4"/>
  <c r="I237" i="4"/>
  <c r="I235" i="4"/>
  <c r="I233" i="4"/>
  <c r="I230" i="4"/>
  <c r="I228" i="4"/>
  <c r="I226" i="4"/>
  <c r="I223" i="4"/>
  <c r="I219" i="4"/>
  <c r="G219" i="4"/>
  <c r="I217" i="4"/>
  <c r="G217" i="4"/>
  <c r="I214" i="4"/>
  <c r="I213" i="4" s="1"/>
  <c r="G492" i="4" l="1"/>
  <c r="I383" i="4"/>
  <c r="I337" i="4"/>
  <c r="I225" i="4"/>
  <c r="I400" i="4"/>
  <c r="I405" i="4"/>
  <c r="EZ75" i="1"/>
  <c r="GJ75" i="1"/>
  <c r="AO58" i="10"/>
  <c r="I348" i="4"/>
  <c r="G357" i="4"/>
  <c r="G366" i="4"/>
  <c r="G446" i="4"/>
  <c r="G464" i="4"/>
  <c r="G497" i="4"/>
  <c r="G383" i="4"/>
  <c r="G348" i="4"/>
  <c r="JI74" i="1"/>
  <c r="GI75" i="1"/>
  <c r="H343" i="4"/>
  <c r="H342" i="4" s="1"/>
  <c r="J342" i="4" s="1"/>
  <c r="I336" i="4"/>
  <c r="I232" i="4"/>
  <c r="I245" i="4"/>
  <c r="I250" i="4"/>
  <c r="G405" i="4"/>
  <c r="G336" i="4" s="1"/>
  <c r="EY75" i="1"/>
  <c r="H285" i="4"/>
  <c r="H284" i="4" s="1"/>
  <c r="GH75" i="1"/>
  <c r="H341" i="4"/>
  <c r="J341" i="4" s="1"/>
  <c r="I463" i="4"/>
  <c r="JI58" i="1"/>
  <c r="JI75" i="1" s="1"/>
  <c r="JH75" i="1" s="1"/>
  <c r="JO58" i="1"/>
  <c r="J343" i="4"/>
  <c r="I209" i="4"/>
  <c r="I208" i="4" s="1"/>
  <c r="I204" i="4"/>
  <c r="I197" i="4"/>
  <c r="I192" i="4"/>
  <c r="I188" i="4"/>
  <c r="I186" i="4"/>
  <c r="I184" i="4"/>
  <c r="I182" i="4"/>
  <c r="I180" i="4"/>
  <c r="I179" i="4" s="1"/>
  <c r="I177" i="4"/>
  <c r="I167" i="4"/>
  <c r="I158" i="4"/>
  <c r="I157" i="4" s="1"/>
  <c r="I155" i="4"/>
  <c r="G155" i="4"/>
  <c r="I153" i="4"/>
  <c r="G153" i="4"/>
  <c r="I151" i="4"/>
  <c r="I149" i="4"/>
  <c r="I146" i="4"/>
  <c r="I144" i="4"/>
  <c r="I142" i="4"/>
  <c r="G142" i="4"/>
  <c r="I140" i="4"/>
  <c r="G140" i="4"/>
  <c r="I138" i="4"/>
  <c r="G138" i="4"/>
  <c r="I136" i="4"/>
  <c r="I130" i="4"/>
  <c r="I128" i="4"/>
  <c r="G128" i="4"/>
  <c r="I126" i="4"/>
  <c r="I123" i="4"/>
  <c r="I121" i="4"/>
  <c r="I119" i="4"/>
  <c r="I117" i="4"/>
  <c r="I116" i="4"/>
  <c r="I114" i="4"/>
  <c r="G463" i="4" l="1"/>
  <c r="I148" i="4"/>
  <c r="I212" i="4"/>
  <c r="H340" i="4"/>
  <c r="J340" i="4" s="1"/>
  <c r="I125" i="4"/>
  <c r="EX75" i="1"/>
  <c r="H283" i="4"/>
  <c r="JG75" i="1"/>
  <c r="H501" i="4"/>
  <c r="H500" i="4" s="1"/>
  <c r="GG75" i="1"/>
  <c r="H339" i="4"/>
  <c r="H338" i="4" s="1"/>
  <c r="J338" i="4" s="1"/>
  <c r="I112" i="4"/>
  <c r="GF75" i="1" l="1"/>
  <c r="H335" i="4"/>
  <c r="EW75" i="1"/>
  <c r="H282" i="4"/>
  <c r="J500" i="4"/>
  <c r="JF75" i="1"/>
  <c r="H499" i="4"/>
  <c r="I111" i="4"/>
  <c r="I109" i="4"/>
  <c r="I107" i="4"/>
  <c r="I104" i="4"/>
  <c r="I102" i="4"/>
  <c r="I99" i="4"/>
  <c r="I97" i="4"/>
  <c r="I95" i="4"/>
  <c r="I93" i="4"/>
  <c r="I91" i="4"/>
  <c r="I89" i="4"/>
  <c r="G85" i="4"/>
  <c r="G83" i="4"/>
  <c r="G81" i="4"/>
  <c r="G79" i="4"/>
  <c r="G74" i="4"/>
  <c r="G72" i="4"/>
  <c r="G71" i="4"/>
  <c r="G68" i="4"/>
  <c r="G65" i="4"/>
  <c r="G54" i="4"/>
  <c r="G52" i="4"/>
  <c r="G51" i="4" s="1"/>
  <c r="G46" i="4"/>
  <c r="G44" i="4"/>
  <c r="G42" i="4"/>
  <c r="I41" i="4"/>
  <c r="G35" i="4"/>
  <c r="G28" i="4"/>
  <c r="G27" i="4" s="1"/>
  <c r="N19" i="4"/>
  <c r="N18" i="4"/>
  <c r="J17" i="4"/>
  <c r="I88" i="4" l="1"/>
  <c r="G64" i="4"/>
  <c r="G78" i="4"/>
  <c r="G26" i="4"/>
  <c r="N15" i="4" s="1"/>
  <c r="EV75" i="1"/>
  <c r="H281" i="4"/>
  <c r="J499" i="4"/>
  <c r="H498" i="4"/>
  <c r="I106" i="4"/>
  <c r="I87" i="4" s="1"/>
  <c r="JE75" i="1"/>
  <c r="H496" i="4"/>
  <c r="H495" i="4" s="1"/>
  <c r="J495" i="4" s="1"/>
  <c r="GE75" i="1"/>
  <c r="H334" i="4"/>
  <c r="A6" i="4"/>
  <c r="EU75" i="1" l="1"/>
  <c r="H280" i="4"/>
  <c r="GD75" i="1"/>
  <c r="H333" i="4"/>
  <c r="J498" i="4"/>
  <c r="H497" i="4"/>
  <c r="J497" i="4" s="1"/>
  <c r="JD75" i="1"/>
  <c r="H494" i="4"/>
  <c r="A2" i="6"/>
  <c r="H493" i="4" l="1"/>
  <c r="J494" i="4"/>
  <c r="JC75" i="1"/>
  <c r="H491" i="4"/>
  <c r="H490" i="4" s="1"/>
  <c r="J490" i="4" s="1"/>
  <c r="GC75" i="1"/>
  <c r="H332" i="4"/>
  <c r="ET75" i="1"/>
  <c r="H279" i="4"/>
  <c r="G26" i="7"/>
  <c r="ES75" i="1" l="1"/>
  <c r="H278" i="4"/>
  <c r="JB75" i="1"/>
  <c r="H489" i="4"/>
  <c r="GB75" i="1"/>
  <c r="H331" i="4"/>
  <c r="H330" i="4" s="1"/>
  <c r="H492" i="4"/>
  <c r="J492" i="4" s="1"/>
  <c r="J493" i="4"/>
  <c r="E27" i="7"/>
  <c r="G24" i="7"/>
  <c r="G23" i="7"/>
  <c r="G25" i="7" s="1"/>
  <c r="H488" i="4" l="1"/>
  <c r="J488" i="4" s="1"/>
  <c r="J489" i="4"/>
  <c r="J330" i="4"/>
  <c r="O18" i="4"/>
  <c r="JA75" i="1"/>
  <c r="H487" i="4"/>
  <c r="GA75" i="1"/>
  <c r="H329" i="4"/>
  <c r="ER75" i="1"/>
  <c r="H277" i="4"/>
  <c r="H276" i="4" s="1"/>
  <c r="FZ75" i="1" l="1"/>
  <c r="H328" i="4"/>
  <c r="H327" i="4" s="1"/>
  <c r="J487" i="4"/>
  <c r="H486" i="4"/>
  <c r="J486" i="4" s="1"/>
  <c r="EQ75" i="1"/>
  <c r="H275" i="4"/>
  <c r="IZ75" i="1"/>
  <c r="H485" i="4"/>
  <c r="H484" i="4" s="1"/>
  <c r="J484" i="4" s="1"/>
  <c r="A2" i="7"/>
  <c r="G25" i="12"/>
  <c r="H24" i="12"/>
  <c r="C24" i="12"/>
  <c r="H23" i="12"/>
  <c r="D23" i="12"/>
  <c r="D16" i="12"/>
  <c r="H13" i="12"/>
  <c r="C13" i="12"/>
  <c r="H12" i="12"/>
  <c r="C9" i="12"/>
  <c r="B8" i="12"/>
  <c r="C6" i="12"/>
  <c r="I18" i="11"/>
  <c r="F12" i="11"/>
  <c r="K10" i="11"/>
  <c r="K9" i="11"/>
  <c r="DF74" i="3"/>
  <c r="DE74" i="3"/>
  <c r="DD74" i="3"/>
  <c r="DC74" i="3"/>
  <c r="DB74" i="3"/>
  <c r="DA74" i="3"/>
  <c r="CZ74" i="3"/>
  <c r="CY74" i="3"/>
  <c r="CX74" i="3"/>
  <c r="CW74" i="3"/>
  <c r="CV74" i="3"/>
  <c r="CU74" i="3"/>
  <c r="CT74" i="3"/>
  <c r="CS74" i="3"/>
  <c r="CR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DG73" i="3"/>
  <c r="DG72" i="3"/>
  <c r="DG71" i="3"/>
  <c r="DG70" i="3"/>
  <c r="DG69" i="3"/>
  <c r="DG68" i="3"/>
  <c r="DG67" i="3"/>
  <c r="DG66" i="3"/>
  <c r="DG65" i="3"/>
  <c r="DG64" i="3"/>
  <c r="DG63" i="3"/>
  <c r="DG62" i="3"/>
  <c r="DG61" i="3"/>
  <c r="DG60" i="3"/>
  <c r="DN58" i="3"/>
  <c r="DK58" i="3"/>
  <c r="DJ58" i="3"/>
  <c r="DI58" i="3"/>
  <c r="DG74" i="3" l="1"/>
  <c r="G27" i="7"/>
  <c r="H16" i="12"/>
  <c r="IY75" i="1"/>
  <c r="H483" i="4"/>
  <c r="H482" i="4" s="1"/>
  <c r="J482" i="4" s="1"/>
  <c r="EP75" i="1"/>
  <c r="H274" i="4"/>
  <c r="FY75" i="1"/>
  <c r="H326" i="4"/>
  <c r="DF58" i="3"/>
  <c r="DE58" i="3"/>
  <c r="DD58" i="3"/>
  <c r="DD75" i="3" s="1"/>
  <c r="K206" i="2" s="1"/>
  <c r="G326" i="4" s="1"/>
  <c r="DC58" i="3"/>
  <c r="DB58" i="3"/>
  <c r="DA58" i="3"/>
  <c r="CZ58" i="3"/>
  <c r="CZ75" i="3" s="1"/>
  <c r="K199" i="2" s="1"/>
  <c r="CY58" i="3"/>
  <c r="CY75" i="3" s="1"/>
  <c r="K197" i="2" s="1"/>
  <c r="CX58" i="3"/>
  <c r="CX75" i="3" s="1"/>
  <c r="K195" i="2" s="1"/>
  <c r="CW58" i="3"/>
  <c r="CV58" i="3"/>
  <c r="CU58" i="3"/>
  <c r="CT58" i="3"/>
  <c r="CS58" i="3"/>
  <c r="CR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F75" i="3" s="1"/>
  <c r="K169" i="2" s="1"/>
  <c r="G271" i="4" s="1"/>
  <c r="CE58" i="3"/>
  <c r="CD58" i="3"/>
  <c r="CC58" i="3"/>
  <c r="CB58" i="3"/>
  <c r="CA58" i="3"/>
  <c r="BZ58" i="3"/>
  <c r="BY58" i="3"/>
  <c r="BX58" i="3"/>
  <c r="BX75" i="3" s="1"/>
  <c r="BW58" i="3"/>
  <c r="BV58" i="3"/>
  <c r="BU58" i="3"/>
  <c r="BT58" i="3"/>
  <c r="BT75" i="3" s="1"/>
  <c r="K150" i="2" s="1"/>
  <c r="BS58" i="3"/>
  <c r="BS75" i="3" s="1"/>
  <c r="BR58" i="3"/>
  <c r="BQ58" i="3"/>
  <c r="BP58" i="3"/>
  <c r="BO58" i="3"/>
  <c r="BN58" i="3"/>
  <c r="BM58" i="3"/>
  <c r="BL58" i="3"/>
  <c r="BK58" i="3"/>
  <c r="BJ58" i="3"/>
  <c r="BI58" i="3"/>
  <c r="BI75" i="3" s="1"/>
  <c r="BH58" i="3"/>
  <c r="BG58" i="3"/>
  <c r="BF58" i="3"/>
  <c r="BE58" i="3"/>
  <c r="BD58" i="3"/>
  <c r="BC58" i="3"/>
  <c r="BB58" i="3"/>
  <c r="BB75" i="3" s="1"/>
  <c r="BA58" i="3"/>
  <c r="AZ58" i="3"/>
  <c r="AY58" i="3"/>
  <c r="AX58" i="3"/>
  <c r="AW58" i="3"/>
  <c r="AV58" i="3"/>
  <c r="AV75" i="3" s="1"/>
  <c r="AU58" i="3"/>
  <c r="AT58" i="3"/>
  <c r="AS58" i="3"/>
  <c r="AR58" i="3"/>
  <c r="AQ58" i="3"/>
  <c r="AQ75" i="3" s="1"/>
  <c r="AP58" i="3"/>
  <c r="AO58" i="3"/>
  <c r="AN58" i="3"/>
  <c r="AM58" i="3"/>
  <c r="AL58" i="3"/>
  <c r="AK58" i="3"/>
  <c r="AJ58" i="3"/>
  <c r="AI58" i="3"/>
  <c r="AI75" i="3" s="1"/>
  <c r="AH58" i="3"/>
  <c r="AG58" i="3"/>
  <c r="AF58" i="3"/>
  <c r="AE58" i="3"/>
  <c r="AD58" i="3"/>
  <c r="AD75" i="3" s="1"/>
  <c r="AC58" i="3"/>
  <c r="AB58" i="3"/>
  <c r="AA58" i="3"/>
  <c r="Z58" i="3"/>
  <c r="Y58" i="3"/>
  <c r="X58" i="3"/>
  <c r="W58" i="3"/>
  <c r="V58" i="3"/>
  <c r="U58" i="3"/>
  <c r="T58" i="3"/>
  <c r="S58" i="3"/>
  <c r="R58" i="3"/>
  <c r="R75" i="3" s="1"/>
  <c r="Q58" i="3"/>
  <c r="P58" i="3"/>
  <c r="O58" i="3"/>
  <c r="N58" i="3"/>
  <c r="M58" i="3"/>
  <c r="L58" i="3"/>
  <c r="K58" i="3"/>
  <c r="K75" i="3" s="1"/>
  <c r="J58" i="3"/>
  <c r="I58" i="3"/>
  <c r="H58" i="3"/>
  <c r="G58" i="3"/>
  <c r="F58" i="3"/>
  <c r="E58" i="3"/>
  <c r="D58" i="3"/>
  <c r="C58" i="3"/>
  <c r="B58" i="3"/>
  <c r="A58" i="3"/>
  <c r="DG57" i="3"/>
  <c r="DG56" i="3"/>
  <c r="DG55" i="3"/>
  <c r="DG54" i="3"/>
  <c r="DG53" i="3"/>
  <c r="DG52" i="3"/>
  <c r="DG51" i="3"/>
  <c r="DG50" i="3"/>
  <c r="DG49" i="3"/>
  <c r="DG48" i="3"/>
  <c r="DG47" i="3"/>
  <c r="DG46" i="3"/>
  <c r="DG45" i="3"/>
  <c r="DG44" i="3"/>
  <c r="DG43" i="3"/>
  <c r="DG42" i="3"/>
  <c r="DG41" i="3"/>
  <c r="DG40" i="3"/>
  <c r="DG39" i="3"/>
  <c r="DG38" i="3"/>
  <c r="DG37" i="3"/>
  <c r="DG36" i="3"/>
  <c r="DG35" i="3"/>
  <c r="DG34" i="3"/>
  <c r="DG33" i="3"/>
  <c r="DG32" i="3"/>
  <c r="DG31" i="3"/>
  <c r="DG30" i="3"/>
  <c r="DG29" i="3"/>
  <c r="DG28" i="3"/>
  <c r="DG27" i="3"/>
  <c r="DG26" i="3"/>
  <c r="DG25" i="3"/>
  <c r="DG24" i="3"/>
  <c r="DG23" i="3"/>
  <c r="DG22" i="3"/>
  <c r="DG21" i="3"/>
  <c r="DG20" i="3"/>
  <c r="DG19" i="3"/>
  <c r="DG18" i="3"/>
  <c r="DG17" i="3"/>
  <c r="DG16" i="3"/>
  <c r="DG15" i="3"/>
  <c r="DG14" i="3"/>
  <c r="DG13" i="3"/>
  <c r="DG12" i="3"/>
  <c r="DG11" i="3"/>
  <c r="DG10" i="3"/>
  <c r="DG9" i="3"/>
  <c r="DG8" i="3"/>
  <c r="DG7" i="3"/>
  <c r="DG6" i="3"/>
  <c r="DG5" i="3"/>
  <c r="DG4" i="3"/>
  <c r="DM58" i="3"/>
  <c r="DG3" i="3"/>
  <c r="M210" i="2"/>
  <c r="BH75" i="3" l="1"/>
  <c r="K120" i="2" s="1"/>
  <c r="G211" i="4" s="1"/>
  <c r="J326" i="4"/>
  <c r="J75" i="3"/>
  <c r="I75" i="3" s="1"/>
  <c r="AH75" i="3"/>
  <c r="AG75" i="3" s="1"/>
  <c r="AF75" i="3" s="1"/>
  <c r="K79" i="2" s="1"/>
  <c r="G166" i="4" s="1"/>
  <c r="AP75" i="3"/>
  <c r="AO75" i="3" s="1"/>
  <c r="AN75" i="3" s="1"/>
  <c r="BG75" i="3"/>
  <c r="BF75" i="3" s="1"/>
  <c r="BE75" i="3" s="1"/>
  <c r="BD75" i="3" s="1"/>
  <c r="BC75" i="3" s="1"/>
  <c r="K112" i="2" s="1"/>
  <c r="G203" i="4" s="1"/>
  <c r="EO75" i="1"/>
  <c r="H273" i="4"/>
  <c r="H272" i="4" s="1"/>
  <c r="Q75" i="3"/>
  <c r="P75" i="3" s="1"/>
  <c r="O75" i="3" s="1"/>
  <c r="N75" i="3" s="1"/>
  <c r="M75" i="3" s="1"/>
  <c r="L75" i="3" s="1"/>
  <c r="AC75" i="3"/>
  <c r="AB75" i="3" s="1"/>
  <c r="AA75" i="3" s="1"/>
  <c r="Z75" i="3" s="1"/>
  <c r="Y75" i="3" s="1"/>
  <c r="X75" i="3" s="1"/>
  <c r="W75" i="3" s="1"/>
  <c r="V75" i="3" s="1"/>
  <c r="U75" i="3" s="1"/>
  <c r="T75" i="3" s="1"/>
  <c r="S75" i="3" s="1"/>
  <c r="BA75" i="3"/>
  <c r="AZ75" i="3" s="1"/>
  <c r="AY75" i="3" s="1"/>
  <c r="AX75" i="3" s="1"/>
  <c r="AW75" i="3" s="1"/>
  <c r="K105" i="2" s="1"/>
  <c r="G193" i="4" s="1"/>
  <c r="AE75" i="3"/>
  <c r="K78" i="2" s="1"/>
  <c r="G165" i="4" s="1"/>
  <c r="AM75" i="3"/>
  <c r="AL75" i="3" s="1"/>
  <c r="AK75" i="3" s="1"/>
  <c r="AJ75" i="3" s="1"/>
  <c r="K84" i="2" s="1"/>
  <c r="G172" i="4" s="1"/>
  <c r="CW75" i="3"/>
  <c r="FX75" i="1"/>
  <c r="H325" i="4"/>
  <c r="H324" i="4" s="1"/>
  <c r="IX75" i="1"/>
  <c r="H481" i="4"/>
  <c r="AU75" i="3"/>
  <c r="AT75" i="3" s="1"/>
  <c r="AS75" i="3" s="1"/>
  <c r="AR75" i="3" s="1"/>
  <c r="K97" i="2" s="1"/>
  <c r="CE75" i="3"/>
  <c r="DC75" i="3"/>
  <c r="BR75" i="3"/>
  <c r="K147" i="2"/>
  <c r="G247" i="4" s="1"/>
  <c r="CT75" i="3"/>
  <c r="BW75" i="3"/>
  <c r="K158" i="2"/>
  <c r="G260" i="4" s="1"/>
  <c r="G259" i="4" s="1"/>
  <c r="CP75" i="3"/>
  <c r="H75" i="3"/>
  <c r="G75" i="3" s="1"/>
  <c r="F75" i="3" s="1"/>
  <c r="E75" i="3" s="1"/>
  <c r="D75" i="3" s="1"/>
  <c r="C75" i="3" s="1"/>
  <c r="B75" i="3" s="1"/>
  <c r="A75" i="3" s="1"/>
  <c r="DG58" i="3"/>
  <c r="DG75" i="3" s="1"/>
  <c r="DF75" i="3" s="1"/>
  <c r="J196" i="2"/>
  <c r="G313" i="4"/>
  <c r="J194" i="2"/>
  <c r="G310" i="4"/>
  <c r="J198" i="2"/>
  <c r="G315" i="4"/>
  <c r="J149" i="2"/>
  <c r="G252" i="4"/>
  <c r="K124" i="2"/>
  <c r="G215" i="4" s="1"/>
  <c r="K111" i="2"/>
  <c r="G202" i="4" s="1"/>
  <c r="K103" i="2"/>
  <c r="G191" i="4" s="1"/>
  <c r="K95" i="2"/>
  <c r="J94" i="2" s="1"/>
  <c r="K93" i="2"/>
  <c r="K88" i="2"/>
  <c r="G176" i="4" s="1"/>
  <c r="K83" i="2"/>
  <c r="G171" i="4" s="1"/>
  <c r="K77" i="2"/>
  <c r="G164" i="4" s="1"/>
  <c r="K81" i="2" l="1"/>
  <c r="G168" i="4" s="1"/>
  <c r="K70" i="2"/>
  <c r="G150" i="4" s="1"/>
  <c r="G149" i="4" s="1"/>
  <c r="K75" i="2"/>
  <c r="G159" i="4" s="1"/>
  <c r="K115" i="2"/>
  <c r="G206" i="4" s="1"/>
  <c r="K86" i="2"/>
  <c r="G174" i="4" s="1"/>
  <c r="K82" i="2"/>
  <c r="G169" i="4" s="1"/>
  <c r="K109" i="2"/>
  <c r="G200" i="4" s="1"/>
  <c r="K87" i="2"/>
  <c r="G175" i="4" s="1"/>
  <c r="K85" i="2"/>
  <c r="G173" i="4" s="1"/>
  <c r="K90" i="2"/>
  <c r="G178" i="4" s="1"/>
  <c r="G177" i="4" s="1"/>
  <c r="K99" i="2"/>
  <c r="G187" i="4" s="1"/>
  <c r="G186" i="4" s="1"/>
  <c r="K110" i="2"/>
  <c r="G201" i="4" s="1"/>
  <c r="K76" i="2"/>
  <c r="G161" i="4" s="1"/>
  <c r="K116" i="2"/>
  <c r="G207" i="4" s="1"/>
  <c r="K119" i="2"/>
  <c r="G210" i="4" s="1"/>
  <c r="G209" i="4" s="1"/>
  <c r="K72" i="2"/>
  <c r="G152" i="4" s="1"/>
  <c r="K114" i="2"/>
  <c r="G205" i="4" s="1"/>
  <c r="DE75" i="3"/>
  <c r="K208" i="2" s="1"/>
  <c r="K209" i="2"/>
  <c r="G329" i="4" s="1"/>
  <c r="J329" i="4" s="1"/>
  <c r="FW75" i="1"/>
  <c r="H323" i="4"/>
  <c r="EN75" i="1"/>
  <c r="H271" i="4"/>
  <c r="J271" i="4" s="1"/>
  <c r="K101" i="2"/>
  <c r="G189" i="4" s="1"/>
  <c r="K106" i="2"/>
  <c r="G194" i="4" s="1"/>
  <c r="G192" i="4" s="1"/>
  <c r="J481" i="4"/>
  <c r="H480" i="4"/>
  <c r="CV75" i="3"/>
  <c r="K192" i="2"/>
  <c r="BQ75" i="3"/>
  <c r="K144" i="2"/>
  <c r="CD75" i="3"/>
  <c r="K168" i="2"/>
  <c r="G270" i="4" s="1"/>
  <c r="BV75" i="3"/>
  <c r="K156" i="2"/>
  <c r="K102" i="2"/>
  <c r="G190" i="4" s="1"/>
  <c r="K108" i="2"/>
  <c r="G199" i="4" s="1"/>
  <c r="DB75" i="3"/>
  <c r="K205" i="2"/>
  <c r="IW75" i="1"/>
  <c r="H479" i="4"/>
  <c r="H478" i="4" s="1"/>
  <c r="J478" i="4" s="1"/>
  <c r="J89" i="2"/>
  <c r="J146" i="2"/>
  <c r="I145" i="2" s="1"/>
  <c r="J100" i="2"/>
  <c r="J157" i="2"/>
  <c r="CS75" i="3"/>
  <c r="K189" i="2"/>
  <c r="J123" i="2"/>
  <c r="CO75" i="3"/>
  <c r="K184" i="2"/>
  <c r="J96" i="2"/>
  <c r="G185" i="4"/>
  <c r="G214" i="4"/>
  <c r="G251" i="4"/>
  <c r="G314" i="4"/>
  <c r="J69" i="2"/>
  <c r="J92" i="2"/>
  <c r="G181" i="4"/>
  <c r="B32" i="6"/>
  <c r="G246" i="4"/>
  <c r="G312" i="4"/>
  <c r="B24" i="6"/>
  <c r="G183" i="4"/>
  <c r="G309" i="4"/>
  <c r="K67" i="2"/>
  <c r="J71" i="2" l="1"/>
  <c r="I68" i="2" s="1"/>
  <c r="G197" i="4"/>
  <c r="J98" i="2"/>
  <c r="G204" i="4"/>
  <c r="G158" i="4"/>
  <c r="G167" i="4"/>
  <c r="J104" i="2"/>
  <c r="J74" i="2"/>
  <c r="J80" i="2"/>
  <c r="J118" i="2"/>
  <c r="B26" i="6" s="1"/>
  <c r="J113" i="2"/>
  <c r="G188" i="4"/>
  <c r="DA75" i="3"/>
  <c r="K201" i="2" s="1"/>
  <c r="K203" i="2"/>
  <c r="J480" i="4"/>
  <c r="CR75" i="3"/>
  <c r="K188" i="2"/>
  <c r="G297" i="4" s="1"/>
  <c r="G258" i="4"/>
  <c r="G257" i="4" s="1"/>
  <c r="J155" i="2"/>
  <c r="CC75" i="3"/>
  <c r="K167" i="2"/>
  <c r="EM75" i="1"/>
  <c r="H270" i="4"/>
  <c r="G328" i="4"/>
  <c r="J207" i="2"/>
  <c r="IV75" i="1"/>
  <c r="H477" i="4"/>
  <c r="BU75" i="3"/>
  <c r="K152" i="2" s="1"/>
  <c r="K154" i="2"/>
  <c r="G242" i="4"/>
  <c r="G241" i="4" s="1"/>
  <c r="J143" i="2"/>
  <c r="B10" i="6"/>
  <c r="G302" i="4"/>
  <c r="H322" i="4"/>
  <c r="J322" i="4" s="1"/>
  <c r="J323" i="4"/>
  <c r="J107" i="2"/>
  <c r="G325" i="4"/>
  <c r="J204" i="2"/>
  <c r="BP75" i="3"/>
  <c r="K142" i="2"/>
  <c r="CU75" i="3"/>
  <c r="K190" i="2" s="1"/>
  <c r="G300" i="4" s="1"/>
  <c r="K191" i="2"/>
  <c r="G301" i="4" s="1"/>
  <c r="FV75" i="1"/>
  <c r="H321" i="4"/>
  <c r="H320" i="4" s="1"/>
  <c r="B9" i="6"/>
  <c r="CN75" i="3"/>
  <c r="K182" i="2" s="1"/>
  <c r="K183" i="2"/>
  <c r="CM75" i="3"/>
  <c r="G298" i="4"/>
  <c r="G291" i="4"/>
  <c r="B31" i="6"/>
  <c r="G184" i="4"/>
  <c r="G245" i="4"/>
  <c r="G180" i="4"/>
  <c r="G208" i="4"/>
  <c r="G182" i="4"/>
  <c r="G151" i="4"/>
  <c r="G147" i="4"/>
  <c r="J66" i="2"/>
  <c r="K65" i="2"/>
  <c r="K63" i="2"/>
  <c r="K61" i="2"/>
  <c r="G135" i="4" s="1"/>
  <c r="K60" i="2"/>
  <c r="G134" i="4" s="1"/>
  <c r="K59" i="2"/>
  <c r="G133" i="4" s="1"/>
  <c r="K58" i="2"/>
  <c r="G132" i="4" s="1"/>
  <c r="K57" i="2"/>
  <c r="G131" i="4" s="1"/>
  <c r="K55" i="2"/>
  <c r="K52" i="2"/>
  <c r="K50" i="2"/>
  <c r="K48" i="2"/>
  <c r="K46" i="2"/>
  <c r="K43" i="2"/>
  <c r="G115" i="4" s="1"/>
  <c r="K41" i="2"/>
  <c r="K38" i="2"/>
  <c r="K36" i="2"/>
  <c r="G108" i="4" s="1"/>
  <c r="K33" i="2"/>
  <c r="K31" i="2"/>
  <c r="G103" i="4" s="1"/>
  <c r="K29" i="2"/>
  <c r="K27" i="2"/>
  <c r="K25" i="2"/>
  <c r="K23" i="2"/>
  <c r="K21" i="2"/>
  <c r="K19" i="2"/>
  <c r="J18" i="2" s="1"/>
  <c r="G157" i="4" l="1"/>
  <c r="I117" i="2"/>
  <c r="I73" i="2"/>
  <c r="I91" i="2"/>
  <c r="J187" i="2"/>
  <c r="BO75" i="3"/>
  <c r="K140" i="2"/>
  <c r="G256" i="4"/>
  <c r="G255" i="4" s="1"/>
  <c r="J153" i="2"/>
  <c r="IU75" i="1"/>
  <c r="H475" i="4"/>
  <c r="G327" i="4"/>
  <c r="J327" i="4" s="1"/>
  <c r="J328" i="4"/>
  <c r="CB75" i="3"/>
  <c r="K165" i="2"/>
  <c r="G267" i="4" s="1"/>
  <c r="G254" i="4"/>
  <c r="J151" i="2"/>
  <c r="I148" i="2" s="1"/>
  <c r="CQ75" i="3"/>
  <c r="K185" i="2" s="1"/>
  <c r="G292" i="4" s="1"/>
  <c r="K186" i="2"/>
  <c r="G293" i="4" s="1"/>
  <c r="G321" i="4"/>
  <c r="J202" i="2"/>
  <c r="B15" i="6"/>
  <c r="CL75" i="3"/>
  <c r="K179" i="2"/>
  <c r="G324" i="4"/>
  <c r="J324" i="4" s="1"/>
  <c r="J325" i="4"/>
  <c r="EL75" i="1"/>
  <c r="H269" i="4"/>
  <c r="H268" i="4" s="1"/>
  <c r="G319" i="4"/>
  <c r="J200" i="2"/>
  <c r="B11" i="6"/>
  <c r="B12" i="6" s="1"/>
  <c r="FU75" i="1"/>
  <c r="H319" i="4"/>
  <c r="H318" i="4" s="1"/>
  <c r="G240" i="4"/>
  <c r="J141" i="2"/>
  <c r="H476" i="4"/>
  <c r="J476" i="4" s="1"/>
  <c r="J477" i="4"/>
  <c r="G269" i="4"/>
  <c r="J166" i="2"/>
  <c r="G148" i="4"/>
  <c r="G289" i="4"/>
  <c r="B30" i="6"/>
  <c r="G288" i="4"/>
  <c r="B29" i="6"/>
  <c r="J42" i="2"/>
  <c r="J30" i="2"/>
  <c r="J56" i="2"/>
  <c r="G295" i="4"/>
  <c r="B20" i="6"/>
  <c r="G100" i="4"/>
  <c r="J40" i="2"/>
  <c r="G113" i="4"/>
  <c r="G112" i="4" s="1"/>
  <c r="J47" i="2"/>
  <c r="G120" i="4"/>
  <c r="J51" i="2"/>
  <c r="G124" i="4"/>
  <c r="J20" i="2"/>
  <c r="B19" i="6"/>
  <c r="G92" i="4"/>
  <c r="J24" i="2"/>
  <c r="G96" i="4"/>
  <c r="G102" i="4"/>
  <c r="G114" i="4"/>
  <c r="J62" i="2"/>
  <c r="G137" i="4"/>
  <c r="G146" i="4"/>
  <c r="J28" i="2"/>
  <c r="J35" i="2"/>
  <c r="J37" i="2"/>
  <c r="G110" i="4"/>
  <c r="J45" i="2"/>
  <c r="G118" i="4"/>
  <c r="J49" i="2"/>
  <c r="G122" i="4"/>
  <c r="J54" i="2"/>
  <c r="G127" i="4"/>
  <c r="G107" i="4"/>
  <c r="G90" i="4"/>
  <c r="J22" i="2"/>
  <c r="G94" i="4"/>
  <c r="J26" i="2"/>
  <c r="G98" i="4"/>
  <c r="J32" i="2"/>
  <c r="G105" i="4"/>
  <c r="G130" i="4"/>
  <c r="J64" i="2"/>
  <c r="G145" i="4"/>
  <c r="G179" i="4"/>
  <c r="I193" i="2" l="1"/>
  <c r="CA75" i="3"/>
  <c r="K164" i="2"/>
  <c r="G266" i="4" s="1"/>
  <c r="G238" i="4"/>
  <c r="G237" i="4" s="1"/>
  <c r="J139" i="2"/>
  <c r="J269" i="4"/>
  <c r="G268" i="4"/>
  <c r="J268" i="4" s="1"/>
  <c r="EK75" i="1"/>
  <c r="H267" i="4"/>
  <c r="J267" i="4" s="1"/>
  <c r="CK75" i="3"/>
  <c r="K177" i="2"/>
  <c r="G283" i="4" s="1"/>
  <c r="J283" i="4" s="1"/>
  <c r="BN75" i="3"/>
  <c r="K138" i="2"/>
  <c r="J475" i="4"/>
  <c r="H474" i="4"/>
  <c r="J181" i="2"/>
  <c r="I180" i="2" s="1"/>
  <c r="FT75" i="1"/>
  <c r="H317" i="4"/>
  <c r="J178" i="2"/>
  <c r="G285" i="4"/>
  <c r="G284" i="4" s="1"/>
  <c r="IT75" i="1"/>
  <c r="H472" i="4"/>
  <c r="G239" i="4"/>
  <c r="G318" i="4"/>
  <c r="J319" i="4"/>
  <c r="J321" i="4"/>
  <c r="G320" i="4"/>
  <c r="J320" i="4" s="1"/>
  <c r="G253" i="4"/>
  <c r="I53" i="2"/>
  <c r="B23" i="6" s="1"/>
  <c r="I39" i="2"/>
  <c r="G287" i="4"/>
  <c r="G286" i="4" s="1"/>
  <c r="G104" i="4"/>
  <c r="G123" i="4"/>
  <c r="G111" i="4"/>
  <c r="G89" i="4"/>
  <c r="G121" i="4"/>
  <c r="G109" i="4"/>
  <c r="G106" i="4" s="1"/>
  <c r="G95" i="4"/>
  <c r="I17" i="2"/>
  <c r="I34" i="2"/>
  <c r="B25" i="6" s="1"/>
  <c r="G97" i="4"/>
  <c r="G119" i="4"/>
  <c r="G99" i="4"/>
  <c r="I44" i="2"/>
  <c r="G144" i="4"/>
  <c r="G93" i="4"/>
  <c r="G126" i="4"/>
  <c r="G117" i="4"/>
  <c r="G136" i="4"/>
  <c r="G91" i="4"/>
  <c r="J472" i="4" l="1"/>
  <c r="H471" i="4"/>
  <c r="J471" i="4" s="1"/>
  <c r="J317" i="4"/>
  <c r="H316" i="4"/>
  <c r="J316" i="4" s="1"/>
  <c r="J474" i="4"/>
  <c r="H473" i="4"/>
  <c r="J473" i="4" s="1"/>
  <c r="CJ75" i="3"/>
  <c r="K176" i="2"/>
  <c r="G279" i="4" s="1"/>
  <c r="J279" i="4" s="1"/>
  <c r="IS75" i="1"/>
  <c r="H470" i="4"/>
  <c r="H469" i="4" s="1"/>
  <c r="J469" i="4" s="1"/>
  <c r="FS75" i="1"/>
  <c r="H315" i="4"/>
  <c r="G236" i="4"/>
  <c r="J137" i="2"/>
  <c r="J284" i="4"/>
  <c r="BM75" i="3"/>
  <c r="K136" i="2"/>
  <c r="EJ75" i="1"/>
  <c r="H266" i="4"/>
  <c r="J266" i="4"/>
  <c r="G250" i="4"/>
  <c r="J318" i="4"/>
  <c r="G308" i="4"/>
  <c r="BZ75" i="3"/>
  <c r="K163" i="2"/>
  <c r="G265" i="4" s="1"/>
  <c r="G88" i="4"/>
  <c r="H16" i="2"/>
  <c r="G125" i="4"/>
  <c r="G116" i="4"/>
  <c r="BL75" i="3" l="1"/>
  <c r="K133" i="2"/>
  <c r="H314" i="4"/>
  <c r="J314" i="4" s="1"/>
  <c r="J315" i="4"/>
  <c r="BY75" i="3"/>
  <c r="K161" i="2" s="1"/>
  <c r="K162" i="2"/>
  <c r="FR75" i="1"/>
  <c r="H313" i="4"/>
  <c r="EI75" i="1"/>
  <c r="H265" i="4"/>
  <c r="J265" i="4" s="1"/>
  <c r="CI75" i="3"/>
  <c r="K175" i="2"/>
  <c r="J135" i="2"/>
  <c r="I134" i="2" s="1"/>
  <c r="B27" i="6" s="1"/>
  <c r="G234" i="4"/>
  <c r="G235" i="4"/>
  <c r="IR75" i="1"/>
  <c r="H468" i="4"/>
  <c r="G87" i="4"/>
  <c r="IQ75" i="1" l="1"/>
  <c r="H466" i="4"/>
  <c r="CH75" i="3"/>
  <c r="K173" i="2"/>
  <c r="G263" i="4"/>
  <c r="J160" i="2"/>
  <c r="G231" i="4"/>
  <c r="J132" i="2"/>
  <c r="H312" i="4"/>
  <c r="J312" i="4" s="1"/>
  <c r="J313" i="4"/>
  <c r="BK75" i="3"/>
  <c r="K131" i="2"/>
  <c r="EH75" i="1"/>
  <c r="H264" i="4"/>
  <c r="FQ75" i="1"/>
  <c r="H311" i="4"/>
  <c r="J468" i="4"/>
  <c r="H467" i="4"/>
  <c r="J467" i="4" s="1"/>
  <c r="G233" i="4"/>
  <c r="G277" i="4"/>
  <c r="J174" i="2"/>
  <c r="G264" i="4"/>
  <c r="J264" i="4" s="1"/>
  <c r="N16" i="4"/>
  <c r="J277" i="4" l="1"/>
  <c r="G276" i="4"/>
  <c r="J276" i="4" s="1"/>
  <c r="EG75" i="1"/>
  <c r="H263" i="4"/>
  <c r="H262" i="4" s="1"/>
  <c r="H261" i="4" s="1"/>
  <c r="G230" i="4"/>
  <c r="G275" i="4"/>
  <c r="J275" i="4" s="1"/>
  <c r="CG75" i="3"/>
  <c r="K171" i="2" s="1"/>
  <c r="K172" i="2"/>
  <c r="G232" i="4"/>
  <c r="FP75" i="1"/>
  <c r="H310" i="4"/>
  <c r="G229" i="4"/>
  <c r="J130" i="2"/>
  <c r="J466" i="4"/>
  <c r="H465" i="4"/>
  <c r="BJ75" i="3"/>
  <c r="K126" i="2" s="1"/>
  <c r="K129" i="2"/>
  <c r="G262" i="4"/>
  <c r="IP75" i="1"/>
  <c r="H462" i="4"/>
  <c r="C15" i="6"/>
  <c r="D15" i="6" s="1"/>
  <c r="D14" i="12"/>
  <c r="H14" i="12"/>
  <c r="D15" i="12"/>
  <c r="I45" i="4"/>
  <c r="I44" i="4" s="1"/>
  <c r="I73" i="4"/>
  <c r="I72" i="4"/>
  <c r="I75" i="4"/>
  <c r="I76" i="4"/>
  <c r="I77" i="4"/>
  <c r="I66" i="4"/>
  <c r="I67" i="4"/>
  <c r="I69" i="4"/>
  <c r="I70" i="4"/>
  <c r="I68" i="4" s="1"/>
  <c r="I43" i="4"/>
  <c r="I42" i="4" s="1"/>
  <c r="I53" i="4"/>
  <c r="I52" i="4" s="1"/>
  <c r="I55" i="4"/>
  <c r="I56" i="4"/>
  <c r="I57" i="4"/>
  <c r="I58" i="4"/>
  <c r="I59" i="4"/>
  <c r="I60" i="4"/>
  <c r="I61" i="4"/>
  <c r="I62" i="4"/>
  <c r="I63" i="4"/>
  <c r="I84" i="4"/>
  <c r="I83" i="4" s="1"/>
  <c r="I80" i="4"/>
  <c r="I79" i="4" s="1"/>
  <c r="I82" i="4"/>
  <c r="I81" i="4" s="1"/>
  <c r="I86" i="4"/>
  <c r="I85" i="4" s="1"/>
  <c r="I33" i="4"/>
  <c r="I36" i="4"/>
  <c r="I37" i="4"/>
  <c r="I38" i="4"/>
  <c r="I39" i="4"/>
  <c r="I40" i="4"/>
  <c r="I47" i="4"/>
  <c r="I48" i="4"/>
  <c r="I49" i="4"/>
  <c r="I50" i="4"/>
  <c r="I30" i="4"/>
  <c r="I29" i="4"/>
  <c r="I31" i="4"/>
  <c r="I32" i="4"/>
  <c r="I34" i="4"/>
  <c r="J335" i="4"/>
  <c r="J280" i="4"/>
  <c r="J282" i="4"/>
  <c r="J479" i="4"/>
  <c r="J491" i="4"/>
  <c r="J285" i="4"/>
  <c r="J333" i="4"/>
  <c r="J501" i="4"/>
  <c r="J278" i="4"/>
  <c r="J311" i="4"/>
  <c r="J332" i="4"/>
  <c r="J334" i="4"/>
  <c r="J339" i="4"/>
  <c r="J485" i="4"/>
  <c r="J496" i="4"/>
  <c r="J331" i="4"/>
  <c r="J270" i="4"/>
  <c r="J281" i="4"/>
  <c r="J470" i="4"/>
  <c r="J483" i="4"/>
  <c r="B21" i="6"/>
  <c r="B22" i="6"/>
  <c r="B28" i="6"/>
  <c r="I74" i="4" l="1"/>
  <c r="I65" i="4"/>
  <c r="J263" i="4"/>
  <c r="H464" i="4"/>
  <c r="J465" i="4"/>
  <c r="I46" i="4"/>
  <c r="I54" i="4"/>
  <c r="J262" i="4"/>
  <c r="G228" i="4"/>
  <c r="EF75" i="1"/>
  <c r="H260" i="4"/>
  <c r="I35" i="4"/>
  <c r="J462" i="4"/>
  <c r="H461" i="4"/>
  <c r="J461" i="4" s="1"/>
  <c r="J128" i="2"/>
  <c r="I127" i="2" s="1"/>
  <c r="B33" i="6" s="1"/>
  <c r="G227" i="4"/>
  <c r="H309" i="4"/>
  <c r="J310" i="4"/>
  <c r="G274" i="4"/>
  <c r="J274" i="4" s="1"/>
  <c r="IO75" i="1"/>
  <c r="H460" i="4"/>
  <c r="J460" i="4" s="1"/>
  <c r="G224" i="4"/>
  <c r="J125" i="2"/>
  <c r="K210" i="2"/>
  <c r="FO75" i="1"/>
  <c r="H307" i="4"/>
  <c r="G273" i="4"/>
  <c r="J170" i="2"/>
  <c r="I159" i="2" s="1"/>
  <c r="O79" i="2" s="1"/>
  <c r="I64" i="4"/>
  <c r="I78" i="4"/>
  <c r="I51" i="4"/>
  <c r="I28" i="4"/>
  <c r="I71" i="4"/>
  <c r="H15" i="12"/>
  <c r="FN75" i="1" l="1"/>
  <c r="H305" i="4"/>
  <c r="I122" i="2"/>
  <c r="J210" i="2"/>
  <c r="L210" i="2" s="1"/>
  <c r="G226" i="4"/>
  <c r="G223" i="4"/>
  <c r="J464" i="4"/>
  <c r="H463" i="4"/>
  <c r="J273" i="4"/>
  <c r="G272" i="4"/>
  <c r="H10" i="2"/>
  <c r="I13" i="2" s="1"/>
  <c r="D12" i="12" s="1"/>
  <c r="G9" i="12" s="1"/>
  <c r="C32" i="6"/>
  <c r="D32" i="6" s="1"/>
  <c r="H308" i="4"/>
  <c r="J308" i="4" s="1"/>
  <c r="J309" i="4"/>
  <c r="H259" i="4"/>
  <c r="J260" i="4"/>
  <c r="B34" i="6"/>
  <c r="J307" i="4"/>
  <c r="H306" i="4"/>
  <c r="J306" i="4" s="1"/>
  <c r="B14" i="6"/>
  <c r="IN75" i="1"/>
  <c r="H459" i="4"/>
  <c r="J459" i="4" s="1"/>
  <c r="EE75" i="1"/>
  <c r="H258" i="4"/>
  <c r="I27" i="4"/>
  <c r="J259" i="4" l="1"/>
  <c r="C28" i="6"/>
  <c r="D28" i="6" s="1"/>
  <c r="L168" i="2"/>
  <c r="L67" i="2"/>
  <c r="L29" i="2"/>
  <c r="L99" i="2"/>
  <c r="L77" i="2"/>
  <c r="L164" i="2"/>
  <c r="L206" i="2"/>
  <c r="L177" i="2"/>
  <c r="L58" i="2"/>
  <c r="L75" i="2"/>
  <c r="L195" i="2"/>
  <c r="L185" i="2"/>
  <c r="L192" i="2"/>
  <c r="L21" i="2"/>
  <c r="L79" i="2"/>
  <c r="L86" i="2"/>
  <c r="L208" i="2"/>
  <c r="L116" i="2"/>
  <c r="L57" i="2"/>
  <c r="L31" i="2"/>
  <c r="L84" i="2"/>
  <c r="L88" i="2"/>
  <c r="L90" i="2"/>
  <c r="L183" i="2"/>
  <c r="L188" i="2"/>
  <c r="L16" i="2"/>
  <c r="L25" i="2"/>
  <c r="L78" i="2"/>
  <c r="L176" i="2"/>
  <c r="L103" i="2"/>
  <c r="L150" i="2"/>
  <c r="L65" i="2"/>
  <c r="L111" i="2"/>
  <c r="L109" i="2"/>
  <c r="L152" i="2"/>
  <c r="L23" i="2"/>
  <c r="L43" i="2"/>
  <c r="L76" i="2"/>
  <c r="L70" i="2"/>
  <c r="L97" i="2"/>
  <c r="L179" i="2"/>
  <c r="L203" i="2"/>
  <c r="L41" i="2"/>
  <c r="L105" i="2"/>
  <c r="L38" i="2"/>
  <c r="L81" i="2"/>
  <c r="L102" i="2"/>
  <c r="L167" i="2"/>
  <c r="L19" i="2"/>
  <c r="L106" i="2"/>
  <c r="L82" i="2"/>
  <c r="L182" i="2"/>
  <c r="L197" i="2"/>
  <c r="L205" i="2"/>
  <c r="L156" i="2"/>
  <c r="L72" i="2"/>
  <c r="L142" i="2"/>
  <c r="L101" i="2"/>
  <c r="L186" i="2"/>
  <c r="L136" i="2"/>
  <c r="L55" i="2"/>
  <c r="L61" i="2"/>
  <c r="L93" i="2"/>
  <c r="L124" i="2"/>
  <c r="L95" i="2"/>
  <c r="L121" i="2"/>
  <c r="L48" i="2"/>
  <c r="L85" i="2"/>
  <c r="L27" i="2"/>
  <c r="L144" i="2"/>
  <c r="L115" i="2"/>
  <c r="L108" i="2"/>
  <c r="L154" i="2"/>
  <c r="L50" i="2"/>
  <c r="L36" i="2"/>
  <c r="L119" i="2"/>
  <c r="L114" i="2"/>
  <c r="L140" i="2"/>
  <c r="L165" i="2"/>
  <c r="L147" i="2"/>
  <c r="L46" i="2"/>
  <c r="L209" i="2"/>
  <c r="L112" i="2"/>
  <c r="L189" i="2"/>
  <c r="L201" i="2"/>
  <c r="L52" i="2"/>
  <c r="L60" i="2"/>
  <c r="L83" i="2"/>
  <c r="L199" i="2"/>
  <c r="L110" i="2"/>
  <c r="L138" i="2"/>
  <c r="L191" i="2"/>
  <c r="L63" i="2"/>
  <c r="L33" i="2"/>
  <c r="L87" i="2"/>
  <c r="L120" i="2"/>
  <c r="L169" i="2"/>
  <c r="L184" i="2"/>
  <c r="L158" i="2"/>
  <c r="L59" i="2"/>
  <c r="L190" i="2"/>
  <c r="L163" i="2"/>
  <c r="L133" i="2"/>
  <c r="L175" i="2"/>
  <c r="L161" i="2"/>
  <c r="L162" i="2"/>
  <c r="L131" i="2"/>
  <c r="L173" i="2"/>
  <c r="L129" i="2"/>
  <c r="L172" i="2"/>
  <c r="L171" i="2"/>
  <c r="L126" i="2"/>
  <c r="H257" i="4"/>
  <c r="J257" i="4" s="1"/>
  <c r="J258" i="4"/>
  <c r="IM75" i="1"/>
  <c r="H458" i="4"/>
  <c r="G213" i="4"/>
  <c r="H121" i="2"/>
  <c r="H210" i="2" s="1"/>
  <c r="I210" i="2"/>
  <c r="ED75" i="1"/>
  <c r="H256" i="4"/>
  <c r="B16" i="6"/>
  <c r="B39" i="6" s="1"/>
  <c r="J272" i="4"/>
  <c r="G261" i="4"/>
  <c r="J261" i="4" s="1"/>
  <c r="O20" i="4"/>
  <c r="N20" i="4" s="1"/>
  <c r="J463" i="4"/>
  <c r="C37" i="6"/>
  <c r="D37" i="6" s="1"/>
  <c r="H304" i="4"/>
  <c r="J305" i="4"/>
  <c r="G225" i="4"/>
  <c r="FM75" i="1"/>
  <c r="H302" i="4"/>
  <c r="I26" i="4"/>
  <c r="H255" i="4" l="1"/>
  <c r="J255" i="4" s="1"/>
  <c r="J256" i="4"/>
  <c r="G212" i="4"/>
  <c r="EC75" i="1"/>
  <c r="H254" i="4"/>
  <c r="J302" i="4"/>
  <c r="C10" i="6"/>
  <c r="H457" i="4"/>
  <c r="J457" i="4" s="1"/>
  <c r="J458" i="4"/>
  <c r="FL75" i="1"/>
  <c r="H301" i="4"/>
  <c r="J301" i="4" s="1"/>
  <c r="H303" i="4"/>
  <c r="J303" i="4" s="1"/>
  <c r="J304" i="4"/>
  <c r="IL75" i="1"/>
  <c r="H456" i="4"/>
  <c r="I25" i="4"/>
  <c r="H253" i="4" l="1"/>
  <c r="J254" i="4"/>
  <c r="EB75" i="1"/>
  <c r="H252" i="4"/>
  <c r="H455" i="4"/>
  <c r="J455" i="4" s="1"/>
  <c r="J456" i="4"/>
  <c r="D10" i="6"/>
  <c r="N17" i="4"/>
  <c r="G25" i="4"/>
  <c r="IK75" i="1"/>
  <c r="H454" i="4"/>
  <c r="FK75" i="1"/>
  <c r="H300" i="4"/>
  <c r="J300" i="4" s="1"/>
  <c r="H251" i="4" l="1"/>
  <c r="J251" i="4" s="1"/>
  <c r="J252" i="4"/>
  <c r="FJ75" i="1"/>
  <c r="H299" i="4"/>
  <c r="J299" i="4" s="1"/>
  <c r="EA75" i="1"/>
  <c r="H249" i="4"/>
  <c r="J454" i="4"/>
  <c r="H453" i="4"/>
  <c r="J453" i="4" s="1"/>
  <c r="IJ75" i="1"/>
  <c r="H452" i="4"/>
  <c r="J452" i="4" s="1"/>
  <c r="H250" i="4"/>
  <c r="J250" i="4" s="1"/>
  <c r="J253" i="4"/>
  <c r="DZ75" i="1" l="1"/>
  <c r="H247" i="4"/>
  <c r="J249" i="4"/>
  <c r="H248" i="4"/>
  <c r="J248" i="4" s="1"/>
  <c r="II75" i="1"/>
  <c r="H451" i="4"/>
  <c r="FI75" i="1"/>
  <c r="H298" i="4"/>
  <c r="J298" i="4" s="1"/>
  <c r="DY75" i="1" l="1"/>
  <c r="H244" i="4"/>
  <c r="IH75" i="1"/>
  <c r="H449" i="4"/>
  <c r="J449" i="4" s="1"/>
  <c r="FH75" i="1"/>
  <c r="H297" i="4"/>
  <c r="J297" i="4" s="1"/>
  <c r="H246" i="4"/>
  <c r="J247" i="4"/>
  <c r="J451" i="4"/>
  <c r="H450" i="4"/>
  <c r="J450" i="4" s="1"/>
  <c r="H245" i="4" l="1"/>
  <c r="J246" i="4"/>
  <c r="DX75" i="1"/>
  <c r="H242" i="4"/>
  <c r="IG75" i="1"/>
  <c r="H448" i="4"/>
  <c r="J244" i="4"/>
  <c r="H243" i="4"/>
  <c r="J243" i="4" s="1"/>
  <c r="FG75" i="1"/>
  <c r="H296" i="4"/>
  <c r="DW75" i="1" l="1"/>
  <c r="H240" i="4"/>
  <c r="FF75" i="1"/>
  <c r="H294" i="4"/>
  <c r="J294" i="4" s="1"/>
  <c r="H447" i="4"/>
  <c r="J448" i="4"/>
  <c r="J296" i="4"/>
  <c r="H295" i="4"/>
  <c r="C11" i="6"/>
  <c r="D11" i="6" s="1"/>
  <c r="IF75" i="1"/>
  <c r="H445" i="4"/>
  <c r="H241" i="4"/>
  <c r="J241" i="4" s="1"/>
  <c r="J242" i="4"/>
  <c r="C9" i="6"/>
  <c r="J245" i="4"/>
  <c r="J445" i="4" l="1"/>
  <c r="H444" i="4"/>
  <c r="J444" i="4" s="1"/>
  <c r="H239" i="4"/>
  <c r="J239" i="4" s="1"/>
  <c r="J240" i="4"/>
  <c r="J295" i="4"/>
  <c r="D9" i="6"/>
  <c r="C12" i="6"/>
  <c r="FE75" i="1"/>
  <c r="H293" i="4"/>
  <c r="J293" i="4" s="1"/>
  <c r="IE75" i="1"/>
  <c r="H443" i="4"/>
  <c r="J443" i="4" s="1"/>
  <c r="H446" i="4"/>
  <c r="J446" i="4" s="1"/>
  <c r="J447" i="4"/>
  <c r="DV75" i="1"/>
  <c r="H238" i="4"/>
  <c r="DU75" i="1" l="1"/>
  <c r="H236" i="4"/>
  <c r="ID75" i="1"/>
  <c r="H442" i="4"/>
  <c r="J442" i="4" s="1"/>
  <c r="D12" i="6"/>
  <c r="H237" i="4"/>
  <c r="J237" i="4" s="1"/>
  <c r="J238" i="4"/>
  <c r="FD75" i="1"/>
  <c r="H292" i="4"/>
  <c r="J292" i="4" s="1"/>
  <c r="E10" i="6" l="1"/>
  <c r="E11" i="6"/>
  <c r="IC75" i="1"/>
  <c r="H441" i="4"/>
  <c r="E9" i="6"/>
  <c r="H235" i="4"/>
  <c r="J235" i="4" s="1"/>
  <c r="J236" i="4"/>
  <c r="FC75" i="1"/>
  <c r="H291" i="4"/>
  <c r="DT75" i="1"/>
  <c r="H234" i="4"/>
  <c r="IB75" i="1" l="1"/>
  <c r="H439" i="4"/>
  <c r="H233" i="4"/>
  <c r="J234" i="4"/>
  <c r="DS75" i="1"/>
  <c r="H231" i="4"/>
  <c r="H440" i="4"/>
  <c r="J440" i="4" s="1"/>
  <c r="J441" i="4"/>
  <c r="C31" i="6"/>
  <c r="D31" i="6" s="1"/>
  <c r="J291" i="4"/>
  <c r="FB75" i="1"/>
  <c r="H290" i="4"/>
  <c r="J290" i="4" s="1"/>
  <c r="FA75" i="1" l="1"/>
  <c r="H288" i="4" s="1"/>
  <c r="H289" i="4"/>
  <c r="J439" i="4"/>
  <c r="H438" i="4"/>
  <c r="J438" i="4" s="1"/>
  <c r="IA75" i="1"/>
  <c r="H437" i="4"/>
  <c r="H232" i="4"/>
  <c r="J233" i="4"/>
  <c r="H230" i="4"/>
  <c r="J230" i="4" s="1"/>
  <c r="J231" i="4"/>
  <c r="DR75" i="1"/>
  <c r="H229" i="4"/>
  <c r="C27" i="6" l="1"/>
  <c r="D27" i="6" s="1"/>
  <c r="J232" i="4"/>
  <c r="H436" i="4"/>
  <c r="J436" i="4" s="1"/>
  <c r="J437" i="4"/>
  <c r="H228" i="4"/>
  <c r="J228" i="4" s="1"/>
  <c r="J229" i="4"/>
  <c r="HZ75" i="1"/>
  <c r="H435" i="4"/>
  <c r="C30" i="6"/>
  <c r="D30" i="6" s="1"/>
  <c r="J289" i="4"/>
  <c r="DQ75" i="1"/>
  <c r="H227" i="4"/>
  <c r="C29" i="6"/>
  <c r="D29" i="6" s="1"/>
  <c r="H287" i="4"/>
  <c r="J288" i="4"/>
  <c r="HY75" i="1" l="1"/>
  <c r="H433" i="4"/>
  <c r="J287" i="4"/>
  <c r="H286" i="4"/>
  <c r="J286" i="4" s="1"/>
  <c r="H434" i="4"/>
  <c r="J434" i="4" s="1"/>
  <c r="J435" i="4"/>
  <c r="H226" i="4"/>
  <c r="J227" i="4"/>
  <c r="DP75" i="1"/>
  <c r="H224" i="4"/>
  <c r="H432" i="4" l="1"/>
  <c r="J432" i="4" s="1"/>
  <c r="J433" i="4"/>
  <c r="HX75" i="1"/>
  <c r="H431" i="4"/>
  <c r="J431" i="4" s="1"/>
  <c r="H223" i="4"/>
  <c r="J223" i="4" s="1"/>
  <c r="J224" i="4"/>
  <c r="DO75" i="1"/>
  <c r="H222" i="4"/>
  <c r="J222" i="4" s="1"/>
  <c r="H225" i="4"/>
  <c r="J225" i="4" s="1"/>
  <c r="J226" i="4"/>
  <c r="DN75" i="1" l="1"/>
  <c r="H221" i="4"/>
  <c r="J221" i="4" s="1"/>
  <c r="HW75" i="1"/>
  <c r="H430" i="4"/>
  <c r="HV75" i="1" l="1"/>
  <c r="H428" i="4"/>
  <c r="H429" i="4"/>
  <c r="J429" i="4" s="1"/>
  <c r="J430" i="4"/>
  <c r="DM75" i="1"/>
  <c r="H220" i="4"/>
  <c r="J220" i="4" l="1"/>
  <c r="H219" i="4"/>
  <c r="J219" i="4" s="1"/>
  <c r="DL75" i="1"/>
  <c r="H218" i="4"/>
  <c r="J428" i="4"/>
  <c r="H427" i="4"/>
  <c r="J427" i="4" s="1"/>
  <c r="HU75" i="1"/>
  <c r="H426" i="4"/>
  <c r="HT75" i="1" l="1"/>
  <c r="H423" i="4"/>
  <c r="J218" i="4"/>
  <c r="H217" i="4"/>
  <c r="J217" i="4" s="1"/>
  <c r="DK75" i="1"/>
  <c r="H216" i="4"/>
  <c r="J216" i="4" s="1"/>
  <c r="J426" i="4"/>
  <c r="H425" i="4"/>
  <c r="J425" i="4" l="1"/>
  <c r="H424" i="4"/>
  <c r="J424" i="4" s="1"/>
  <c r="H422" i="4"/>
  <c r="J422" i="4" s="1"/>
  <c r="J423" i="4"/>
  <c r="DJ75" i="1"/>
  <c r="H215" i="4"/>
  <c r="HS75" i="1"/>
  <c r="H421" i="4"/>
  <c r="DI75" i="1" l="1"/>
  <c r="H211" i="4"/>
  <c r="J211" i="4" s="1"/>
  <c r="H420" i="4"/>
  <c r="J420" i="4" s="1"/>
  <c r="J421" i="4"/>
  <c r="HR75" i="1"/>
  <c r="H419" i="4"/>
  <c r="H214" i="4"/>
  <c r="J215" i="4"/>
  <c r="H213" i="4" l="1"/>
  <c r="J214" i="4"/>
  <c r="H418" i="4"/>
  <c r="J418" i="4" s="1"/>
  <c r="J419" i="4"/>
  <c r="HQ75" i="1"/>
  <c r="H417" i="4"/>
  <c r="DH75" i="1"/>
  <c r="H210" i="4"/>
  <c r="H209" i="4" l="1"/>
  <c r="J210" i="4"/>
  <c r="J417" i="4"/>
  <c r="H416" i="4"/>
  <c r="J416" i="4" s="1"/>
  <c r="DG75" i="1"/>
  <c r="H207" i="4"/>
  <c r="J207" i="4" s="1"/>
  <c r="HP75" i="1"/>
  <c r="H415" i="4"/>
  <c r="H212" i="4"/>
  <c r="J213" i="4"/>
  <c r="H414" i="4" l="1"/>
  <c r="J414" i="4" s="1"/>
  <c r="J415" i="4"/>
  <c r="HO75" i="1"/>
  <c r="H413" i="4"/>
  <c r="O17" i="4"/>
  <c r="J212" i="4"/>
  <c r="DF75" i="1"/>
  <c r="H206" i="4"/>
  <c r="J206" i="4" s="1"/>
  <c r="H208" i="4"/>
  <c r="J209" i="4"/>
  <c r="C26" i="6" l="1"/>
  <c r="D26" i="6" s="1"/>
  <c r="J208" i="4"/>
  <c r="DE75" i="1"/>
  <c r="H205" i="4"/>
  <c r="H412" i="4"/>
  <c r="J412" i="4" s="1"/>
  <c r="J413" i="4"/>
  <c r="HN75" i="1"/>
  <c r="H411" i="4"/>
  <c r="DD75" i="1" l="1"/>
  <c r="H203" i="4"/>
  <c r="J203" i="4" s="1"/>
  <c r="J411" i="4"/>
  <c r="H410" i="4"/>
  <c r="J410" i="4" s="1"/>
  <c r="HM75" i="1"/>
  <c r="H409" i="4"/>
  <c r="H204" i="4"/>
  <c r="J204" i="4" s="1"/>
  <c r="J205" i="4"/>
  <c r="J409" i="4" l="1"/>
  <c r="H408" i="4"/>
  <c r="J408" i="4" s="1"/>
  <c r="HL75" i="1"/>
  <c r="H407" i="4"/>
  <c r="DC75" i="1"/>
  <c r="H202" i="4"/>
  <c r="J202" i="4" s="1"/>
  <c r="J407" i="4" l="1"/>
  <c r="H406" i="4"/>
  <c r="HK75" i="1"/>
  <c r="H404" i="4"/>
  <c r="DB75" i="1"/>
  <c r="H201" i="4"/>
  <c r="J201" i="4" s="1"/>
  <c r="H403" i="4" l="1"/>
  <c r="J403" i="4" s="1"/>
  <c r="J404" i="4"/>
  <c r="HJ75" i="1"/>
  <c r="H402" i="4"/>
  <c r="J406" i="4"/>
  <c r="H405" i="4"/>
  <c r="J405" i="4" s="1"/>
  <c r="DA75" i="1"/>
  <c r="H200" i="4"/>
  <c r="J200" i="4" s="1"/>
  <c r="CZ75" i="1" l="1"/>
  <c r="H199" i="4"/>
  <c r="J199" i="4" s="1"/>
  <c r="H401" i="4"/>
  <c r="J402" i="4"/>
  <c r="HI75" i="1"/>
  <c r="H399" i="4"/>
  <c r="H400" i="4" l="1"/>
  <c r="J400" i="4" s="1"/>
  <c r="J401" i="4"/>
  <c r="H398" i="4"/>
  <c r="J398" i="4" s="1"/>
  <c r="J399" i="4"/>
  <c r="HH75" i="1"/>
  <c r="H397" i="4"/>
  <c r="CY75" i="1"/>
  <c r="H198" i="4"/>
  <c r="J397" i="4" l="1"/>
  <c r="H396" i="4"/>
  <c r="J396" i="4" s="1"/>
  <c r="HG75" i="1"/>
  <c r="H395" i="4"/>
  <c r="J198" i="4"/>
  <c r="H197" i="4"/>
  <c r="J197" i="4" s="1"/>
  <c r="CX75" i="1"/>
  <c r="H196" i="4"/>
  <c r="J196" i="4" s="1"/>
  <c r="CW75" i="1" l="1"/>
  <c r="H195" i="4"/>
  <c r="J195" i="4" s="1"/>
  <c r="J395" i="4"/>
  <c r="H394" i="4"/>
  <c r="J394" i="4" s="1"/>
  <c r="HF75" i="1"/>
  <c r="H393" i="4"/>
  <c r="H392" i="4" l="1"/>
  <c r="J392" i="4" s="1"/>
  <c r="J393" i="4"/>
  <c r="HE75" i="1"/>
  <c r="H391" i="4"/>
  <c r="CV75" i="1"/>
  <c r="H194" i="4"/>
  <c r="J194" i="4" s="1"/>
  <c r="CU75" i="1" l="1"/>
  <c r="H193" i="4"/>
  <c r="H390" i="4"/>
  <c r="J390" i="4" s="1"/>
  <c r="J391" i="4"/>
  <c r="HD75" i="1"/>
  <c r="H389" i="4"/>
  <c r="HC75" i="1" l="1"/>
  <c r="H387" i="4"/>
  <c r="J389" i="4"/>
  <c r="H388" i="4"/>
  <c r="J388" i="4" s="1"/>
  <c r="H192" i="4"/>
  <c r="J192" i="4" s="1"/>
  <c r="J193" i="4"/>
  <c r="CT75" i="1"/>
  <c r="H191" i="4"/>
  <c r="J191" i="4" s="1"/>
  <c r="CS75" i="1" l="1"/>
  <c r="H190" i="4"/>
  <c r="J190" i="4" s="1"/>
  <c r="H386" i="4"/>
  <c r="J386" i="4" s="1"/>
  <c r="J387" i="4"/>
  <c r="HB75" i="1"/>
  <c r="H385" i="4"/>
  <c r="HA75" i="1" l="1"/>
  <c r="H382" i="4"/>
  <c r="J385" i="4"/>
  <c r="H384" i="4"/>
  <c r="CR75" i="1"/>
  <c r="H189" i="4"/>
  <c r="H188" i="4" l="1"/>
  <c r="J188" i="4" s="1"/>
  <c r="J189" i="4"/>
  <c r="CQ75" i="1"/>
  <c r="H187" i="4"/>
  <c r="J384" i="4"/>
  <c r="H383" i="4"/>
  <c r="J383" i="4" s="1"/>
  <c r="J382" i="4"/>
  <c r="H381" i="4"/>
  <c r="J381" i="4" s="1"/>
  <c r="GZ75" i="1"/>
  <c r="H380" i="4"/>
  <c r="H186" i="4" l="1"/>
  <c r="J186" i="4" s="1"/>
  <c r="J187" i="4"/>
  <c r="H379" i="4"/>
  <c r="J379" i="4" s="1"/>
  <c r="J380" i="4"/>
  <c r="CP75" i="1"/>
  <c r="H185" i="4"/>
  <c r="GY75" i="1"/>
  <c r="H378" i="4"/>
  <c r="GX75" i="1" l="1"/>
  <c r="H376" i="4"/>
  <c r="H184" i="4"/>
  <c r="J184" i="4" s="1"/>
  <c r="J185" i="4"/>
  <c r="CO75" i="1"/>
  <c r="H183" i="4"/>
  <c r="H377" i="4"/>
  <c r="J377" i="4" s="1"/>
  <c r="J378" i="4"/>
  <c r="H182" i="4" l="1"/>
  <c r="J183" i="4"/>
  <c r="CN75" i="1"/>
  <c r="H181" i="4"/>
  <c r="H375" i="4"/>
  <c r="J375" i="4" s="1"/>
  <c r="J376" i="4"/>
  <c r="GW75" i="1"/>
  <c r="GV75" i="1" s="1"/>
  <c r="H374" i="4"/>
  <c r="H372" i="4"/>
  <c r="CM75" i="1" l="1"/>
  <c r="H178" i="4"/>
  <c r="J372" i="4"/>
  <c r="H371" i="4"/>
  <c r="J371" i="4" s="1"/>
  <c r="H373" i="4"/>
  <c r="J373" i="4" s="1"/>
  <c r="J374" i="4"/>
  <c r="C24" i="6"/>
  <c r="D24" i="6" s="1"/>
  <c r="J182" i="4"/>
  <c r="GU75" i="1"/>
  <c r="H370" i="4"/>
  <c r="H180" i="4"/>
  <c r="J181" i="4"/>
  <c r="GT75" i="1" l="1"/>
  <c r="H368" i="4"/>
  <c r="J370" i="4"/>
  <c r="H369" i="4"/>
  <c r="J369" i="4" s="1"/>
  <c r="H177" i="4"/>
  <c r="J177" i="4" s="1"/>
  <c r="J178" i="4"/>
  <c r="H179" i="4"/>
  <c r="J179" i="4" s="1"/>
  <c r="J180" i="4"/>
  <c r="CL75" i="1"/>
  <c r="H176" i="4"/>
  <c r="J176" i="4" s="1"/>
  <c r="H367" i="4" l="1"/>
  <c r="J368" i="4"/>
  <c r="GS75" i="1"/>
  <c r="H365" i="4"/>
  <c r="CK75" i="1"/>
  <c r="H175" i="4"/>
  <c r="J175" i="4" s="1"/>
  <c r="GR75" i="1" l="1"/>
  <c r="H363" i="4"/>
  <c r="CJ75" i="1"/>
  <c r="H174" i="4"/>
  <c r="J174" i="4" s="1"/>
  <c r="J367" i="4"/>
  <c r="H366" i="4"/>
  <c r="J366" i="4" s="1"/>
  <c r="H364" i="4"/>
  <c r="J364" i="4" s="1"/>
  <c r="J365" i="4"/>
  <c r="H362" i="4" l="1"/>
  <c r="J362" i="4" s="1"/>
  <c r="J363" i="4"/>
  <c r="CI75" i="1"/>
  <c r="H173" i="4"/>
  <c r="J173" i="4" s="1"/>
  <c r="GQ75" i="1"/>
  <c r="H361" i="4"/>
  <c r="GP75" i="1" l="1"/>
  <c r="H359" i="4"/>
  <c r="J361" i="4"/>
  <c r="H360" i="4"/>
  <c r="J360" i="4" s="1"/>
  <c r="CH75" i="1"/>
  <c r="H172" i="4"/>
  <c r="J172" i="4" s="1"/>
  <c r="CG75" i="1" l="1"/>
  <c r="H171" i="4"/>
  <c r="J171" i="4" s="1"/>
  <c r="H358" i="4"/>
  <c r="J359" i="4"/>
  <c r="GO75" i="1"/>
  <c r="H356" i="4"/>
  <c r="CF75" i="1" l="1"/>
  <c r="H170" i="4"/>
  <c r="J170" i="4" s="1"/>
  <c r="H355" i="4"/>
  <c r="J355" i="4" s="1"/>
  <c r="J356" i="4"/>
  <c r="GN75" i="1"/>
  <c r="H354" i="4"/>
  <c r="H357" i="4"/>
  <c r="J357" i="4" s="1"/>
  <c r="J358" i="4"/>
  <c r="J354" i="4" l="1"/>
  <c r="H353" i="4"/>
  <c r="J353" i="4" s="1"/>
  <c r="GM75" i="1"/>
  <c r="H352" i="4"/>
  <c r="CE75" i="1"/>
  <c r="H169" i="4"/>
  <c r="J169" i="4" s="1"/>
  <c r="GL75" i="1" l="1"/>
  <c r="H350" i="4"/>
  <c r="CD75" i="1"/>
  <c r="H168" i="4"/>
  <c r="H351" i="4"/>
  <c r="J351" i="4" s="1"/>
  <c r="J352" i="4"/>
  <c r="CC75" i="1" l="1"/>
  <c r="H166" i="4"/>
  <c r="J166" i="4" s="1"/>
  <c r="H349" i="4"/>
  <c r="J350" i="4"/>
  <c r="GK75" i="1"/>
  <c r="H345" i="4" s="1"/>
  <c r="H347" i="4"/>
  <c r="H167" i="4"/>
  <c r="J167" i="4" s="1"/>
  <c r="J168" i="4"/>
  <c r="J349" i="4" l="1"/>
  <c r="H348" i="4"/>
  <c r="J348" i="4" s="1"/>
  <c r="J347" i="4"/>
  <c r="H346" i="4"/>
  <c r="J346" i="4" s="1"/>
  <c r="H344" i="4"/>
  <c r="J345" i="4"/>
  <c r="CB75" i="1"/>
  <c r="H165" i="4"/>
  <c r="J165" i="4" s="1"/>
  <c r="CA75" i="1" l="1"/>
  <c r="H164" i="4"/>
  <c r="J164" i="4" s="1"/>
  <c r="J344" i="4"/>
  <c r="H337" i="4"/>
  <c r="J337" i="4" l="1"/>
  <c r="H336" i="4"/>
  <c r="BZ75" i="1"/>
  <c r="H163" i="4"/>
  <c r="J163" i="4" s="1"/>
  <c r="BY75" i="1" l="1"/>
  <c r="H162" i="4"/>
  <c r="J162" i="4" s="1"/>
  <c r="J336" i="4"/>
  <c r="O19" i="4"/>
  <c r="C36" i="6"/>
  <c r="D36" i="6" l="1"/>
  <c r="C38" i="6"/>
  <c r="BX75" i="1"/>
  <c r="H161" i="4"/>
  <c r="J161" i="4" s="1"/>
  <c r="D38" i="6" l="1"/>
  <c r="E36" i="6" s="1"/>
  <c r="BW75" i="1"/>
  <c r="H160" i="4"/>
  <c r="BV75" i="1" l="1"/>
  <c r="H159" i="4"/>
  <c r="J159" i="4" s="1"/>
  <c r="H158" i="4"/>
  <c r="J160" i="4"/>
  <c r="E37" i="6"/>
  <c r="H157" i="4" l="1"/>
  <c r="J158" i="4"/>
  <c r="BU75" i="1"/>
  <c r="H156" i="4"/>
  <c r="J156" i="4" l="1"/>
  <c r="H155" i="4"/>
  <c r="J155" i="4" s="1"/>
  <c r="C14" i="6"/>
  <c r="J157" i="4"/>
  <c r="BT75" i="1"/>
  <c r="H154" i="4"/>
  <c r="C16" i="6" l="1"/>
  <c r="D14" i="6"/>
  <c r="D16" i="6" s="1"/>
  <c r="J154" i="4"/>
  <c r="H153" i="4"/>
  <c r="J153" i="4" s="1"/>
  <c r="BS75" i="1"/>
  <c r="H152" i="4"/>
  <c r="H151" i="4" l="1"/>
  <c r="J151" i="4" s="1"/>
  <c r="J152" i="4"/>
  <c r="E14" i="6"/>
  <c r="E15" i="6"/>
  <c r="BR75" i="1"/>
  <c r="H150" i="4"/>
  <c r="BQ75" i="1" l="1"/>
  <c r="H147" i="4"/>
  <c r="H149" i="4"/>
  <c r="J150" i="4"/>
  <c r="H148" i="4" l="1"/>
  <c r="J148" i="4" s="1"/>
  <c r="J149" i="4"/>
  <c r="H146" i="4"/>
  <c r="J146" i="4" s="1"/>
  <c r="J147" i="4"/>
  <c r="BP75" i="1"/>
  <c r="H145" i="4"/>
  <c r="H144" i="4" l="1"/>
  <c r="J144" i="4" s="1"/>
  <c r="J145" i="4"/>
  <c r="BO75" i="1"/>
  <c r="H143" i="4"/>
  <c r="BN75" i="1" l="1"/>
  <c r="H141" i="4"/>
  <c r="J143" i="4"/>
  <c r="H142" i="4"/>
  <c r="J142" i="4" s="1"/>
  <c r="H140" i="4" l="1"/>
  <c r="J140" i="4" s="1"/>
  <c r="J141" i="4"/>
  <c r="BM75" i="1"/>
  <c r="H139" i="4"/>
  <c r="BL75" i="1" l="1"/>
  <c r="H137" i="4"/>
  <c r="J139" i="4"/>
  <c r="H138" i="4"/>
  <c r="J138" i="4" s="1"/>
  <c r="H136" i="4" l="1"/>
  <c r="J136" i="4" s="1"/>
  <c r="J137" i="4"/>
  <c r="BK75" i="1"/>
  <c r="H135" i="4"/>
  <c r="J135" i="4" s="1"/>
  <c r="BJ75" i="1" l="1"/>
  <c r="H134" i="4"/>
  <c r="J134" i="4" s="1"/>
  <c r="BI75" i="1" l="1"/>
  <c r="H133" i="4"/>
  <c r="J133" i="4" s="1"/>
  <c r="BH75" i="1" l="1"/>
  <c r="H132" i="4"/>
  <c r="J132" i="4" s="1"/>
  <c r="BG75" i="1" l="1"/>
  <c r="H131" i="4"/>
  <c r="H130" i="4" l="1"/>
  <c r="J130" i="4" s="1"/>
  <c r="J131" i="4"/>
  <c r="BF75" i="1"/>
  <c r="H129" i="4"/>
  <c r="J129" i="4" l="1"/>
  <c r="H128" i="4"/>
  <c r="J128" i="4" s="1"/>
  <c r="BE75" i="1"/>
  <c r="H127" i="4"/>
  <c r="H126" i="4" l="1"/>
  <c r="J127" i="4"/>
  <c r="BD75" i="1"/>
  <c r="H124" i="4"/>
  <c r="H123" i="4" l="1"/>
  <c r="J123" i="4" s="1"/>
  <c r="J124" i="4"/>
  <c r="BC75" i="1"/>
  <c r="H122" i="4"/>
  <c r="H125" i="4"/>
  <c r="J126" i="4"/>
  <c r="BB75" i="1" l="1"/>
  <c r="H120" i="4"/>
  <c r="H121" i="4"/>
  <c r="J121" i="4" s="1"/>
  <c r="J122" i="4"/>
  <c r="J125" i="4"/>
  <c r="C23" i="6"/>
  <c r="D23" i="6" s="1"/>
  <c r="H119" i="4" l="1"/>
  <c r="J119" i="4" s="1"/>
  <c r="J120" i="4"/>
  <c r="BA75" i="1"/>
  <c r="H118" i="4"/>
  <c r="H117" i="4" l="1"/>
  <c r="J118" i="4"/>
  <c r="AZ75" i="1"/>
  <c r="H115" i="4"/>
  <c r="AY75" i="1" l="1"/>
  <c r="H113" i="4"/>
  <c r="H116" i="4"/>
  <c r="J117" i="4"/>
  <c r="H114" i="4"/>
  <c r="J114" i="4" s="1"/>
  <c r="J115" i="4"/>
  <c r="J116" i="4" l="1"/>
  <c r="C22" i="6"/>
  <c r="D22" i="6" s="1"/>
  <c r="H112" i="4"/>
  <c r="J113" i="4"/>
  <c r="AX75" i="1"/>
  <c r="H110" i="4"/>
  <c r="H109" i="4" l="1"/>
  <c r="J110" i="4"/>
  <c r="H111" i="4"/>
  <c r="J112" i="4"/>
  <c r="AW75" i="1"/>
  <c r="H108" i="4"/>
  <c r="J111" i="4" l="1"/>
  <c r="C21" i="6"/>
  <c r="D21" i="6" s="1"/>
  <c r="H107" i="4"/>
  <c r="J107" i="4" s="1"/>
  <c r="J108" i="4"/>
  <c r="AV75" i="1"/>
  <c r="H105" i="4"/>
  <c r="C25" i="6"/>
  <c r="D25" i="6" s="1"/>
  <c r="J109" i="4"/>
  <c r="H106" i="4" l="1"/>
  <c r="J106" i="4" s="1"/>
  <c r="H104" i="4"/>
  <c r="J104" i="4" s="1"/>
  <c r="J105" i="4"/>
  <c r="AU75" i="1"/>
  <c r="H103" i="4"/>
  <c r="H102" i="4" l="1"/>
  <c r="J102" i="4" s="1"/>
  <c r="J103" i="4"/>
  <c r="AT75" i="1"/>
  <c r="H101" i="4"/>
  <c r="AS75" i="1" l="1"/>
  <c r="H100" i="4"/>
  <c r="J100" i="4" s="1"/>
  <c r="H99" i="4"/>
  <c r="J101" i="4"/>
  <c r="J99" i="4" l="1"/>
  <c r="C20" i="6"/>
  <c r="D20" i="6" s="1"/>
  <c r="AR75" i="1"/>
  <c r="H98" i="4"/>
  <c r="H97" i="4" l="1"/>
  <c r="J97" i="4" s="1"/>
  <c r="J98" i="4"/>
  <c r="AQ75" i="1"/>
  <c r="H96" i="4"/>
  <c r="AP75" i="1" l="1"/>
  <c r="H94" i="4"/>
  <c r="H95" i="4"/>
  <c r="J95" i="4" s="1"/>
  <c r="J96" i="4"/>
  <c r="H93" i="4" l="1"/>
  <c r="J93" i="4" s="1"/>
  <c r="J94" i="4"/>
  <c r="AO75" i="1"/>
  <c r="H92" i="4"/>
  <c r="AN75" i="1" l="1"/>
  <c r="H90" i="4"/>
  <c r="H91" i="4"/>
  <c r="J92" i="4"/>
  <c r="J91" i="4" l="1"/>
  <c r="C19" i="6"/>
  <c r="D19" i="6" s="1"/>
  <c r="H89" i="4"/>
  <c r="J90" i="4"/>
  <c r="AM75" i="1"/>
  <c r="H86" i="4"/>
  <c r="H85" i="4" l="1"/>
  <c r="J85" i="4" s="1"/>
  <c r="J86" i="4"/>
  <c r="H88" i="4"/>
  <c r="C33" i="6"/>
  <c r="D33" i="6" s="1"/>
  <c r="J89" i="4"/>
  <c r="AL75" i="1"/>
  <c r="H84" i="4"/>
  <c r="AK75" i="1" l="1"/>
  <c r="H82" i="4"/>
  <c r="H83" i="4"/>
  <c r="J83" i="4" s="1"/>
  <c r="J84" i="4"/>
  <c r="H87" i="4"/>
  <c r="J88" i="4"/>
  <c r="H81" i="4" l="1"/>
  <c r="J81" i="4" s="1"/>
  <c r="J82" i="4"/>
  <c r="O16" i="4"/>
  <c r="J87" i="4"/>
  <c r="AJ75" i="1"/>
  <c r="H80" i="4"/>
  <c r="H79" i="4" l="1"/>
  <c r="J80" i="4"/>
  <c r="AI75" i="1"/>
  <c r="AH75" i="1" s="1"/>
  <c r="H77" i="4"/>
  <c r="J77" i="4" s="1"/>
  <c r="H78" i="4" l="1"/>
  <c r="J78" i="4" s="1"/>
  <c r="J79" i="4"/>
  <c r="AG75" i="1"/>
  <c r="H76" i="4"/>
  <c r="J76" i="4" s="1"/>
  <c r="AF75" i="1" l="1"/>
  <c r="H75" i="4"/>
  <c r="H73" i="4"/>
  <c r="H72" i="4" l="1"/>
  <c r="J73" i="4"/>
  <c r="H74" i="4"/>
  <c r="J74" i="4" s="1"/>
  <c r="J75" i="4"/>
  <c r="AE75" i="1"/>
  <c r="H70" i="4"/>
  <c r="J70" i="4" s="1"/>
  <c r="AD75" i="1" l="1"/>
  <c r="H69" i="4"/>
  <c r="H71" i="4"/>
  <c r="J71" i="4" s="1"/>
  <c r="J72" i="4"/>
  <c r="AC75" i="1" l="1"/>
  <c r="H67" i="4"/>
  <c r="H68" i="4"/>
  <c r="J69" i="4"/>
  <c r="J68" i="4" l="1"/>
  <c r="J67" i="4"/>
  <c r="AB75" i="1"/>
  <c r="H66" i="4"/>
  <c r="J66" i="4" s="1"/>
  <c r="H65" i="4" l="1"/>
  <c r="AA75" i="1"/>
  <c r="H63" i="4"/>
  <c r="J63" i="4" s="1"/>
  <c r="Z75" i="1" l="1"/>
  <c r="H62" i="4"/>
  <c r="J62" i="4" s="1"/>
  <c r="J65" i="4"/>
  <c r="H64" i="4"/>
  <c r="J64" i="4" s="1"/>
  <c r="Y75" i="1" l="1"/>
  <c r="H61" i="4"/>
  <c r="J61" i="4" s="1"/>
  <c r="X75" i="1" l="1"/>
  <c r="H60" i="4"/>
  <c r="J60" i="4" s="1"/>
  <c r="W75" i="1" l="1"/>
  <c r="H59" i="4"/>
  <c r="J59" i="4" s="1"/>
  <c r="V75" i="1" l="1"/>
  <c r="H58" i="4"/>
  <c r="J58" i="4" s="1"/>
  <c r="U75" i="1" l="1"/>
  <c r="H57" i="4"/>
  <c r="J57" i="4" s="1"/>
  <c r="T75" i="1" l="1"/>
  <c r="H56" i="4"/>
  <c r="J56" i="4" s="1"/>
  <c r="S75" i="1" l="1"/>
  <c r="H55" i="4"/>
  <c r="H54" i="4" l="1"/>
  <c r="J54" i="4" s="1"/>
  <c r="J55" i="4"/>
  <c r="R75" i="1"/>
  <c r="H53" i="4"/>
  <c r="H52" i="4" l="1"/>
  <c r="J53" i="4"/>
  <c r="Q75" i="1"/>
  <c r="H50" i="4"/>
  <c r="J50" i="4" s="1"/>
  <c r="P75" i="1" l="1"/>
  <c r="H49" i="4"/>
  <c r="J49" i="4" s="1"/>
  <c r="H51" i="4"/>
  <c r="J51" i="4" s="1"/>
  <c r="J52" i="4"/>
  <c r="O75" i="1" l="1"/>
  <c r="H48" i="4"/>
  <c r="J48" i="4" s="1"/>
  <c r="N75" i="1" l="1"/>
  <c r="H47" i="4"/>
  <c r="H46" i="4" l="1"/>
  <c r="J46" i="4" s="1"/>
  <c r="J47" i="4"/>
  <c r="M75" i="1"/>
  <c r="H45" i="4"/>
  <c r="H44" i="4" l="1"/>
  <c r="J44" i="4" s="1"/>
  <c r="J45" i="4"/>
  <c r="L75" i="1"/>
  <c r="H43" i="4"/>
  <c r="H42" i="4" l="1"/>
  <c r="J43" i="4"/>
  <c r="K75" i="1"/>
  <c r="H41" i="4"/>
  <c r="J41" i="4" s="1"/>
  <c r="J75" i="1" l="1"/>
  <c r="H40" i="4"/>
  <c r="J40" i="4" s="1"/>
  <c r="J42" i="4"/>
  <c r="I75" i="1" l="1"/>
  <c r="H39" i="4"/>
  <c r="J39" i="4" s="1"/>
  <c r="H75" i="1" l="1"/>
  <c r="H38" i="4"/>
  <c r="J38" i="4" s="1"/>
  <c r="G75" i="1" l="1"/>
  <c r="H37" i="4"/>
  <c r="J37" i="4" s="1"/>
  <c r="F75" i="1" l="1"/>
  <c r="H36" i="4"/>
  <c r="H35" i="4" l="1"/>
  <c r="J35" i="4" s="1"/>
  <c r="J36" i="4"/>
  <c r="E75" i="1"/>
  <c r="H34" i="4"/>
  <c r="J34" i="4" s="1"/>
  <c r="D75" i="1" l="1"/>
  <c r="H33" i="4"/>
  <c r="J33" i="4" s="1"/>
  <c r="C75" i="1" l="1"/>
  <c r="H32" i="4"/>
  <c r="J32" i="4" s="1"/>
  <c r="B75" i="1" l="1"/>
  <c r="H31" i="4"/>
  <c r="J31" i="4" s="1"/>
  <c r="A75" i="1" l="1"/>
  <c r="H29" i="4" s="1"/>
  <c r="H30" i="4"/>
  <c r="J30" i="4" s="1"/>
  <c r="H28" i="4" l="1"/>
  <c r="J29" i="4"/>
  <c r="J28" i="4" l="1"/>
  <c r="H27" i="4"/>
  <c r="H26" i="4" l="1"/>
  <c r="J27" i="4"/>
  <c r="H25" i="4" l="1"/>
  <c r="J25" i="4" s="1"/>
  <c r="C18" i="6"/>
  <c r="O15" i="4"/>
  <c r="J26" i="4"/>
  <c r="C34" i="6" l="1"/>
  <c r="C39" i="6" s="1"/>
  <c r="D18" i="6"/>
  <c r="D34" i="6" s="1"/>
  <c r="K26" i="4"/>
  <c r="K475" i="4"/>
  <c r="K313" i="4"/>
  <c r="K329" i="4"/>
  <c r="K267" i="4"/>
  <c r="K273" i="4"/>
  <c r="K325" i="4"/>
  <c r="K472" i="4"/>
  <c r="K470" i="4"/>
  <c r="K483" i="4"/>
  <c r="K462" i="4"/>
  <c r="K319" i="4"/>
  <c r="K277" i="4"/>
  <c r="K334" i="4"/>
  <c r="K263" i="4"/>
  <c r="K323" i="4"/>
  <c r="K274" i="4"/>
  <c r="K330" i="4"/>
  <c r="K333" i="4"/>
  <c r="K459" i="4"/>
  <c r="K302" i="4"/>
  <c r="K282" i="4"/>
  <c r="K285" i="4"/>
  <c r="K458" i="4"/>
  <c r="K283" i="4"/>
  <c r="K479" i="4"/>
  <c r="K269" i="4"/>
  <c r="K332" i="4"/>
  <c r="K481" i="4"/>
  <c r="K280" i="4"/>
  <c r="K463" i="4"/>
  <c r="K487" i="4"/>
  <c r="K460" i="4"/>
  <c r="K491" i="4"/>
  <c r="K331" i="4"/>
  <c r="K279" i="4"/>
  <c r="K335" i="4"/>
  <c r="K341" i="4"/>
  <c r="K266" i="4"/>
  <c r="K468" i="4"/>
  <c r="K456" i="4"/>
  <c r="K501" i="4"/>
  <c r="K311" i="4"/>
  <c r="K466" i="4"/>
  <c r="K258" i="4"/>
  <c r="K477" i="4"/>
  <c r="K271" i="4"/>
  <c r="K496" i="4"/>
  <c r="K278" i="4"/>
  <c r="K489" i="4"/>
  <c r="K317" i="4"/>
  <c r="K315" i="4"/>
  <c r="K275" i="4"/>
  <c r="K260" i="4"/>
  <c r="K328" i="4"/>
  <c r="K301" i="4"/>
  <c r="K256" i="4"/>
  <c r="K339" i="4"/>
  <c r="K485" i="4"/>
  <c r="K265" i="4"/>
  <c r="K499" i="4"/>
  <c r="K254" i="4"/>
  <c r="K326" i="4"/>
  <c r="K494" i="4"/>
  <c r="K305" i="4"/>
  <c r="K307" i="4"/>
  <c r="K310" i="4"/>
  <c r="K343" i="4"/>
  <c r="K281" i="4"/>
  <c r="K270" i="4"/>
  <c r="K264" i="4"/>
  <c r="K321" i="4"/>
  <c r="K300" i="4"/>
  <c r="K452" i="4"/>
  <c r="K252" i="4"/>
  <c r="K454" i="4"/>
  <c r="K299" i="4"/>
  <c r="K298" i="4"/>
  <c r="K249" i="4"/>
  <c r="K247" i="4"/>
  <c r="K449" i="4"/>
  <c r="K297" i="4"/>
  <c r="K451" i="4"/>
  <c r="K244" i="4"/>
  <c r="K294" i="4"/>
  <c r="K448" i="4"/>
  <c r="K242" i="4"/>
  <c r="K296" i="4"/>
  <c r="K293" i="4"/>
  <c r="K443" i="4"/>
  <c r="K240" i="4"/>
  <c r="K445" i="4"/>
  <c r="K442" i="4"/>
  <c r="K292" i="4"/>
  <c r="K238" i="4"/>
  <c r="K236" i="4"/>
  <c r="K234" i="4"/>
  <c r="K291" i="4"/>
  <c r="K441" i="4"/>
  <c r="K290" i="4"/>
  <c r="K439" i="4"/>
  <c r="K231" i="4"/>
  <c r="K437" i="4"/>
  <c r="K288" i="4"/>
  <c r="K289" i="4"/>
  <c r="K229" i="4"/>
  <c r="K435" i="4"/>
  <c r="K227" i="4"/>
  <c r="K431" i="4"/>
  <c r="K433" i="4"/>
  <c r="K224" i="4"/>
  <c r="K222" i="4"/>
  <c r="K221" i="4"/>
  <c r="K430" i="4"/>
  <c r="K428" i="4"/>
  <c r="K220" i="4"/>
  <c r="K216" i="4"/>
  <c r="K426" i="4"/>
  <c r="K218" i="4"/>
  <c r="K423" i="4"/>
  <c r="K215" i="4"/>
  <c r="K421" i="4"/>
  <c r="K211" i="4"/>
  <c r="K419" i="4"/>
  <c r="K207" i="4"/>
  <c r="K210" i="4"/>
  <c r="K417" i="4"/>
  <c r="K206" i="4"/>
  <c r="K212" i="4"/>
  <c r="K415" i="4"/>
  <c r="K413" i="4"/>
  <c r="K411" i="4"/>
  <c r="K205" i="4"/>
  <c r="K203" i="4"/>
  <c r="K202" i="4"/>
  <c r="K409" i="4"/>
  <c r="K201" i="4"/>
  <c r="K407" i="4"/>
  <c r="K404" i="4"/>
  <c r="K200" i="4"/>
  <c r="K402" i="4"/>
  <c r="K199" i="4"/>
  <c r="K399" i="4"/>
  <c r="K400" i="4"/>
  <c r="K397" i="4"/>
  <c r="K196" i="4"/>
  <c r="K198" i="4"/>
  <c r="K395" i="4"/>
  <c r="K195" i="4"/>
  <c r="K194" i="4"/>
  <c r="K393" i="4"/>
  <c r="K391" i="4"/>
  <c r="K193" i="4"/>
  <c r="K191" i="4"/>
  <c r="K389" i="4"/>
  <c r="K387" i="4"/>
  <c r="K190" i="4"/>
  <c r="K385" i="4"/>
  <c r="K382" i="4"/>
  <c r="K189" i="4"/>
  <c r="K380" i="4"/>
  <c r="K187" i="4"/>
  <c r="K378" i="4"/>
  <c r="K185" i="4"/>
  <c r="K376" i="4"/>
  <c r="K183" i="4"/>
  <c r="K374" i="4"/>
  <c r="K181" i="4"/>
  <c r="K372" i="4"/>
  <c r="K176" i="4"/>
  <c r="K370" i="4"/>
  <c r="K178" i="4"/>
  <c r="K368" i="4"/>
  <c r="K175" i="4"/>
  <c r="K365" i="4"/>
  <c r="K174" i="4"/>
  <c r="K363" i="4"/>
  <c r="K173" i="4"/>
  <c r="K361" i="4"/>
  <c r="K172" i="4"/>
  <c r="K171" i="4"/>
  <c r="K359" i="4"/>
  <c r="K170" i="4"/>
  <c r="K356" i="4"/>
  <c r="K169" i="4"/>
  <c r="K354" i="4"/>
  <c r="K352" i="4"/>
  <c r="K350" i="4"/>
  <c r="K166" i="4"/>
  <c r="K168" i="4"/>
  <c r="K347" i="4"/>
  <c r="K165" i="4"/>
  <c r="K345" i="4"/>
  <c r="K164" i="4"/>
  <c r="K163" i="4"/>
  <c r="K336" i="4"/>
  <c r="K162" i="4"/>
  <c r="K161" i="4"/>
  <c r="K160" i="4"/>
  <c r="K159" i="4"/>
  <c r="K156" i="4"/>
  <c r="K154" i="4"/>
  <c r="K152" i="4"/>
  <c r="K150" i="4"/>
  <c r="K147" i="4"/>
  <c r="K145" i="4"/>
  <c r="K143" i="4"/>
  <c r="K141" i="4"/>
  <c r="K139" i="4"/>
  <c r="K137" i="4"/>
  <c r="K135" i="4"/>
  <c r="K134" i="4"/>
  <c r="K133" i="4"/>
  <c r="K132" i="4"/>
  <c r="K131" i="4"/>
  <c r="K129" i="4"/>
  <c r="K127" i="4"/>
  <c r="K124" i="4"/>
  <c r="K122" i="4"/>
  <c r="K120" i="4"/>
  <c r="K118" i="4"/>
  <c r="K115" i="4"/>
  <c r="K113" i="4"/>
  <c r="K110" i="4"/>
  <c r="K108" i="4"/>
  <c r="K105" i="4"/>
  <c r="K103" i="4"/>
  <c r="K100" i="4"/>
  <c r="K101" i="4"/>
  <c r="K98" i="4"/>
  <c r="K96" i="4"/>
  <c r="K94" i="4"/>
  <c r="K92" i="4"/>
  <c r="K90" i="4"/>
  <c r="K86" i="4"/>
  <c r="K84" i="4"/>
  <c r="K87" i="4"/>
  <c r="K82" i="4"/>
  <c r="K80" i="4"/>
  <c r="K77" i="4"/>
  <c r="K76" i="4"/>
  <c r="K75" i="4"/>
  <c r="K70" i="4"/>
  <c r="K73" i="4"/>
  <c r="K69" i="4"/>
  <c r="K66" i="4"/>
  <c r="K67" i="4"/>
  <c r="K63" i="4"/>
  <c r="K62" i="4"/>
  <c r="K61" i="4"/>
  <c r="K60" i="4"/>
  <c r="K59" i="4"/>
  <c r="K58" i="4"/>
  <c r="K57" i="4"/>
  <c r="K56" i="4"/>
  <c r="K55" i="4"/>
  <c r="K50" i="4"/>
  <c r="K53" i="4"/>
  <c r="K49" i="4"/>
  <c r="K48" i="4"/>
  <c r="K47" i="4"/>
  <c r="K45" i="4"/>
  <c r="K41" i="4"/>
  <c r="K43" i="4"/>
  <c r="K40" i="4"/>
  <c r="K39" i="4"/>
  <c r="K38" i="4"/>
  <c r="K37" i="4"/>
  <c r="K34" i="4"/>
  <c r="K36" i="4"/>
  <c r="K33" i="4"/>
  <c r="K32" i="4"/>
  <c r="K31" i="4"/>
  <c r="K30" i="4"/>
  <c r="K29" i="4"/>
  <c r="K25" i="4" l="1"/>
  <c r="E18" i="6"/>
  <c r="E28" i="6"/>
  <c r="E32" i="6"/>
  <c r="E31" i="6"/>
  <c r="E27" i="6"/>
  <c r="E29" i="6"/>
  <c r="E30" i="6"/>
  <c r="E26" i="6"/>
  <c r="E24" i="6"/>
  <c r="D39" i="6"/>
  <c r="C40" i="6" s="1"/>
  <c r="E23" i="6"/>
  <c r="E22" i="6"/>
  <c r="E25" i="6"/>
  <c r="E21" i="6"/>
  <c r="E20" i="6"/>
  <c r="E19" i="6"/>
  <c r="E33" i="6"/>
  <c r="B40" i="6" l="1"/>
  <c r="D40" i="6" s="1"/>
  <c r="E12" i="6"/>
  <c r="E38" i="6"/>
  <c r="E16" i="6"/>
  <c r="E34" i="6"/>
  <c r="E39" i="6" l="1"/>
</calcChain>
</file>

<file path=xl/sharedStrings.xml><?xml version="1.0" encoding="utf-8"?>
<sst xmlns="http://schemas.openxmlformats.org/spreadsheetml/2006/main" count="1436" uniqueCount="735">
  <si>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</si>
  <si>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</si>
  <si>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</si>
  <si>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</si>
  <si>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</si>
  <si>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</si>
  <si>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</si>
  <si>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</si>
  <si>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</si>
  <si>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</si>
  <si>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</si>
  <si>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</si>
  <si>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</si>
  <si>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</si>
  <si>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</si>
  <si>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</si>
  <si>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</si>
  <si>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</si>
  <si>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</si>
  <si>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</si>
  <si>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</si>
  <si>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</si>
  <si>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</si>
  <si>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</si>
  <si>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</si>
  <si>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</si>
  <si>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</si>
  <si>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</si>
  <si>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</si>
  <si>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</si>
  <si>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</si>
  <si>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</si>
  <si>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</si>
  <si>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</si>
  <si>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</si>
  <si>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</si>
  <si>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</si>
  <si>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</si>
  <si>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</si>
  <si>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</si>
  <si>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</si>
  <si>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</si>
  <si>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</si>
  <si>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</si>
  <si>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</si>
  <si>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</si>
  <si>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</si>
  <si>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</si>
  <si>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</si>
  <si>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</si>
  <si>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</si>
  <si>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</si>
  <si>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</si>
  <si>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</si>
  <si>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</si>
  <si>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</si>
  <si>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</si>
  <si>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</si>
  <si>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</si>
  <si>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</si>
  <si>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</si>
  <si>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</si>
  <si>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</si>
  <si>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</si>
  <si>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</si>
  <si>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</si>
  <si>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</si>
  <si>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</si>
  <si>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</si>
  <si>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</si>
  <si>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</si>
  <si>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</si>
  <si>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</si>
  <si>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</si>
  <si>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</si>
  <si>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</si>
  <si>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</si>
  <si>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</si>
  <si>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</si>
  <si>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</si>
  <si>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</si>
  <si>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</si>
  <si>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</si>
  <si>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</si>
  <si>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</si>
  <si>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</si>
  <si>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</si>
  <si>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</si>
  <si>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</si>
  <si>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</si>
  <si>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</si>
  <si>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</si>
  <si>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</si>
  <si>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</si>
  <si>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</si>
  <si>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</si>
  <si>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</si>
  <si>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</si>
  <si>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</si>
  <si>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</si>
  <si>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</si>
  <si>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</si>
  <si>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</si>
  <si>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</si>
  <si>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</si>
  <si>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</si>
  <si>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</si>
  <si>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</si>
  <si>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</si>
  <si>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</si>
  <si>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</si>
  <si>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</si>
  <si>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</si>
  <si>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</si>
  <si>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</si>
  <si>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</si>
  <si>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</si>
  <si>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</si>
  <si>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</si>
  <si>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</si>
  <si>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</si>
  <si>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</si>
  <si>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</si>
  <si>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</si>
  <si>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</si>
  <si>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</si>
  <si>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</si>
  <si>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</si>
  <si>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</si>
  <si>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</si>
  <si>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</si>
  <si>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</si>
  <si>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</si>
  <si>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</si>
  <si>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</si>
  <si>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</si>
  <si>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</si>
  <si>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</si>
  <si>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</si>
  <si>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</si>
  <si>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</si>
  <si>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</si>
  <si>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</si>
  <si>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</si>
  <si>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</si>
  <si>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</si>
  <si>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</si>
  <si>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</si>
  <si>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</si>
  <si>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</si>
  <si>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</si>
  <si>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</si>
  <si>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</si>
  <si>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</si>
  <si>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</si>
  <si>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</si>
  <si>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</si>
  <si>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</si>
  <si>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</si>
  <si>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</si>
  <si>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</si>
  <si>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</si>
  <si>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</si>
  <si>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</si>
  <si>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</si>
  <si>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</si>
  <si>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</si>
  <si>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</si>
  <si>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</si>
  <si>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</si>
  <si>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</si>
  <si>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</si>
  <si>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</si>
  <si>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</si>
  <si>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</si>
  <si>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</si>
  <si>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</si>
  <si>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</si>
  <si>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</si>
  <si>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</si>
  <si>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</si>
  <si>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</si>
  <si>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</si>
  <si>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</si>
  <si>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</si>
  <si>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</si>
  <si>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</si>
  <si>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</si>
  <si>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</si>
  <si>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</si>
  <si>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</si>
  <si>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</si>
  <si>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</si>
  <si>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</si>
  <si>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</si>
  <si>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</si>
  <si>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</si>
  <si>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</si>
  <si>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</si>
  <si>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</si>
  <si>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</si>
  <si>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</si>
  <si>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</si>
  <si>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</si>
  <si>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</si>
  <si>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</si>
  <si>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</si>
  <si>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</si>
  <si>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</si>
  <si>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</si>
  <si>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</si>
  <si>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</si>
  <si>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</si>
  <si>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</si>
  <si>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</si>
  <si>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</si>
  <si>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</si>
  <si>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</si>
  <si>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</si>
  <si>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</si>
  <si>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</si>
  <si>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</si>
  <si>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</si>
  <si>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</si>
  <si>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</si>
  <si>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</si>
  <si>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</si>
  <si>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</si>
  <si>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</si>
  <si>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</si>
  <si>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</si>
  <si>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</si>
  <si>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</si>
  <si>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</si>
  <si>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</si>
  <si>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</si>
  <si>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</si>
  <si>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</si>
  <si>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</si>
  <si>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</si>
  <si>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</si>
  <si>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</si>
  <si>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</si>
  <si>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</si>
  <si>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</si>
  <si>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</si>
  <si>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</si>
  <si>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</si>
  <si>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</si>
  <si>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</si>
  <si>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</si>
  <si>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</si>
  <si>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</si>
  <si>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</si>
  <si>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</si>
  <si>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</si>
  <si>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</si>
  <si>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</si>
  <si>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</si>
  <si>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</si>
  <si>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</si>
  <si>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</si>
  <si>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</si>
  <si>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</si>
  <si>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</si>
  <si>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</si>
  <si>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</si>
  <si>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</si>
  <si>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</si>
  <si>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</si>
  <si>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</si>
  <si>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</si>
  <si>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</si>
  <si>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</si>
  <si>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</si>
  <si>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</si>
  <si>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</si>
  <si>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</si>
  <si>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</si>
  <si>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</si>
  <si>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</si>
  <si>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</si>
  <si>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</si>
  <si>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</si>
  <si>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</si>
  <si>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</si>
  <si>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</si>
  <si>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</si>
  <si>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</si>
  <si>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</si>
  <si>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</si>
  <si>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</si>
  <si>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</si>
  <si>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</si>
  <si>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</si>
  <si>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</si>
  <si>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</si>
  <si>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</si>
  <si>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</si>
  <si>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</si>
  <si>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</si>
  <si>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</si>
  <si>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</si>
  <si>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</si>
  <si>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</si>
  <si>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</si>
  <si>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</si>
  <si>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</si>
  <si>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</si>
  <si>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</si>
  <si>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</si>
  <si>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</si>
  <si>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</si>
  <si>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</si>
  <si>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</si>
  <si>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</si>
  <si>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</si>
  <si>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</si>
  <si>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</si>
  <si>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</si>
  <si>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</si>
  <si>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</si>
  <si>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</si>
  <si>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</si>
  <si>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</si>
  <si>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</si>
  <si>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</si>
  <si>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</si>
  <si>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</si>
  <si>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</si>
  <si>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</si>
  <si>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</si>
  <si>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</si>
  <si>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</si>
  <si>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</si>
  <si>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</si>
  <si>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</si>
  <si>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</si>
  <si>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</si>
  <si>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</si>
  <si>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</si>
  <si>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</si>
  <si>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</si>
  <si>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</si>
  <si>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</si>
  <si>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</si>
  <si>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</si>
  <si>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</si>
  <si>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</si>
  <si>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</si>
  <si>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</si>
  <si>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</si>
  <si>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</si>
  <si>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</si>
  <si>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</si>
  <si>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</si>
  <si>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</si>
  <si>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</si>
  <si>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</si>
  <si>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</si>
  <si>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</si>
  <si>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</si>
  <si>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</si>
  <si>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</si>
  <si>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</si>
  <si>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</si>
  <si>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</si>
  <si>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</si>
  <si>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</si>
  <si>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</si>
  <si>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</si>
  <si>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</si>
  <si>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</si>
  <si>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</si>
  <si>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</si>
  <si>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</si>
  <si>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</si>
  <si>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</si>
  <si>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</si>
  <si>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</si>
  <si>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</si>
  <si>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</si>
  <si>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</si>
  <si>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</si>
  <si>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</si>
  <si>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</si>
  <si>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</si>
  <si>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</si>
  <si>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</si>
  <si>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</si>
  <si>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</si>
  <si>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</si>
  <si>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</si>
  <si>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</si>
  <si>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</si>
  <si>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</si>
  <si>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</si>
  <si>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</si>
  <si>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</si>
  <si>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</si>
  <si>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</si>
  <si>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</si>
  <si>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</si>
  <si>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</si>
  <si>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</si>
  <si>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</si>
  <si>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</si>
  <si>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</si>
  <si>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</si>
  <si>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</si>
  <si>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</si>
  <si>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</si>
  <si>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</si>
  <si>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</si>
  <si>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</si>
  <si>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</si>
  <si>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</si>
  <si>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</si>
  <si>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</si>
  <si>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</si>
  <si>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</si>
  <si>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</si>
  <si>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</si>
  <si>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</si>
  <si>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</si>
  <si>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</si>
  <si>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</si>
  <si>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</si>
  <si>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</si>
  <si>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</si>
  <si>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</si>
  <si>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</si>
  <si>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</si>
  <si>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</si>
  <si>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</si>
  <si>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</si>
  <si>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</si>
  <si>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</si>
  <si>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</si>
  <si>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</si>
  <si>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</si>
  <si>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</si>
  <si>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</si>
  <si>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</si>
  <si>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</si>
  <si>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</si>
  <si>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</si>
  <si>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</si>
  <si>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</si>
  <si>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</si>
  <si>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</si>
  <si>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</si>
  <si>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</si>
  <si>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</si>
  <si>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</si>
  <si>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</si>
  <si>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</si>
  <si>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</si>
  <si>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</si>
  <si>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</si>
  <si>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</si>
  <si>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</si>
  <si>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</si>
  <si>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</si>
  <si>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</si>
  <si>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</si>
  <si>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</si>
  <si>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</si>
  <si>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</si>
  <si>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</si>
  <si>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</si>
  <si>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</si>
  <si>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</si>
  <si>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</si>
  <si>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</si>
  <si>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</si>
  <si>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</si>
  <si>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</si>
  <si>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</si>
  <si>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</si>
  <si>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</si>
  <si>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</si>
  <si>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</si>
  <si>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</si>
  <si>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</si>
  <si>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</si>
  <si>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</si>
  <si>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</si>
  <si>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</si>
  <si>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</si>
  <si>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Lic. Mayelin Mendez Berroa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</si>
  <si>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</si>
  <si>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</si>
  <si>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</si>
  <si>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</si>
  <si>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</si>
  <si>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</si>
  <si>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</si>
  <si>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</si>
  <si>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</si>
  <si>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</si>
  <si>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</si>
  <si>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</si>
  <si>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</si>
  <si>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</si>
  <si>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</si>
  <si>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</si>
  <si>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</si>
  <si>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</si>
  <si>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</si>
  <si>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</si>
  <si>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</si>
  <si>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</si>
  <si>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</si>
  <si>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</si>
  <si>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</si>
  <si>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</si>
  <si>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</si>
  <si>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</si>
  <si>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</si>
  <si>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</si>
  <si>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</si>
  <si>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</si>
  <si>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</si>
  <si>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</si>
  <si>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</si>
  <si>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</si>
  <si>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</si>
  <si>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</si>
  <si>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</si>
  <si>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</si>
  <si>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</si>
  <si>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</si>
  <si>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</si>
  <si>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</si>
  <si>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</si>
  <si>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</si>
  <si>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</si>
  <si>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</si>
  <si>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</si>
  <si>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</si>
  <si>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</si>
  <si>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</si>
  <si>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</si>
  <si>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</si>
  <si>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</si>
  <si>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</si>
  <si>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</si>
  <si>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</si>
  <si>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</si>
  <si>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</si>
  <si>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</si>
  <si>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</si>
  <si>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</si>
  <si>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</si>
  <si>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</si>
  <si>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</si>
  <si>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</si>
  <si>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</si>
  <si>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</si>
  <si>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</si>
  <si>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</si>
  <si>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</si>
  <si>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</si>
  <si>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</si>
  <si>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</si>
  <si>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</si>
  <si>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</si>
  <si>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</si>
  <si>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</si>
  <si>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</si>
  <si>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</si>
  <si>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</si>
  <si>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</si>
  <si>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</si>
  <si>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</si>
  <si>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</si>
  <si>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</si>
  <si>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</si>
  <si>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</si>
  <si>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</si>
  <si>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</si>
  <si>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</si>
  <si>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</si>
  <si>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</si>
  <si>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</si>
  <si>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</si>
  <si>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</si>
  <si>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</si>
  <si>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</si>
  <si>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</si>
  <si>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</si>
  <si>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</si>
  <si>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</si>
  <si>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</si>
  <si>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</si>
  <si>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</si>
  <si>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</si>
  <si>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</si>
  <si>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</si>
  <si>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</si>
  <si>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</si>
  <si>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</si>
  <si>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</si>
  <si>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</si>
  <si>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</si>
  <si>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</si>
  <si>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</si>
  <si>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</si>
  <si>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</si>
  <si>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</si>
  <si>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</si>
  <si>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</si>
  <si>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</si>
  <si>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Hospital Dr. Francisco Antonio Gonzalvo</t>
  </si>
  <si>
    <t>08.99.9999</t>
  </si>
  <si>
    <r>
      <t xml:space="preserve">Año :    </t>
    </r>
    <r>
      <rPr>
        <b/>
        <sz val="12"/>
        <rFont val="Arial Black"/>
        <family val="2"/>
      </rPr>
      <t>2024</t>
    </r>
    <r>
      <rPr>
        <sz val="12"/>
        <rFont val="Calibri"/>
        <family val="2"/>
      </rPr>
      <t xml:space="preserve">                 /  Programática : UE.0001.PROG.12.PROD.07.ACT.1</t>
    </r>
  </si>
  <si>
    <t>Mayol &amp; CO, SRL.</t>
  </si>
  <si>
    <t>Pago de reactivos.</t>
  </si>
  <si>
    <t>Pago de viatico</t>
  </si>
  <si>
    <t>Almacenes del Este (Hiper Romana)</t>
  </si>
  <si>
    <t>Pago de alimentos.</t>
  </si>
  <si>
    <t>Estacion La Oriental</t>
  </si>
  <si>
    <t>Pago de combustible</t>
  </si>
  <si>
    <t>40150625-4</t>
  </si>
  <si>
    <t>Colector de Imp. Internos</t>
  </si>
  <si>
    <t>Pago de impuestos IR-17.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</si>
  <si>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</si>
  <si>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</si>
  <si>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</si>
  <si>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</si>
  <si>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</si>
  <si>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</si>
  <si>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       Contadora</t>
  </si>
  <si>
    <t xml:space="preserve">    </t>
  </si>
  <si>
    <t>026-0127971-0</t>
  </si>
  <si>
    <t>Ana J. Del Rosario</t>
  </si>
  <si>
    <t xml:space="preserve">  Aprobado por:</t>
  </si>
  <si>
    <t xml:space="preserve">                                         Dra. Ana J. Del Rosario </t>
  </si>
  <si>
    <t xml:space="preserve">                                                  Directora</t>
  </si>
  <si>
    <t xml:space="preserve">              Dra. Ana Del Rosario</t>
  </si>
  <si>
    <t xml:space="preserve">                                Directora</t>
  </si>
  <si>
    <t xml:space="preserve">  HOSPITAL PROVINCIAL DR FRANCISCO ANTONIO GONZALVO</t>
  </si>
  <si>
    <t>026-0133004-2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</si>
  <si>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</si>
  <si>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</si>
  <si>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</t>
  </si>
  <si>
    <t>026-0080130-8</t>
  </si>
  <si>
    <t>Servicios Infotep</t>
  </si>
  <si>
    <t>026-0045812-5</t>
  </si>
  <si>
    <t>Maximo Rafael Del Rosario</t>
  </si>
  <si>
    <t>Preparador Por::</t>
  </si>
  <si>
    <t>Revisado Por:</t>
  </si>
  <si>
    <t>Aprobado Por:</t>
  </si>
  <si>
    <t>Licda. Eiby O. Roche</t>
  </si>
  <si>
    <t>Dra. Ana J. Del Rosario</t>
  </si>
  <si>
    <t>Contadora</t>
  </si>
  <si>
    <t>Directora</t>
  </si>
  <si>
    <t>026-0122663-8</t>
  </si>
  <si>
    <t>Air Liquide Dominicana</t>
  </si>
  <si>
    <t xml:space="preserve">Pago de alimentos </t>
  </si>
  <si>
    <t>Agua Pelicano</t>
  </si>
  <si>
    <t>Pago de oxigeno</t>
  </si>
  <si>
    <t>Productos del Aire Dominacana</t>
  </si>
  <si>
    <t>Colector Impuestos Internos</t>
  </si>
  <si>
    <t>Tesoreria Seguridad Social</t>
  </si>
  <si>
    <t>Papeleria Romana</t>
  </si>
  <si>
    <t>Lic. Wilkin Hilton</t>
  </si>
  <si>
    <t>Administrador</t>
  </si>
  <si>
    <t xml:space="preserve">Administrador </t>
  </si>
  <si>
    <t xml:space="preserve">                           Lic. Wilkin Hilton</t>
  </si>
  <si>
    <t>Dielara</t>
  </si>
  <si>
    <t>Sumedel</t>
  </si>
  <si>
    <t>Asociacion Dominicana De Reeducados</t>
  </si>
  <si>
    <t>026-0080544-0</t>
  </si>
  <si>
    <t>Mary Esther Reyes</t>
  </si>
  <si>
    <t>Pago de Viatico</t>
  </si>
  <si>
    <t>Adela Esther Geronimo</t>
  </si>
  <si>
    <t>Wilkin Hilton</t>
  </si>
  <si>
    <t>Pago de utiles medicos quirurgicos</t>
  </si>
  <si>
    <t>Pago de utiles de oficina</t>
  </si>
  <si>
    <t>Pago de plastico</t>
  </si>
  <si>
    <t>Epx Dominicana</t>
  </si>
  <si>
    <t>Pago de plasticos</t>
  </si>
  <si>
    <t>ENERO 2025</t>
  </si>
  <si>
    <t>ENERO.2025</t>
  </si>
  <si>
    <t>Almacenes Iberia</t>
  </si>
  <si>
    <t>Pago abono factura de electrodomesticos</t>
  </si>
  <si>
    <t>E450000006304</t>
  </si>
  <si>
    <t>Pago de dos viaticos para llevar muestras CD-4 a San Pedro M</t>
  </si>
  <si>
    <t>Formulario 1002</t>
  </si>
  <si>
    <t>4-01-51707-8</t>
  </si>
  <si>
    <t>Pago de TSS de los empleados mes de Diciembre 2024</t>
  </si>
  <si>
    <t>1220-2423-7321-8520</t>
  </si>
  <si>
    <t>4-30-27848-3</t>
  </si>
  <si>
    <t>Pago de servicios infotep mes de Diciembre 2024</t>
  </si>
  <si>
    <t>5024-1223-7537-3480</t>
  </si>
  <si>
    <t xml:space="preserve">Pago de IR-17 mes de diciembre 2024, por retenciones en pagos de suplidores </t>
  </si>
  <si>
    <t>25000033101-4</t>
  </si>
  <si>
    <t>Macorisana de Combustible</t>
  </si>
  <si>
    <t>Pago compra de combustible (gasoil)</t>
  </si>
  <si>
    <t>B1500007583</t>
  </si>
  <si>
    <t>Vladimir Guerrero Asino</t>
  </si>
  <si>
    <t>Pago de viatico del chofer de la Regional de Salud Este</t>
  </si>
  <si>
    <t>402-2126576-8</t>
  </si>
  <si>
    <t>Elizabeth Nelson Sant</t>
  </si>
  <si>
    <t>Pago de viaje para buscar medicamentos en Promese Cal Santo Domingo</t>
  </si>
  <si>
    <t>Pago de viatico para buscar medicamentso en Promese Cal Santo Domingo</t>
  </si>
  <si>
    <t>Nomina Interna (Pago masivo)</t>
  </si>
  <si>
    <t>4524000000017</t>
  </si>
  <si>
    <t>Pago de nomina mes de Enero 2025</t>
  </si>
  <si>
    <t>Nomina Interna.</t>
  </si>
  <si>
    <t>38799274923</t>
  </si>
  <si>
    <t>Pago de TSS de los empleados mes de Enero 2025</t>
  </si>
  <si>
    <t>0120-2523-8457-0166</t>
  </si>
  <si>
    <t>38799332783</t>
  </si>
  <si>
    <t>Pago de servicios infotep mes de Enero 2025</t>
  </si>
  <si>
    <t>5025-0123-8457-0192</t>
  </si>
  <si>
    <t>38800323599</t>
  </si>
  <si>
    <t>Pago de viaticos para llevar muestras CD-4 a San Pedro M</t>
  </si>
  <si>
    <t>Latin American Medical Export</t>
  </si>
  <si>
    <t>38800476079</t>
  </si>
  <si>
    <t>Pago de flete</t>
  </si>
  <si>
    <t>E450000000014</t>
  </si>
  <si>
    <t>38800539065</t>
  </si>
  <si>
    <t>Pago de reporte de medicamentos controlados mes de Enero 2025</t>
  </si>
  <si>
    <t>Banco de Reservas(Manejo de cuenta y 0.15%)</t>
  </si>
  <si>
    <t>Comisiones 0.15 y manejo de cuenta mes de Enero 2025</t>
  </si>
  <si>
    <t>Adela Estrher Geronimo</t>
  </si>
  <si>
    <t>Pago de viatico para llevar muestras CD-4 a San Pedro M.</t>
  </si>
  <si>
    <t>Pago de facturas de alimentos</t>
  </si>
  <si>
    <t>E450000005049-E450000006672-E450000006736-E450000006058</t>
  </si>
  <si>
    <t>Capellan Dental</t>
  </si>
  <si>
    <t>Pago de utiles medicos odontologigicos</t>
  </si>
  <si>
    <t>B1500002352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</si>
</sst>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.##0.00\ _€_-;\-* #.##0.00\ _€_-;_-* &quot;-&quot;??\ _€_-;_-@_-"/>
    <numFmt numFmtId="174" formatCode="mm/dd/yyyy"/>
  </numFmts>
  <fonts count="10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b/>
      <sz val="9"/>
      <name val="Times New Roman"/>
      <family val="1"/>
    </font>
    <font>
      <sz val="10"/>
      <color rgb="FFFF0000"/>
      <name val="Arial"/>
      <family val="2"/>
    </font>
    <font>
      <sz val="11"/>
      <color indexed="63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0"/>
      <color indexed="8"/>
      <name val="open sans"/>
    </font>
  </fonts>
  <fills count="5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2" fillId="0" borderId="0"/>
    <xf numFmtId="0" fontId="25" fillId="19" borderId="0" applyNumberFormat="0" applyBorder="0" applyAlignment="0" applyProtection="0"/>
    <xf numFmtId="0" fontId="99" fillId="0" borderId="53" applyNumberFormat="0" applyFill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25" fillId="25" borderId="0" applyNumberFormat="0" applyBorder="0" applyAlignment="0" applyProtection="0"/>
    <xf numFmtId="0" fontId="93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25" fillId="18" borderId="0" applyNumberFormat="0" applyBorder="0" applyAlignment="0" applyProtection="0"/>
    <xf numFmtId="0" fontId="90" fillId="0" borderId="52" applyNumberFormat="0" applyFill="0" applyAlignment="0" applyProtection="0"/>
    <xf numFmtId="0" fontId="25" fillId="17" borderId="0" applyNumberFormat="0" applyBorder="0" applyAlignment="0" applyProtection="0"/>
    <xf numFmtId="0" fontId="2" fillId="0" borderId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92" fillId="17" borderId="0" applyNumberFormat="0" applyBorder="0" applyAlignment="0" applyProtection="0"/>
    <xf numFmtId="0" fontId="96" fillId="0" borderId="0" applyNumberFormat="0" applyFill="0" applyBorder="0" applyAlignment="0" applyProtection="0"/>
    <xf numFmtId="0" fontId="91" fillId="21" borderId="46" applyNumberFormat="0" applyAlignment="0" applyProtection="0"/>
    <xf numFmtId="0" fontId="90" fillId="0" borderId="52" applyNumberFormat="0" applyFill="0" applyAlignment="0" applyProtection="0"/>
    <xf numFmtId="0" fontId="98" fillId="0" borderId="51" applyNumberFormat="0" applyFill="0" applyAlignment="0" applyProtection="0"/>
    <xf numFmtId="0" fontId="93" fillId="36" borderId="0" applyNumberFormat="0" applyBorder="0" applyAlignment="0" applyProtection="0"/>
    <xf numFmtId="173" fontId="1" fillId="0" borderId="0" applyFont="0" applyFill="0" applyBorder="0" applyAlignment="0" applyProtection="0"/>
    <xf numFmtId="0" fontId="92" fillId="17" borderId="0" applyNumberFormat="0" applyBorder="0" applyAlignment="0" applyProtection="0"/>
    <xf numFmtId="0" fontId="91" fillId="21" borderId="46" applyNumberFormat="0" applyAlignment="0" applyProtection="0"/>
    <xf numFmtId="0" fontId="86" fillId="35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34" borderId="0" applyNumberFormat="0" applyBorder="0" applyAlignment="0" applyProtection="0"/>
    <xf numFmtId="0" fontId="86" fillId="33" borderId="0" applyNumberFormat="0" applyBorder="0" applyAlignment="0" applyProtection="0"/>
    <xf numFmtId="0" fontId="86" fillId="32" borderId="0" applyNumberFormat="0" applyBorder="0" applyAlignment="0" applyProtection="0"/>
    <xf numFmtId="0" fontId="90" fillId="0" borderId="0" applyNumberFormat="0" applyFill="0" applyBorder="0" applyAlignment="0" applyProtection="0"/>
    <xf numFmtId="0" fontId="89" fillId="0" borderId="48" applyNumberFormat="0" applyFill="0" applyAlignment="0" applyProtection="0"/>
    <xf numFmtId="0" fontId="88" fillId="31" borderId="47" applyNumberFormat="0" applyAlignment="0" applyProtection="0"/>
    <xf numFmtId="0" fontId="87" fillId="30" borderId="46" applyNumberFormat="0" applyAlignment="0" applyProtection="0"/>
    <xf numFmtId="0" fontId="86" fillId="29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24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9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5" fillId="22" borderId="0" applyNumberFormat="0" applyBorder="0" applyAlignment="0" applyProtection="0"/>
    <xf numFmtId="0" fontId="2" fillId="0" borderId="0"/>
    <xf numFmtId="0" fontId="98" fillId="0" borderId="51" applyNumberFormat="0" applyFill="0" applyAlignment="0" applyProtection="0"/>
    <xf numFmtId="0" fontId="94" fillId="30" borderId="50" applyNumberFormat="0" applyAlignment="0" applyProtection="0"/>
    <xf numFmtId="43" fontId="2" fillId="0" borderId="0" applyFont="0" applyFill="0" applyBorder="0" applyAlignment="0" applyProtection="0"/>
    <xf numFmtId="0" fontId="88" fillId="31" borderId="47" applyNumberFormat="0" applyAlignment="0" applyProtection="0"/>
    <xf numFmtId="0" fontId="86" fillId="28" borderId="0" applyNumberFormat="0" applyBorder="0" applyAlignment="0" applyProtection="0"/>
    <xf numFmtId="0" fontId="86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23" borderId="0" applyNumberFormat="0" applyBorder="0" applyAlignment="0" applyProtection="0"/>
    <xf numFmtId="0" fontId="25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7" fillId="0" borderId="0" applyNumberFormat="0" applyFill="0" applyBorder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5" borderId="0" applyNumberFormat="0" applyBorder="0" applyAlignment="0" applyProtection="0"/>
    <xf numFmtId="0" fontId="90" fillId="0" borderId="52" applyNumberFormat="0" applyFill="0" applyAlignment="0" applyProtection="0"/>
    <xf numFmtId="0" fontId="86" fillId="28" borderId="0" applyNumberFormat="0" applyBorder="0" applyAlignment="0" applyProtection="0"/>
    <xf numFmtId="0" fontId="93" fillId="36" borderId="0" applyNumberFormat="0" applyBorder="0" applyAlignment="0" applyProtection="0"/>
    <xf numFmtId="0" fontId="89" fillId="0" borderId="48" applyNumberFormat="0" applyFill="0" applyAlignment="0" applyProtection="0"/>
    <xf numFmtId="0" fontId="86" fillId="29" borderId="0" applyNumberFormat="0" applyBorder="0" applyAlignment="0" applyProtection="0"/>
    <xf numFmtId="0" fontId="8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8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86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2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33" borderId="0" applyNumberFormat="0" applyBorder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5" fillId="0" borderId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11" borderId="0" applyNumberFormat="0" applyBorder="0" applyAlignment="0" applyProtection="0"/>
    <xf numFmtId="0" fontId="25" fillId="42" borderId="0" applyNumberFormat="0" applyBorder="0" applyAlignment="0" applyProtection="0"/>
    <xf numFmtId="0" fontId="25" fillId="10" borderId="0" applyNumberFormat="0" applyBorder="0" applyAlignment="0" applyProtection="0"/>
    <xf numFmtId="0" fontId="25" fillId="43" borderId="0" applyNumberFormat="0" applyBorder="0" applyAlignment="0" applyProtection="0"/>
    <xf numFmtId="0" fontId="25" fillId="7" borderId="0" applyNumberFormat="0" applyBorder="0" applyAlignment="0" applyProtection="0"/>
    <xf numFmtId="0" fontId="25" fillId="41" borderId="0" applyNumberFormat="0" applyBorder="0" applyAlignment="0" applyProtection="0"/>
    <xf numFmtId="0" fontId="25" fillId="10" borderId="0" applyNumberFormat="0" applyBorder="0" applyAlignment="0" applyProtection="0"/>
    <xf numFmtId="0" fontId="25" fillId="44" borderId="0" applyNumberFormat="0" applyBorder="0" applyAlignment="0" applyProtection="0"/>
    <xf numFmtId="0" fontId="86" fillId="45" borderId="0" applyNumberFormat="0" applyBorder="0" applyAlignment="0" applyProtection="0"/>
    <xf numFmtId="0" fontId="86" fillId="43" borderId="0" applyNumberFormat="0" applyBorder="0" applyAlignment="0" applyProtection="0"/>
    <xf numFmtId="0" fontId="86" fillId="7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47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6" fillId="9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50" borderId="0" applyNumberFormat="0" applyBorder="0" applyAlignment="0" applyProtection="0"/>
    <xf numFmtId="0" fontId="92" fillId="39" borderId="0" applyNumberFormat="0" applyBorder="0" applyAlignment="0" applyProtection="0"/>
    <xf numFmtId="0" fontId="87" fillId="5" borderId="55" applyNumberFormat="0" applyAlignment="0" applyProtection="0"/>
    <xf numFmtId="0" fontId="88" fillId="51" borderId="47" applyNumberFormat="0" applyAlignment="0" applyProtection="0"/>
    <xf numFmtId="0" fontId="96" fillId="0" borderId="0" applyNumberFormat="0" applyFill="0" applyBorder="0" applyAlignment="0" applyProtection="0"/>
    <xf numFmtId="0" fontId="100" fillId="40" borderId="0" applyNumberFormat="0" applyBorder="0" applyAlignment="0" applyProtection="0"/>
    <xf numFmtId="0" fontId="101" fillId="0" borderId="56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0" applyNumberFormat="0" applyFill="0" applyBorder="0" applyAlignment="0" applyProtection="0"/>
    <xf numFmtId="0" fontId="91" fillId="42" borderId="55" applyNumberFormat="0" applyAlignment="0" applyProtection="0"/>
    <xf numFmtId="0" fontId="89" fillId="0" borderId="48" applyNumberFormat="0" applyFill="0" applyAlignment="0" applyProtection="0"/>
    <xf numFmtId="0" fontId="93" fillId="52" borderId="0" applyNumberFormat="0" applyBorder="0" applyAlignment="0" applyProtection="0"/>
    <xf numFmtId="0" fontId="25" fillId="53" borderId="57" applyNumberFormat="0" applyFont="0" applyAlignment="0" applyProtection="0"/>
    <xf numFmtId="0" fontId="94" fillId="5" borderId="58" applyNumberFormat="0" applyAlignment="0" applyProtection="0"/>
    <xf numFmtId="0" fontId="97" fillId="0" borderId="0" applyNumberFormat="0" applyFill="0" applyBorder="0" applyAlignment="0" applyProtection="0"/>
    <xf numFmtId="0" fontId="99" fillId="0" borderId="59" applyNumberFormat="0" applyFill="0" applyAlignment="0" applyProtection="0"/>
    <xf numFmtId="0" fontId="95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3" fillId="0" borderId="0"/>
    <xf numFmtId="0" fontId="87" fillId="5" borderId="76" applyNumberFormat="0" applyAlignment="0" applyProtection="0"/>
    <xf numFmtId="0" fontId="91" fillId="42" borderId="76" applyNumberFormat="0" applyAlignment="0" applyProtection="0"/>
    <xf numFmtId="0" fontId="25" fillId="53" borderId="77" applyNumberFormat="0" applyFont="0" applyAlignment="0" applyProtection="0"/>
    <xf numFmtId="0" fontId="94" fillId="5" borderId="78" applyNumberFormat="0" applyAlignment="0" applyProtection="0"/>
    <xf numFmtId="0" fontId="99" fillId="0" borderId="79" applyNumberFormat="0" applyFill="0" applyAlignment="0" applyProtection="0"/>
  </cellStyleXfs>
  <cellXfs count="5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0" fontId="14" fillId="0" borderId="1" xfId="1" applyFont="1" applyBorder="1"/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/>
    <xf numFmtId="14" fontId="2" fillId="0" borderId="0" xfId="1" applyNumberFormat="1"/>
    <xf numFmtId="43" fontId="20" fillId="0" borderId="23" xfId="3" applyFont="1" applyBorder="1"/>
    <xf numFmtId="43" fontId="20" fillId="0" borderId="1" xfId="3" applyFont="1" applyBorder="1"/>
    <xf numFmtId="43" fontId="0" fillId="0" borderId="1" xfId="3" applyFont="1" applyBorder="1"/>
    <xf numFmtId="14" fontId="20" fillId="0" borderId="0" xfId="1" applyNumberFormat="1" applyFont="1" applyAlignment="1">
      <alignment horizontal="center"/>
    </xf>
    <xf numFmtId="0" fontId="20" fillId="0" borderId="2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1" xfId="1" applyFont="1" applyBorder="1"/>
    <xf numFmtId="0" fontId="20" fillId="0" borderId="0" xfId="1" applyFont="1"/>
    <xf numFmtId="43" fontId="20" fillId="4" borderId="1" xfId="1" applyNumberFormat="1" applyFont="1" applyFill="1" applyBorder="1"/>
    <xf numFmtId="0" fontId="21" fillId="0" borderId="1" xfId="1" applyFont="1" applyBorder="1" applyAlignment="1">
      <alignment horizontal="left"/>
    </xf>
    <xf numFmtId="14" fontId="20" fillId="0" borderId="1" xfId="1" applyNumberFormat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/>
    <xf numFmtId="9" fontId="23" fillId="0" borderId="0" xfId="1" applyNumberFormat="1" applyFont="1"/>
    <xf numFmtId="9" fontId="24" fillId="6" borderId="1" xfId="2" applyFont="1" applyFill="1" applyBorder="1" applyAlignment="1">
      <alignment vertical="top"/>
    </xf>
    <xf numFmtId="166" fontId="24" fillId="4" borderId="1" xfId="4" applyNumberFormat="1" applyFont="1" applyFill="1" applyBorder="1" applyAlignment="1">
      <alignment vertical="top"/>
    </xf>
    <xf numFmtId="166" fontId="26" fillId="4" borderId="1" xfId="4" applyNumberFormat="1" applyFont="1" applyFill="1" applyBorder="1" applyAlignment="1">
      <alignment vertical="top"/>
    </xf>
    <xf numFmtId="0" fontId="24" fillId="4" borderId="1" xfId="1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center" vertical="top"/>
    </xf>
    <xf numFmtId="0" fontId="24" fillId="4" borderId="1" xfId="5" applyFont="1" applyFill="1" applyBorder="1" applyAlignment="1">
      <alignment vertical="top"/>
    </xf>
    <xf numFmtId="9" fontId="24" fillId="7" borderId="1" xfId="2" applyFont="1" applyFill="1" applyBorder="1" applyAlignment="1">
      <alignment vertical="top"/>
    </xf>
    <xf numFmtId="166" fontId="24" fillId="7" borderId="1" xfId="4" applyNumberFormat="1" applyFont="1" applyFill="1" applyBorder="1" applyAlignment="1">
      <alignment vertical="top"/>
    </xf>
    <xf numFmtId="0" fontId="24" fillId="7" borderId="1" xfId="1" applyFont="1" applyFill="1" applyBorder="1" applyAlignment="1">
      <alignment vertical="top" wrapText="1"/>
    </xf>
    <xf numFmtId="0" fontId="26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vertical="top"/>
    </xf>
    <xf numFmtId="0" fontId="24" fillId="4" borderId="1" xfId="5" applyFont="1" applyFill="1" applyBorder="1"/>
    <xf numFmtId="0" fontId="24" fillId="7" borderId="1" xfId="5" applyFont="1" applyFill="1" applyBorder="1"/>
    <xf numFmtId="9" fontId="26" fillId="8" borderId="1" xfId="2" applyFont="1" applyFill="1" applyBorder="1" applyAlignment="1">
      <alignment vertical="top"/>
    </xf>
    <xf numFmtId="166" fontId="26" fillId="8" borderId="1" xfId="4" applyNumberFormat="1" applyFont="1" applyFill="1" applyBorder="1" applyAlignment="1">
      <alignment vertical="top"/>
    </xf>
    <xf numFmtId="0" fontId="26" fillId="8" borderId="1" xfId="1" applyFont="1" applyFill="1" applyBorder="1" applyAlignment="1">
      <alignment vertical="top" wrapText="1"/>
    </xf>
    <xf numFmtId="0" fontId="26" fillId="8" borderId="1" xfId="5" applyFont="1" applyFill="1" applyBorder="1" applyAlignment="1">
      <alignment horizontal="center" vertical="top"/>
    </xf>
    <xf numFmtId="0" fontId="26" fillId="8" borderId="1" xfId="5" applyFont="1" applyFill="1" applyBorder="1"/>
    <xf numFmtId="0" fontId="24" fillId="4" borderId="1" xfId="5" quotePrefix="1" applyFont="1" applyFill="1" applyBorder="1" applyAlignment="1">
      <alignment horizontal="center" vertical="top"/>
    </xf>
    <xf numFmtId="166" fontId="24" fillId="0" borderId="1" xfId="4" applyNumberFormat="1" applyFont="1" applyFill="1" applyBorder="1" applyAlignment="1">
      <alignment vertical="top"/>
    </xf>
    <xf numFmtId="0" fontId="24" fillId="0" borderId="1" xfId="1" applyFont="1" applyBorder="1" applyAlignment="1">
      <alignment vertical="top" wrapText="1"/>
    </xf>
    <xf numFmtId="0" fontId="24" fillId="0" borderId="1" xfId="5" applyFont="1" applyBorder="1" applyAlignment="1">
      <alignment horizontal="center" vertical="top"/>
    </xf>
    <xf numFmtId="0" fontId="24" fillId="0" borderId="1" xfId="5" applyFont="1" applyBorder="1"/>
    <xf numFmtId="0" fontId="24" fillId="8" borderId="1" xfId="5" applyFont="1" applyFill="1" applyBorder="1" applyAlignment="1">
      <alignment horizontal="center" vertical="top"/>
    </xf>
    <xf numFmtId="0" fontId="26" fillId="8" borderId="1" xfId="5" applyFont="1" applyFill="1" applyBorder="1" applyAlignment="1">
      <alignment vertical="top"/>
    </xf>
    <xf numFmtId="0" fontId="26" fillId="8" borderId="1" xfId="5" applyFont="1" applyFill="1" applyBorder="1" applyAlignment="1">
      <alignment horizontal="left" vertical="top"/>
    </xf>
    <xf numFmtId="0" fontId="26" fillId="8" borderId="1" xfId="5" applyFont="1" applyFill="1" applyBorder="1" applyAlignment="1">
      <alignment horizontal="right" vertical="top"/>
    </xf>
    <xf numFmtId="0" fontId="24" fillId="4" borderId="1" xfId="5" applyFont="1" applyFill="1" applyBorder="1" applyAlignment="1">
      <alignment vertical="top" wrapText="1"/>
    </xf>
    <xf numFmtId="0" fontId="24" fillId="7" borderId="1" xfId="5" applyFont="1" applyFill="1" applyBorder="1" applyAlignment="1">
      <alignment vertical="top" wrapText="1"/>
    </xf>
    <xf numFmtId="0" fontId="26" fillId="8" borderId="1" xfId="5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justify" vertical="top" wrapText="1"/>
    </xf>
    <xf numFmtId="0" fontId="24" fillId="4" borderId="1" xfId="1" applyFont="1" applyFill="1" applyBorder="1" applyAlignment="1">
      <alignment wrapText="1"/>
    </xf>
    <xf numFmtId="0" fontId="24" fillId="7" borderId="1" xfId="1" applyFont="1" applyFill="1" applyBorder="1"/>
    <xf numFmtId="0" fontId="26" fillId="8" borderId="1" xfId="1" applyFont="1" applyFill="1" applyBorder="1" applyAlignment="1">
      <alignment wrapText="1"/>
    </xf>
    <xf numFmtId="0" fontId="24" fillId="4" borderId="1" xfId="1" applyFont="1" applyFill="1" applyBorder="1"/>
    <xf numFmtId="0" fontId="26" fillId="8" borderId="1" xfId="1" applyFont="1" applyFill="1" applyBorder="1"/>
    <xf numFmtId="0" fontId="26" fillId="8" borderId="1" xfId="5" applyFont="1" applyFill="1" applyBorder="1" applyAlignment="1">
      <alignment horizontal="center"/>
    </xf>
    <xf numFmtId="0" fontId="24" fillId="4" borderId="1" xfId="1" applyFont="1" applyFill="1" applyBorder="1" applyAlignment="1">
      <alignment vertical="top"/>
    </xf>
    <xf numFmtId="0" fontId="24" fillId="7" borderId="1" xfId="1" applyFont="1" applyFill="1" applyBorder="1" applyAlignment="1">
      <alignment vertical="top"/>
    </xf>
    <xf numFmtId="0" fontId="26" fillId="8" borderId="1" xfId="1" applyFont="1" applyFill="1" applyBorder="1" applyAlignment="1">
      <alignment vertical="top"/>
    </xf>
    <xf numFmtId="166" fontId="26" fillId="8" borderId="28" xfId="4" applyNumberFormat="1" applyFont="1" applyFill="1" applyBorder="1" applyAlignment="1">
      <alignment vertical="top"/>
    </xf>
    <xf numFmtId="0" fontId="26" fillId="8" borderId="28" xfId="5" applyFont="1" applyFill="1" applyBorder="1" applyAlignment="1">
      <alignment vertical="top"/>
    </xf>
    <xf numFmtId="0" fontId="26" fillId="8" borderId="28" xfId="5" applyFont="1" applyFill="1" applyBorder="1" applyAlignment="1">
      <alignment horizontal="center" vertical="top"/>
    </xf>
    <xf numFmtId="0" fontId="27" fillId="8" borderId="28" xfId="5" applyFont="1" applyFill="1" applyBorder="1" applyAlignment="1">
      <alignment vertical="top"/>
    </xf>
    <xf numFmtId="9" fontId="28" fillId="9" borderId="6" xfId="2" applyFont="1" applyFill="1" applyBorder="1" applyAlignment="1">
      <alignment vertical="top"/>
    </xf>
    <xf numFmtId="166" fontId="28" fillId="9" borderId="23" xfId="4" applyNumberFormat="1" applyFont="1" applyFill="1" applyBorder="1" applyAlignment="1">
      <alignment vertical="top"/>
    </xf>
    <xf numFmtId="0" fontId="28" fillId="9" borderId="23" xfId="5" applyFont="1" applyFill="1" applyBorder="1" applyAlignment="1">
      <alignment vertical="top"/>
    </xf>
    <xf numFmtId="0" fontId="28" fillId="9" borderId="23" xfId="5" applyFont="1" applyFill="1" applyBorder="1" applyAlignment="1">
      <alignment horizontal="center" vertical="top"/>
    </xf>
    <xf numFmtId="0" fontId="29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5" fillId="11" borderId="1" xfId="5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166" fontId="2" fillId="0" borderId="0" xfId="1" applyNumberFormat="1"/>
    <xf numFmtId="0" fontId="26" fillId="6" borderId="29" xfId="1" applyFont="1" applyFill="1" applyBorder="1" applyAlignment="1">
      <alignment horizontal="center"/>
    </xf>
    <xf numFmtId="0" fontId="26" fillId="6" borderId="0" xfId="1" applyFont="1" applyFill="1" applyAlignment="1">
      <alignment horizontal="center"/>
    </xf>
    <xf numFmtId="0" fontId="26" fillId="6" borderId="27" xfId="1" applyFont="1" applyFill="1" applyBorder="1" applyAlignment="1">
      <alignment horizontal="center"/>
    </xf>
    <xf numFmtId="4" fontId="27" fillId="12" borderId="0" xfId="1" applyNumberFormat="1" applyFont="1" applyFill="1"/>
    <xf numFmtId="4" fontId="36" fillId="12" borderId="0" xfId="1" applyNumberFormat="1" applyFont="1" applyFill="1"/>
    <xf numFmtId="4" fontId="37" fillId="12" borderId="0" xfId="1" applyNumberFormat="1" applyFont="1" applyFill="1"/>
    <xf numFmtId="0" fontId="36" fillId="12" borderId="0" xfId="1" applyFont="1" applyFill="1"/>
    <xf numFmtId="0" fontId="37" fillId="12" borderId="0" xfId="1" applyFont="1" applyFill="1"/>
    <xf numFmtId="4" fontId="37" fillId="12" borderId="0" xfId="1" applyNumberFormat="1" applyFont="1" applyFill="1" applyAlignment="1">
      <alignment horizontal="left"/>
    </xf>
    <xf numFmtId="0" fontId="36" fillId="12" borderId="27" xfId="1" applyFont="1" applyFill="1" applyBorder="1"/>
    <xf numFmtId="4" fontId="38" fillId="4" borderId="0" xfId="1" applyNumberFormat="1" applyFont="1" applyFill="1" applyAlignment="1">
      <alignment horizontal="center"/>
    </xf>
    <xf numFmtId="4" fontId="26" fillId="4" borderId="0" xfId="1" applyNumberFormat="1" applyFont="1" applyFill="1" applyAlignment="1">
      <alignment horizontal="center"/>
    </xf>
    <xf numFmtId="4" fontId="37" fillId="4" borderId="0" xfId="1" applyNumberFormat="1" applyFont="1" applyFill="1" applyAlignment="1">
      <alignment horizontal="left" indent="11"/>
    </xf>
    <xf numFmtId="0" fontId="36" fillId="4" borderId="0" xfId="1" applyFont="1" applyFill="1"/>
    <xf numFmtId="0" fontId="36" fillId="4" borderId="27" xfId="1" applyFont="1" applyFill="1" applyBorder="1"/>
    <xf numFmtId="4" fontId="38" fillId="4" borderId="30" xfId="1" applyNumberFormat="1" applyFont="1" applyFill="1" applyBorder="1"/>
    <xf numFmtId="0" fontId="26" fillId="0" borderId="0" xfId="1" applyFont="1"/>
    <xf numFmtId="43" fontId="26" fillId="0" borderId="0" xfId="4" applyFont="1" applyBorder="1" applyAlignment="1">
      <alignment horizontal="left"/>
    </xf>
    <xf numFmtId="4" fontId="38" fillId="4" borderId="31" xfId="1" applyNumberFormat="1" applyFont="1" applyFill="1" applyBorder="1"/>
    <xf numFmtId="4" fontId="26" fillId="4" borderId="0" xfId="1" applyNumberFormat="1" applyFont="1" applyFill="1" applyAlignment="1">
      <alignment horizontal="left" indent="11"/>
    </xf>
    <xf numFmtId="4" fontId="38" fillId="4" borderId="0" xfId="1" applyNumberFormat="1" applyFont="1" applyFill="1"/>
    <xf numFmtId="4" fontId="26" fillId="4" borderId="0" xfId="1" applyNumberFormat="1" applyFont="1" applyFill="1" applyAlignment="1">
      <alignment horizontal="left" indent="2"/>
    </xf>
    <xf numFmtId="4" fontId="38" fillId="4" borderId="8" xfId="1" applyNumberFormat="1" applyFont="1" applyFill="1" applyBorder="1"/>
    <xf numFmtId="4" fontId="27" fillId="4" borderId="0" xfId="1" applyNumberFormat="1" applyFont="1" applyFill="1" applyAlignment="1">
      <alignment horizontal="left" indent="2"/>
    </xf>
    <xf numFmtId="4" fontId="26" fillId="4" borderId="0" xfId="1" applyNumberFormat="1" applyFont="1" applyFill="1" applyAlignment="1">
      <alignment horizontal="left" indent="3"/>
    </xf>
    <xf numFmtId="4" fontId="39" fillId="4" borderId="0" xfId="1" applyNumberFormat="1" applyFont="1" applyFill="1" applyAlignment="1">
      <alignment horizontal="left" indent="2"/>
    </xf>
    <xf numFmtId="0" fontId="38" fillId="4" borderId="0" xfId="1" applyFont="1" applyFill="1"/>
    <xf numFmtId="0" fontId="26" fillId="4" borderId="0" xfId="1" applyFont="1" applyFill="1" applyAlignment="1">
      <alignment horizontal="left" indent="3"/>
    </xf>
    <xf numFmtId="0" fontId="37" fillId="12" borderId="29" xfId="1" applyFont="1" applyFill="1" applyBorder="1" applyAlignment="1">
      <alignment horizontal="left"/>
    </xf>
    <xf numFmtId="0" fontId="37" fillId="12" borderId="0" xfId="1" applyFont="1" applyFill="1" applyAlignment="1">
      <alignment horizontal="left"/>
    </xf>
    <xf numFmtId="0" fontId="37" fillId="12" borderId="27" xfId="1" applyFont="1" applyFill="1" applyBorder="1" applyAlignment="1">
      <alignment horizontal="left"/>
    </xf>
    <xf numFmtId="0" fontId="43" fillId="6" borderId="29" xfId="1" applyFont="1" applyFill="1" applyBorder="1"/>
    <xf numFmtId="0" fontId="43" fillId="6" borderId="0" xfId="1" applyFont="1" applyFill="1"/>
    <xf numFmtId="0" fontId="43" fillId="6" borderId="20" xfId="1" applyFont="1" applyFill="1" applyBorder="1"/>
    <xf numFmtId="0" fontId="43" fillId="6" borderId="31" xfId="1" applyFont="1" applyFill="1" applyBorder="1"/>
    <xf numFmtId="0" fontId="24" fillId="6" borderId="31" xfId="1" applyFont="1" applyFill="1" applyBorder="1"/>
    <xf numFmtId="0" fontId="24" fillId="6" borderId="21" xfId="1" applyFont="1" applyFill="1" applyBorder="1"/>
    <xf numFmtId="0" fontId="45" fillId="0" borderId="0" xfId="1" applyFont="1"/>
    <xf numFmtId="9" fontId="46" fillId="8" borderId="16" xfId="1" applyNumberFormat="1" applyFont="1" applyFill="1" applyBorder="1" applyAlignment="1">
      <alignment horizontal="center"/>
    </xf>
    <xf numFmtId="9" fontId="46" fillId="8" borderId="16" xfId="2" applyFont="1" applyFill="1" applyBorder="1"/>
    <xf numFmtId="0" fontId="47" fillId="8" borderId="17" xfId="1" applyFont="1" applyFill="1" applyBorder="1" applyAlignment="1">
      <alignment horizontal="center"/>
    </xf>
    <xf numFmtId="4" fontId="46" fillId="8" borderId="16" xfId="1" applyNumberFormat="1" applyFont="1" applyFill="1" applyBorder="1"/>
    <xf numFmtId="9" fontId="46" fillId="13" borderId="16" xfId="1" applyNumberFormat="1" applyFont="1" applyFill="1" applyBorder="1" applyAlignment="1">
      <alignment horizontal="center"/>
    </xf>
    <xf numFmtId="4" fontId="46" fillId="13" borderId="1" xfId="1" applyNumberFormat="1" applyFont="1" applyFill="1" applyBorder="1"/>
    <xf numFmtId="0" fontId="46" fillId="13" borderId="17" xfId="1" applyFont="1" applyFill="1" applyBorder="1" applyAlignment="1">
      <alignment horizontal="center"/>
    </xf>
    <xf numFmtId="9" fontId="48" fillId="0" borderId="32" xfId="2" applyFont="1" applyBorder="1" applyAlignment="1">
      <alignment horizontal="center"/>
    </xf>
    <xf numFmtId="4" fontId="48" fillId="0" borderId="9" xfId="1" applyNumberFormat="1" applyFont="1" applyBorder="1"/>
    <xf numFmtId="4" fontId="48" fillId="0" borderId="1" xfId="1" applyNumberFormat="1" applyFont="1" applyBorder="1"/>
    <xf numFmtId="0" fontId="49" fillId="0" borderId="33" xfId="1" applyFont="1" applyBorder="1" applyAlignment="1">
      <alignment horizontal="left"/>
    </xf>
    <xf numFmtId="9" fontId="48" fillId="0" borderId="34" xfId="2" applyFont="1" applyBorder="1" applyAlignment="1">
      <alignment horizontal="center"/>
    </xf>
    <xf numFmtId="0" fontId="50" fillId="0" borderId="35" xfId="1" applyFont="1" applyBorder="1" applyAlignment="1">
      <alignment horizontal="left"/>
    </xf>
    <xf numFmtId="0" fontId="49" fillId="0" borderId="36" xfId="1" applyFont="1" applyBorder="1" applyAlignment="1">
      <alignment horizontal="left"/>
    </xf>
    <xf numFmtId="0" fontId="51" fillId="14" borderId="37" xfId="1" applyFont="1" applyFill="1" applyBorder="1" applyAlignment="1">
      <alignment horizontal="center" vertical="center"/>
    </xf>
    <xf numFmtId="0" fontId="51" fillId="14" borderId="0" xfId="1" applyFont="1" applyFill="1" applyAlignment="1">
      <alignment horizontal="center" vertical="center"/>
    </xf>
    <xf numFmtId="0" fontId="51" fillId="14" borderId="0" xfId="1" applyFont="1" applyFill="1" applyAlignment="1">
      <alignment horizontal="center" wrapText="1"/>
    </xf>
    <xf numFmtId="0" fontId="52" fillId="14" borderId="38" xfId="1" applyFont="1" applyFill="1" applyBorder="1" applyAlignment="1">
      <alignment horizontal="left" vertical="center"/>
    </xf>
    <xf numFmtId="9" fontId="46" fillId="13" borderId="34" xfId="2" applyFont="1" applyFill="1" applyBorder="1" applyAlignment="1">
      <alignment horizontal="center"/>
    </xf>
    <xf numFmtId="0" fontId="53" fillId="13" borderId="36" xfId="1" applyFont="1" applyFill="1" applyBorder="1" applyAlignment="1">
      <alignment horizontal="center"/>
    </xf>
    <xf numFmtId="0" fontId="50" fillId="0" borderId="36" xfId="1" applyFont="1" applyBorder="1" applyAlignment="1">
      <alignment horizontal="left"/>
    </xf>
    <xf numFmtId="0" fontId="46" fillId="0" borderId="0" xfId="1" applyFont="1" applyAlignment="1">
      <alignment horizontal="center"/>
    </xf>
    <xf numFmtId="167" fontId="56" fillId="0" borderId="0" xfId="1" applyNumberFormat="1" applyFont="1" applyAlignment="1">
      <alignment horizontal="center"/>
    </xf>
    <xf numFmtId="1" fontId="57" fillId="0" borderId="0" xfId="1" applyNumberFormat="1" applyFont="1" applyAlignment="1">
      <alignment horizontal="right" wrapText="1"/>
    </xf>
    <xf numFmtId="167" fontId="58" fillId="0" borderId="0" xfId="1" applyNumberFormat="1" applyFont="1" applyAlignment="1">
      <alignment horizontal="center"/>
    </xf>
    <xf numFmtId="0" fontId="57" fillId="0" borderId="0" xfId="1" applyFont="1"/>
    <xf numFmtId="0" fontId="59" fillId="0" borderId="0" xfId="1" applyFont="1"/>
    <xf numFmtId="0" fontId="60" fillId="0" borderId="0" xfId="1" applyFont="1" applyAlignment="1">
      <alignment horizontal="left"/>
    </xf>
    <xf numFmtId="167" fontId="59" fillId="0" borderId="0" xfId="1" applyNumberFormat="1" applyFont="1" applyAlignment="1">
      <alignment horizontal="center"/>
    </xf>
    <xf numFmtId="1" fontId="62" fillId="0" borderId="0" xfId="1" applyNumberFormat="1" applyFont="1" applyAlignment="1">
      <alignment horizontal="center"/>
    </xf>
    <xf numFmtId="0" fontId="63" fillId="0" borderId="0" xfId="1" applyFont="1" applyAlignment="1">
      <alignment horizontal="left" wrapText="1"/>
    </xf>
    <xf numFmtId="167" fontId="64" fillId="0" borderId="0" xfId="1" applyNumberFormat="1" applyFont="1" applyAlignment="1">
      <alignment horizontal="center"/>
    </xf>
    <xf numFmtId="0" fontId="53" fillId="0" borderId="0" xfId="1" applyFont="1" applyAlignment="1">
      <alignment horizontal="left"/>
    </xf>
    <xf numFmtId="1" fontId="62" fillId="0" borderId="0" xfId="1" applyNumberFormat="1" applyFont="1" applyAlignment="1">
      <alignment horizontal="right" wrapText="1"/>
    </xf>
    <xf numFmtId="4" fontId="65" fillId="0" borderId="0" xfId="6" applyNumberFormat="1" applyFont="1" applyBorder="1" applyAlignment="1">
      <alignment horizontal="right"/>
    </xf>
    <xf numFmtId="0" fontId="21" fillId="0" borderId="1" xfId="1" applyFont="1" applyBorder="1" applyAlignment="1">
      <alignment horizontal="center"/>
    </xf>
    <xf numFmtId="0" fontId="21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68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69" fillId="0" borderId="1" xfId="0" applyFont="1" applyBorder="1" applyAlignment="1">
      <alignment horizontal="center"/>
    </xf>
    <xf numFmtId="0" fontId="58" fillId="0" borderId="0" xfId="1" applyFont="1"/>
    <xf numFmtId="4" fontId="58" fillId="0" borderId="0" xfId="1" applyNumberFormat="1" applyFont="1"/>
    <xf numFmtId="4" fontId="71" fillId="0" borderId="0" xfId="1" applyNumberFormat="1" applyFont="1"/>
    <xf numFmtId="0" fontId="71" fillId="0" borderId="0" xfId="1" applyFont="1"/>
    <xf numFmtId="0" fontId="57" fillId="0" borderId="0" xfId="1" applyFont="1" applyAlignment="1">
      <alignment horizontal="left"/>
    </xf>
    <xf numFmtId="0" fontId="74" fillId="0" borderId="0" xfId="1" applyFont="1" applyAlignment="1">
      <alignment horizontal="center"/>
    </xf>
    <xf numFmtId="0" fontId="50" fillId="0" borderId="0" xfId="1" applyFont="1"/>
    <xf numFmtId="14" fontId="53" fillId="0" borderId="0" xfId="1" applyNumberFormat="1" applyFont="1" applyAlignment="1">
      <alignment horizontal="center"/>
    </xf>
    <xf numFmtId="14" fontId="50" fillId="0" borderId="8" xfId="1" applyNumberFormat="1" applyFont="1" applyBorder="1" applyAlignment="1">
      <alignment horizontal="center"/>
    </xf>
    <xf numFmtId="0" fontId="50" fillId="0" borderId="0" xfId="1" applyFont="1" applyAlignment="1">
      <alignment horizontal="left"/>
    </xf>
    <xf numFmtId="169" fontId="50" fillId="0" borderId="30" xfId="8" applyNumberFormat="1" applyFont="1" applyBorder="1" applyAlignment="1">
      <alignment horizontal="center"/>
    </xf>
    <xf numFmtId="170" fontId="50" fillId="0" borderId="30" xfId="1" applyNumberFormat="1" applyFont="1" applyBorder="1" applyAlignment="1">
      <alignment horizontal="center"/>
    </xf>
    <xf numFmtId="14" fontId="76" fillId="0" borderId="30" xfId="1" applyNumberFormat="1" applyFont="1" applyBorder="1" applyAlignment="1">
      <alignment horizontal="center"/>
    </xf>
    <xf numFmtId="0" fontId="75" fillId="0" borderId="0" xfId="1" applyFont="1" applyAlignment="1">
      <alignment horizontal="left"/>
    </xf>
    <xf numFmtId="0" fontId="75" fillId="0" borderId="30" xfId="1" applyFont="1" applyBorder="1" applyAlignment="1">
      <alignment horizontal="center"/>
    </xf>
    <xf numFmtId="9" fontId="57" fillId="0" borderId="30" xfId="8" applyNumberFormat="1" applyFont="1" applyBorder="1" applyAlignment="1">
      <alignment horizontal="center"/>
    </xf>
    <xf numFmtId="165" fontId="50" fillId="0" borderId="8" xfId="1" applyNumberFormat="1" applyFont="1" applyBorder="1"/>
    <xf numFmtId="165" fontId="2" fillId="0" borderId="0" xfId="1" applyNumberFormat="1"/>
    <xf numFmtId="171" fontId="57" fillId="0" borderId="30" xfId="8" applyNumberFormat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171" fontId="60" fillId="0" borderId="30" xfId="8" applyNumberFormat="1" applyFont="1" applyBorder="1" applyAlignment="1">
      <alignment horizontal="center"/>
    </xf>
    <xf numFmtId="165" fontId="50" fillId="0" borderId="30" xfId="1" applyNumberFormat="1" applyFont="1" applyBorder="1"/>
    <xf numFmtId="0" fontId="50" fillId="0" borderId="31" xfId="1" applyFont="1" applyBorder="1"/>
    <xf numFmtId="169" fontId="50" fillId="0" borderId="8" xfId="3" applyNumberFormat="1" applyFont="1" applyBorder="1" applyAlignment="1">
      <alignment horizontal="center"/>
    </xf>
    <xf numFmtId="165" fontId="50" fillId="0" borderId="8" xfId="1" applyNumberFormat="1" applyFont="1" applyBorder="1" applyAlignment="1">
      <alignment horizontal="right"/>
    </xf>
    <xf numFmtId="0" fontId="50" fillId="0" borderId="8" xfId="1" applyFont="1" applyBorder="1" applyAlignment="1">
      <alignment horizontal="center"/>
    </xf>
    <xf numFmtId="0" fontId="50" fillId="0" borderId="8" xfId="8" applyNumberFormat="1" applyFont="1" applyBorder="1" applyAlignment="1">
      <alignment horizontal="center"/>
    </xf>
    <xf numFmtId="0" fontId="50" fillId="0" borderId="8" xfId="1" applyFont="1" applyBorder="1"/>
    <xf numFmtId="172" fontId="50" fillId="0" borderId="8" xfId="1" applyNumberFormat="1" applyFont="1" applyBorder="1" applyAlignment="1">
      <alignment horizontal="center"/>
    </xf>
    <xf numFmtId="0" fontId="59" fillId="0" borderId="8" xfId="1" applyFont="1" applyBorder="1"/>
    <xf numFmtId="0" fontId="52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0" fillId="0" borderId="1" xfId="7" applyFont="1" applyBorder="1"/>
    <xf numFmtId="0" fontId="0" fillId="0" borderId="10" xfId="0" applyBorder="1" applyAlignment="1">
      <alignment horizontal="center"/>
    </xf>
    <xf numFmtId="0" fontId="78" fillId="0" borderId="1" xfId="0" applyFont="1" applyBorder="1" applyAlignment="1">
      <alignment horizontal="center"/>
    </xf>
    <xf numFmtId="43" fontId="0" fillId="0" borderId="1" xfId="7" applyFont="1" applyBorder="1"/>
    <xf numFmtId="0" fontId="73" fillId="0" borderId="0" xfId="1" applyFont="1" applyAlignment="1">
      <alignment horizontal="left"/>
    </xf>
    <xf numFmtId="0" fontId="58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49" fillId="0" borderId="45" xfId="1" applyFont="1" applyBorder="1" applyAlignment="1">
      <alignment horizontal="left"/>
    </xf>
    <xf numFmtId="4" fontId="48" fillId="0" borderId="6" xfId="1" applyNumberFormat="1" applyFont="1" applyBorder="1"/>
    <xf numFmtId="165" fontId="5" fillId="0" borderId="1" xfId="1" applyNumberFormat="1" applyFont="1" applyBorder="1" applyAlignment="1">
      <alignment horizontal="left"/>
    </xf>
    <xf numFmtId="164" fontId="50" fillId="0" borderId="8" xfId="1" applyNumberFormat="1" applyFont="1" applyBorder="1"/>
    <xf numFmtId="43" fontId="2" fillId="0" borderId="1" xfId="1" applyNumberFormat="1" applyBorder="1" applyAlignment="1">
      <alignment horizontal="left" vertical="center"/>
    </xf>
    <xf numFmtId="4" fontId="65" fillId="0" borderId="0" xfId="6" applyNumberFormat="1" applyFont="1" applyFill="1" applyBorder="1" applyAlignment="1">
      <alignment horizontal="right"/>
    </xf>
    <xf numFmtId="14" fontId="82" fillId="0" borderId="0" xfId="0" applyNumberFormat="1" applyFont="1" applyAlignment="1">
      <alignment horizontal="left"/>
    </xf>
    <xf numFmtId="167" fontId="20" fillId="0" borderId="0" xfId="1" applyNumberFormat="1" applyFont="1"/>
    <xf numFmtId="43" fontId="20" fillId="0" borderId="0" xfId="1" applyNumberFormat="1" applyFont="1"/>
    <xf numFmtId="43" fontId="83" fillId="0" borderId="0" xfId="0" applyNumberFormat="1" applyFont="1" applyAlignment="1">
      <alignment horizontal="center" vertical="top" wrapText="1"/>
    </xf>
    <xf numFmtId="0" fontId="20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4" fillId="0" borderId="0" xfId="2" applyNumberFormat="1" applyFont="1" applyFill="1" applyBorder="1" applyAlignment="1">
      <alignment horizontal="left"/>
    </xf>
    <xf numFmtId="0" fontId="85" fillId="0" borderId="0" xfId="0" applyFont="1" applyAlignment="1">
      <alignment horizontal="right"/>
    </xf>
    <xf numFmtId="167" fontId="2" fillId="0" borderId="0" xfId="1" applyNumberFormat="1"/>
    <xf numFmtId="4" fontId="84" fillId="0" borderId="0" xfId="1" applyNumberFormat="1" applyFont="1"/>
    <xf numFmtId="164" fontId="2" fillId="0" borderId="0" xfId="1" applyNumberFormat="1"/>
    <xf numFmtId="4" fontId="65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57" fillId="0" borderId="1" xfId="0" applyNumberFormat="1" applyFont="1" applyBorder="1" applyAlignment="1">
      <alignment horizontal="center" vertical="top" wrapText="1"/>
    </xf>
    <xf numFmtId="43" fontId="2" fillId="0" borderId="1" xfId="2" applyNumberFormat="1" applyFont="1" applyFill="1" applyBorder="1" applyAlignment="1">
      <alignment horizontal="left" vertical="center"/>
    </xf>
    <xf numFmtId="43" fontId="57" fillId="0" borderId="1" xfId="3" applyFont="1" applyFill="1" applyBorder="1"/>
    <xf numFmtId="43" fontId="57" fillId="0" borderId="10" xfId="3" applyFont="1" applyFill="1" applyBorder="1" applyAlignment="1">
      <alignment vertical="center"/>
    </xf>
    <xf numFmtId="43" fontId="2" fillId="0" borderId="10" xfId="1" applyNumberFormat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43" fontId="57" fillId="0" borderId="10" xfId="3" applyFont="1" applyFill="1" applyBorder="1"/>
    <xf numFmtId="43" fontId="2" fillId="0" borderId="10" xfId="2" applyNumberFormat="1" applyFont="1" applyFill="1" applyBorder="1" applyAlignment="1">
      <alignment horizontal="left" vertical="center"/>
    </xf>
    <xf numFmtId="43" fontId="57" fillId="0" borderId="10" xfId="0" applyNumberFormat="1" applyFont="1" applyBorder="1" applyAlignment="1">
      <alignment horizontal="center" vertical="top" wrapText="1"/>
    </xf>
    <xf numFmtId="43" fontId="20" fillId="0" borderId="1" xfId="1" applyNumberFormat="1" applyFont="1" applyBorder="1"/>
    <xf numFmtId="0" fontId="2" fillId="0" borderId="1" xfId="1" applyBorder="1" applyAlignment="1">
      <alignment horizontal="left" vertical="center"/>
    </xf>
    <xf numFmtId="43" fontId="2" fillId="0" borderId="0" xfId="2" applyNumberFormat="1" applyFont="1" applyFill="1" applyBorder="1" applyAlignment="1">
      <alignment horizontal="left" vertical="center"/>
    </xf>
    <xf numFmtId="43" fontId="58" fillId="0" borderId="0" xfId="1" applyNumberFormat="1" applyFont="1" applyAlignment="1">
      <alignment horizontal="center"/>
    </xf>
    <xf numFmtId="164" fontId="2" fillId="0" borderId="6" xfId="2" applyNumberFormat="1" applyFont="1" applyFill="1" applyBorder="1" applyAlignment="1">
      <alignment horizontal="left" vertical="center"/>
    </xf>
    <xf numFmtId="164" fontId="0" fillId="0" borderId="1" xfId="7" applyNumberFormat="1" applyFont="1" applyBorder="1"/>
    <xf numFmtId="0" fontId="2" fillId="0" borderId="54" xfId="1" applyBorder="1" applyAlignment="1">
      <alignment horizontal="left" vertical="center"/>
    </xf>
    <xf numFmtId="43" fontId="2" fillId="0" borderId="54" xfId="2" applyNumberFormat="1" applyFont="1" applyFill="1" applyBorder="1" applyAlignment="1">
      <alignment horizontal="left" vertical="center"/>
    </xf>
    <xf numFmtId="43" fontId="60" fillId="0" borderId="0" xfId="1" applyNumberFormat="1" applyFont="1" applyAlignment="1">
      <alignment horizontal="left"/>
    </xf>
    <xf numFmtId="164" fontId="59" fillId="0" borderId="0" xfId="1" applyNumberFormat="1" applyFont="1"/>
    <xf numFmtId="166" fontId="57" fillId="0" borderId="10" xfId="3" applyNumberFormat="1" applyFont="1" applyFill="1" applyBorder="1" applyAlignment="1">
      <alignment vertical="center"/>
    </xf>
    <xf numFmtId="43" fontId="2" fillId="0" borderId="0" xfId="1" applyNumberFormat="1" applyAlignment="1">
      <alignment horizontal="center"/>
    </xf>
    <xf numFmtId="14" fontId="58" fillId="0" borderId="0" xfId="0" applyNumberFormat="1" applyFont="1" applyAlignment="1">
      <alignment horizontal="left"/>
    </xf>
    <xf numFmtId="43" fontId="2" fillId="0" borderId="60" xfId="2" applyNumberFormat="1" applyFont="1" applyFill="1" applyBorder="1" applyAlignment="1">
      <alignment horizontal="left" vertical="center"/>
    </xf>
    <xf numFmtId="43" fontId="0" fillId="0" borderId="1" xfId="7" applyFont="1" applyFill="1" applyBorder="1" applyAlignment="1">
      <alignment horizontal="center"/>
    </xf>
    <xf numFmtId="43" fontId="0" fillId="0" borderId="1" xfId="7" applyFont="1" applyFill="1" applyBorder="1"/>
    <xf numFmtId="43" fontId="2" fillId="0" borderId="0" xfId="1" applyNumberFormat="1" applyAlignment="1">
      <alignment horizontal="left" vertical="center"/>
    </xf>
    <xf numFmtId="43" fontId="2" fillId="0" borderId="0" xfId="1" applyNumberFormat="1" applyAlignment="1">
      <alignment horizontal="right" vertical="center"/>
    </xf>
    <xf numFmtId="0" fontId="85" fillId="0" borderId="0" xfId="597" applyFont="1" applyAlignment="1">
      <alignment horizontal="right"/>
    </xf>
    <xf numFmtId="164" fontId="61" fillId="0" borderId="0" xfId="1" applyNumberFormat="1" applyFont="1" applyAlignment="1">
      <alignment horizontal="left"/>
    </xf>
    <xf numFmtId="164" fontId="2" fillId="0" borderId="66" xfId="2" applyNumberFormat="1" applyFont="1" applyFill="1" applyBorder="1" applyAlignment="1">
      <alignment horizontal="left" vertical="center"/>
    </xf>
    <xf numFmtId="0" fontId="21" fillId="0" borderId="67" xfId="1" applyFont="1" applyBorder="1" applyAlignment="1">
      <alignment horizontal="right" wrapText="1"/>
    </xf>
    <xf numFmtId="4" fontId="3" fillId="0" borderId="68" xfId="1" applyNumberFormat="1" applyFont="1" applyBorder="1" applyAlignment="1">
      <alignment horizontal="left" wrapText="1"/>
    </xf>
    <xf numFmtId="4" fontId="3" fillId="0" borderId="68" xfId="1" applyNumberFormat="1" applyFont="1" applyBorder="1" applyAlignment="1">
      <alignment horizontal="center"/>
    </xf>
    <xf numFmtId="168" fontId="3" fillId="0" borderId="68" xfId="1" applyNumberFormat="1" applyFont="1" applyBorder="1" applyAlignment="1">
      <alignment horizontal="right"/>
    </xf>
    <xf numFmtId="4" fontId="71" fillId="0" borderId="68" xfId="1" applyNumberFormat="1" applyFont="1" applyBorder="1" applyAlignment="1">
      <alignment horizontal="right"/>
    </xf>
    <xf numFmtId="4" fontId="3" fillId="0" borderId="68" xfId="1" applyNumberFormat="1" applyFont="1" applyBorder="1" applyAlignment="1">
      <alignment wrapText="1"/>
    </xf>
    <xf numFmtId="1" fontId="3" fillId="0" borderId="68" xfId="1" applyNumberFormat="1" applyFont="1" applyBorder="1" applyAlignment="1">
      <alignment horizontal="right"/>
    </xf>
    <xf numFmtId="4" fontId="3" fillId="0" borderId="69" xfId="1" applyNumberFormat="1" applyFont="1" applyBorder="1" applyAlignment="1">
      <alignment horizontal="left"/>
    </xf>
    <xf numFmtId="164" fontId="2" fillId="0" borderId="2" xfId="2" applyNumberFormat="1" applyFont="1" applyFill="1" applyBorder="1" applyAlignment="1">
      <alignment horizontal="left" vertical="center"/>
    </xf>
    <xf numFmtId="0" fontId="21" fillId="0" borderId="1" xfId="1" applyFont="1" applyBorder="1" applyAlignment="1">
      <alignment horizontal="left" vertical="center"/>
    </xf>
    <xf numFmtId="43" fontId="57" fillId="0" borderId="1" xfId="3" applyFont="1" applyFill="1" applyBorder="1" applyAlignment="1">
      <alignment vertical="center"/>
    </xf>
    <xf numFmtId="0" fontId="2" fillId="0" borderId="1" xfId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left" vertical="center"/>
    </xf>
    <xf numFmtId="164" fontId="2" fillId="0" borderId="70" xfId="2" applyNumberFormat="1" applyFont="1" applyFill="1" applyBorder="1" applyAlignment="1">
      <alignment horizontal="left" vertical="center"/>
    </xf>
    <xf numFmtId="164" fontId="2" fillId="0" borderId="60" xfId="2" applyNumberFormat="1" applyFont="1" applyFill="1" applyBorder="1" applyAlignment="1">
      <alignment horizontal="left" vertical="center"/>
    </xf>
    <xf numFmtId="174" fontId="106" fillId="0" borderId="0" xfId="0" applyNumberFormat="1" applyFont="1" applyAlignment="1">
      <alignment horizontal="center"/>
    </xf>
    <xf numFmtId="0" fontId="65" fillId="0" borderId="0" xfId="1" applyFont="1"/>
    <xf numFmtId="0" fontId="20" fillId="5" borderId="73" xfId="1" applyFont="1" applyFill="1" applyBorder="1" applyAlignment="1">
      <alignment horizontal="center" vertical="center"/>
    </xf>
    <xf numFmtId="0" fontId="20" fillId="5" borderId="74" xfId="1" applyFont="1" applyFill="1" applyBorder="1" applyAlignment="1">
      <alignment horizontal="center" vertical="center"/>
    </xf>
    <xf numFmtId="168" fontId="20" fillId="5" borderId="74" xfId="1" applyNumberFormat="1" applyFont="1" applyFill="1" applyBorder="1" applyAlignment="1">
      <alignment horizontal="center" vertical="center"/>
    </xf>
    <xf numFmtId="4" fontId="20" fillId="5" borderId="74" xfId="1" applyNumberFormat="1" applyFont="1" applyFill="1" applyBorder="1" applyAlignment="1">
      <alignment horizontal="center" vertical="center" wrapText="1"/>
    </xf>
    <xf numFmtId="4" fontId="20" fillId="5" borderId="74" xfId="1" applyNumberFormat="1" applyFont="1" applyFill="1" applyBorder="1" applyAlignment="1">
      <alignment horizontal="center" vertical="center"/>
    </xf>
    <xf numFmtId="4" fontId="20" fillId="5" borderId="74" xfId="6" applyNumberFormat="1" applyFont="1" applyFill="1" applyBorder="1" applyAlignment="1">
      <alignment horizontal="center" vertical="center" wrapText="1"/>
    </xf>
    <xf numFmtId="0" fontId="20" fillId="5" borderId="75" xfId="1" applyFont="1" applyFill="1" applyBorder="1" applyAlignment="1">
      <alignment horizontal="center" vertical="center" wrapText="1"/>
    </xf>
    <xf numFmtId="14" fontId="81" fillId="0" borderId="0" xfId="0" applyNumberFormat="1" applyFont="1" applyAlignment="1">
      <alignment horizontal="left"/>
    </xf>
    <xf numFmtId="0" fontId="21" fillId="0" borderId="10" xfId="1" applyFont="1" applyBorder="1" applyAlignment="1">
      <alignment horizontal="left" vertical="center"/>
    </xf>
    <xf numFmtId="0" fontId="2" fillId="0" borderId="84" xfId="1" applyBorder="1" applyAlignment="1">
      <alignment horizontal="left" vertical="center"/>
    </xf>
    <xf numFmtId="0" fontId="21" fillId="0" borderId="85" xfId="1" applyFont="1" applyBorder="1" applyAlignment="1">
      <alignment horizontal="left" vertical="center"/>
    </xf>
    <xf numFmtId="0" fontId="2" fillId="0" borderId="85" xfId="1" applyBorder="1" applyAlignment="1">
      <alignment horizontal="center" vertical="center"/>
    </xf>
    <xf numFmtId="168" fontId="2" fillId="0" borderId="85" xfId="1" applyNumberFormat="1" applyBorder="1" applyAlignment="1">
      <alignment horizontal="center" vertical="center"/>
    </xf>
    <xf numFmtId="43" fontId="2" fillId="0" borderId="85" xfId="2" applyNumberFormat="1" applyFont="1" applyFill="1" applyBorder="1" applyAlignment="1">
      <alignment horizontal="left" vertical="center"/>
    </xf>
    <xf numFmtId="43" fontId="2" fillId="0" borderId="85" xfId="1" applyNumberFormat="1" applyBorder="1" applyAlignment="1">
      <alignment horizontal="left" vertical="center"/>
    </xf>
    <xf numFmtId="0" fontId="2" fillId="0" borderId="85" xfId="1" applyBorder="1" applyAlignment="1">
      <alignment horizontal="left" vertical="center"/>
    </xf>
    <xf numFmtId="0" fontId="20" fillId="0" borderId="85" xfId="1" applyFont="1" applyBorder="1" applyAlignment="1">
      <alignment horizontal="center" vertical="center"/>
    </xf>
    <xf numFmtId="0" fontId="65" fillId="0" borderId="86" xfId="1" applyFont="1" applyBorder="1" applyAlignment="1">
      <alignment horizontal="left" vertical="center" wrapText="1"/>
    </xf>
    <xf numFmtId="43" fontId="20" fillId="0" borderId="85" xfId="1" applyNumberFormat="1" applyFont="1" applyBorder="1" applyAlignment="1">
      <alignment horizontal="left" vertical="center"/>
    </xf>
    <xf numFmtId="0" fontId="0" fillId="0" borderId="37" xfId="0" applyBorder="1"/>
    <xf numFmtId="0" fontId="2" fillId="0" borderId="87" xfId="1" applyBorder="1" applyAlignment="1">
      <alignment horizontal="left" vertical="center"/>
    </xf>
    <xf numFmtId="0" fontId="21" fillId="0" borderId="88" xfId="1" applyFont="1" applyBorder="1" applyAlignment="1">
      <alignment horizontal="left" vertical="center"/>
    </xf>
    <xf numFmtId="0" fontId="80" fillId="0" borderId="88" xfId="1" applyFont="1" applyBorder="1" applyAlignment="1">
      <alignment horizontal="left" vertical="center"/>
    </xf>
    <xf numFmtId="14" fontId="2" fillId="0" borderId="88" xfId="1" applyNumberFormat="1" applyBorder="1" applyAlignment="1">
      <alignment horizontal="left"/>
    </xf>
    <xf numFmtId="164" fontId="2" fillId="0" borderId="88" xfId="2" applyNumberFormat="1" applyFont="1" applyFill="1" applyBorder="1" applyAlignment="1">
      <alignment horizontal="left" vertical="center"/>
    </xf>
    <xf numFmtId="43" fontId="2" fillId="0" borderId="88" xfId="1" applyNumberFormat="1" applyBorder="1" applyAlignment="1">
      <alignment horizontal="left" vertical="center"/>
    </xf>
    <xf numFmtId="0" fontId="2" fillId="0" borderId="88" xfId="1" applyBorder="1" applyAlignment="1">
      <alignment horizontal="left" vertical="center"/>
    </xf>
    <xf numFmtId="0" fontId="20" fillId="0" borderId="88" xfId="1" applyFont="1" applyBorder="1" applyAlignment="1">
      <alignment horizontal="center" vertical="center"/>
    </xf>
    <xf numFmtId="0" fontId="2" fillId="0" borderId="89" xfId="1" applyBorder="1" applyAlignment="1">
      <alignment horizontal="left" vertical="center" wrapText="1"/>
    </xf>
    <xf numFmtId="0" fontId="2" fillId="0" borderId="81" xfId="1" applyBorder="1" applyAlignment="1">
      <alignment horizontal="left" vertical="center"/>
    </xf>
    <xf numFmtId="0" fontId="21" fillId="0" borderId="82" xfId="1" applyFont="1" applyBorder="1" applyAlignment="1">
      <alignment horizontal="left" vertical="center"/>
    </xf>
    <xf numFmtId="0" fontId="2" fillId="0" borderId="82" xfId="1" applyBorder="1" applyAlignment="1">
      <alignment horizontal="center" vertical="center"/>
    </xf>
    <xf numFmtId="168" fontId="2" fillId="0" borderId="82" xfId="1" applyNumberFormat="1" applyBorder="1" applyAlignment="1">
      <alignment horizontal="center" vertical="center"/>
    </xf>
    <xf numFmtId="43" fontId="2" fillId="0" borderId="82" xfId="2" applyNumberFormat="1" applyFont="1" applyFill="1" applyBorder="1" applyAlignment="1">
      <alignment horizontal="left" vertical="center"/>
    </xf>
    <xf numFmtId="43" fontId="2" fillId="0" borderId="82" xfId="1" applyNumberFormat="1" applyBorder="1" applyAlignment="1">
      <alignment horizontal="left" vertical="center"/>
    </xf>
    <xf numFmtId="0" fontId="2" fillId="0" borderId="82" xfId="1" applyBorder="1" applyAlignment="1">
      <alignment horizontal="left" vertical="center"/>
    </xf>
    <xf numFmtId="3" fontId="20" fillId="0" borderId="82" xfId="6" applyNumberFormat="1" applyFont="1" applyFill="1" applyBorder="1" applyAlignment="1">
      <alignment horizontal="center" vertical="center" wrapText="1"/>
    </xf>
    <xf numFmtId="0" fontId="65" fillId="0" borderId="83" xfId="1" applyFont="1" applyBorder="1" applyAlignment="1">
      <alignment horizontal="left" vertical="center" wrapText="1"/>
    </xf>
    <xf numFmtId="3" fontId="20" fillId="0" borderId="85" xfId="6" applyNumberFormat="1" applyFont="1" applyFill="1" applyBorder="1" applyAlignment="1">
      <alignment horizontal="center" vertical="center" wrapText="1"/>
    </xf>
    <xf numFmtId="0" fontId="2" fillId="0" borderId="71" xfId="1" applyBorder="1" applyAlignment="1">
      <alignment horizontal="left" vertical="center"/>
    </xf>
    <xf numFmtId="168" fontId="2" fillId="0" borderId="10" xfId="1" applyNumberFormat="1" applyBorder="1" applyAlignment="1">
      <alignment horizontal="center" vertical="center"/>
    </xf>
    <xf numFmtId="3" fontId="20" fillId="0" borderId="10" xfId="6" applyNumberFormat="1" applyFont="1" applyFill="1" applyBorder="1" applyAlignment="1">
      <alignment horizontal="center" vertical="center" wrapText="1"/>
    </xf>
    <xf numFmtId="0" fontId="65" fillId="0" borderId="72" xfId="1" applyFont="1" applyBorder="1" applyAlignment="1">
      <alignment horizontal="left" vertical="center" wrapText="1"/>
    </xf>
    <xf numFmtId="164" fontId="2" fillId="0" borderId="90" xfId="2" applyNumberFormat="1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center"/>
    </xf>
    <xf numFmtId="4" fontId="38" fillId="0" borderId="30" xfId="1" applyNumberFormat="1" applyFont="1" applyBorder="1"/>
    <xf numFmtId="43" fontId="38" fillId="0" borderId="30" xfId="1" applyNumberFormat="1" applyFont="1" applyBorder="1"/>
    <xf numFmtId="0" fontId="50" fillId="0" borderId="85" xfId="0" applyFont="1" applyBorder="1"/>
    <xf numFmtId="164" fontId="50" fillId="0" borderId="85" xfId="645" applyFont="1" applyFill="1" applyBorder="1" applyAlignment="1">
      <alignment horizontal="right"/>
    </xf>
    <xf numFmtId="164" fontId="50" fillId="0" borderId="85" xfId="645" applyFont="1" applyFill="1" applyBorder="1" applyAlignment="1"/>
    <xf numFmtId="164" fontId="50" fillId="0" borderId="85" xfId="645" applyFont="1" applyFill="1" applyBorder="1" applyAlignment="1">
      <alignment horizontal="right" wrapText="1"/>
    </xf>
    <xf numFmtId="0" fontId="50" fillId="0" borderId="91" xfId="0" applyFont="1" applyBorder="1"/>
    <xf numFmtId="164" fontId="71" fillId="0" borderId="0" xfId="645" applyFont="1"/>
    <xf numFmtId="0" fontId="21" fillId="0" borderId="0" xfId="1" applyFont="1"/>
    <xf numFmtId="0" fontId="104" fillId="0" borderId="0" xfId="0" applyFont="1" applyAlignment="1">
      <alignment horizontal="center"/>
    </xf>
    <xf numFmtId="0" fontId="104" fillId="0" borderId="0" xfId="0" applyFont="1" applyAlignment="1">
      <alignment horizontal="center" wrapText="1"/>
    </xf>
    <xf numFmtId="1" fontId="104" fillId="0" borderId="0" xfId="0" applyNumberFormat="1" applyFont="1" applyAlignment="1">
      <alignment horizontal="center"/>
    </xf>
    <xf numFmtId="168" fontId="104" fillId="0" borderId="0" xfId="0" applyNumberFormat="1" applyFont="1" applyAlignment="1">
      <alignment horizontal="center"/>
    </xf>
    <xf numFmtId="4" fontId="105" fillId="0" borderId="0" xfId="639" applyNumberFormat="1" applyFont="1" applyBorder="1" applyAlignment="1">
      <alignment horizontal="center"/>
    </xf>
    <xf numFmtId="167" fontId="105" fillId="0" borderId="0" xfId="0" applyNumberFormat="1" applyFont="1" applyAlignment="1">
      <alignment horizontal="center"/>
    </xf>
    <xf numFmtId="1" fontId="105" fillId="0" borderId="0" xfId="0" applyNumberFormat="1" applyFont="1" applyAlignment="1">
      <alignment horizontal="center"/>
    </xf>
    <xf numFmtId="4" fontId="104" fillId="0" borderId="0" xfId="639" applyNumberFormat="1" applyFont="1" applyBorder="1" applyAlignment="1">
      <alignment horizontal="center"/>
    </xf>
    <xf numFmtId="167" fontId="104" fillId="0" borderId="0" xfId="0" applyNumberFormat="1" applyFont="1" applyAlignment="1">
      <alignment horizontal="center"/>
    </xf>
    <xf numFmtId="0" fontId="2" fillId="0" borderId="0" xfId="9"/>
    <xf numFmtId="164" fontId="2" fillId="0" borderId="0" xfId="645" applyFont="1"/>
    <xf numFmtId="0" fontId="57" fillId="0" borderId="86" xfId="0" applyFont="1" applyBorder="1" applyAlignment="1">
      <alignment horizontal="left"/>
    </xf>
    <xf numFmtId="0" fontId="50" fillId="0" borderId="84" xfId="0" applyFont="1" applyBorder="1" applyAlignment="1">
      <alignment horizontal="left"/>
    </xf>
    <xf numFmtId="0" fontId="3" fillId="5" borderId="62" xfId="1" applyFont="1" applyFill="1" applyBorder="1" applyAlignment="1">
      <alignment horizontal="center"/>
    </xf>
    <xf numFmtId="4" fontId="3" fillId="5" borderId="62" xfId="1" applyNumberFormat="1" applyFont="1" applyFill="1" applyBorder="1" applyAlignment="1">
      <alignment horizontal="center" wrapText="1"/>
    </xf>
    <xf numFmtId="4" fontId="3" fillId="5" borderId="62" xfId="1" applyNumberFormat="1" applyFont="1" applyFill="1" applyBorder="1" applyAlignment="1">
      <alignment horizontal="center"/>
    </xf>
    <xf numFmtId="164" fontId="50" fillId="0" borderId="82" xfId="645" applyFont="1" applyFill="1" applyBorder="1" applyAlignment="1">
      <alignment horizontal="right"/>
    </xf>
    <xf numFmtId="164" fontId="50" fillId="0" borderId="82" xfId="645" applyFont="1" applyFill="1" applyBorder="1" applyAlignment="1"/>
    <xf numFmtId="0" fontId="3" fillId="5" borderId="61" xfId="1" applyFont="1" applyFill="1" applyBorder="1" applyAlignment="1">
      <alignment horizontal="center"/>
    </xf>
    <xf numFmtId="168" fontId="3" fillId="5" borderId="62" xfId="1" applyNumberFormat="1" applyFont="1" applyFill="1" applyBorder="1" applyAlignment="1">
      <alignment horizontal="center"/>
    </xf>
    <xf numFmtId="0" fontId="3" fillId="5" borderId="63" xfId="1" applyFont="1" applyFill="1" applyBorder="1" applyAlignment="1">
      <alignment horizontal="center"/>
    </xf>
    <xf numFmtId="4" fontId="3" fillId="5" borderId="41" xfId="639" applyNumberFormat="1" applyFont="1" applyFill="1" applyBorder="1" applyAlignment="1">
      <alignment horizontal="center" wrapText="1"/>
    </xf>
    <xf numFmtId="0" fontId="3" fillId="5" borderId="64" xfId="1" applyFont="1" applyFill="1" applyBorder="1" applyAlignment="1">
      <alignment horizontal="center" wrapText="1"/>
    </xf>
    <xf numFmtId="0" fontId="50" fillId="0" borderId="82" xfId="0" applyFont="1" applyBorder="1"/>
    <xf numFmtId="164" fontId="50" fillId="0" borderId="82" xfId="645" applyFont="1" applyFill="1" applyBorder="1" applyAlignment="1">
      <alignment horizontal="right" wrapText="1"/>
    </xf>
    <xf numFmtId="0" fontId="57" fillId="0" borderId="83" xfId="0" applyFont="1" applyBorder="1" applyAlignment="1">
      <alignment horizontal="left"/>
    </xf>
    <xf numFmtId="0" fontId="50" fillId="0" borderId="85" xfId="0" applyFont="1" applyBorder="1" applyAlignment="1">
      <alignment horizontal="right"/>
    </xf>
    <xf numFmtId="164" fontId="50" fillId="0" borderId="90" xfId="645" applyFont="1" applyFill="1" applyBorder="1" applyAlignment="1">
      <alignment horizontal="right"/>
    </xf>
    <xf numFmtId="164" fontId="50" fillId="0" borderId="90" xfId="645" applyFont="1" applyFill="1" applyBorder="1" applyAlignment="1"/>
    <xf numFmtId="164" fontId="50" fillId="0" borderId="90" xfId="645" applyFont="1" applyFill="1" applyBorder="1" applyAlignment="1">
      <alignment horizontal="right" wrapText="1"/>
    </xf>
    <xf numFmtId="0" fontId="57" fillId="0" borderId="65" xfId="0" applyFont="1" applyBorder="1" applyAlignment="1">
      <alignment horizontal="left"/>
    </xf>
    <xf numFmtId="0" fontId="50" fillId="0" borderId="73" xfId="0" applyFont="1" applyBorder="1" applyAlignment="1">
      <alignment horizontal="left"/>
    </xf>
    <xf numFmtId="0" fontId="50" fillId="0" borderId="90" xfId="0" applyFont="1" applyBorder="1" applyAlignment="1">
      <alignment horizontal="right"/>
    </xf>
    <xf numFmtId="167" fontId="50" fillId="0" borderId="90" xfId="0" applyNumberFormat="1" applyFont="1" applyBorder="1" applyAlignment="1">
      <alignment horizontal="center"/>
    </xf>
    <xf numFmtId="0" fontId="50" fillId="0" borderId="85" xfId="0" applyFont="1" applyBorder="1" applyAlignment="1">
      <alignment horizontal="center"/>
    </xf>
    <xf numFmtId="0" fontId="50" fillId="0" borderId="82" xfId="0" applyFont="1" applyBorder="1" applyAlignment="1">
      <alignment horizontal="center"/>
    </xf>
    <xf numFmtId="0" fontId="50" fillId="0" borderId="90" xfId="0" applyFont="1" applyBorder="1" applyAlignment="1">
      <alignment horizontal="center"/>
    </xf>
    <xf numFmtId="0" fontId="50" fillId="0" borderId="81" xfId="0" applyFont="1" applyBorder="1" applyAlignment="1">
      <alignment horizontal="left"/>
    </xf>
    <xf numFmtId="0" fontId="50" fillId="0" borderId="82" xfId="0" applyFont="1" applyBorder="1" applyAlignment="1">
      <alignment horizontal="right"/>
    </xf>
    <xf numFmtId="14" fontId="50" fillId="0" borderId="82" xfId="0" applyNumberFormat="1" applyFont="1" applyBorder="1" applyAlignment="1">
      <alignment horizontal="center"/>
    </xf>
    <xf numFmtId="14" fontId="50" fillId="0" borderId="85" xfId="0" applyNumberFormat="1" applyFont="1" applyBorder="1" applyAlignment="1">
      <alignment horizontal="center"/>
    </xf>
    <xf numFmtId="0" fontId="2" fillId="0" borderId="45" xfId="1" applyBorder="1" applyAlignment="1">
      <alignment horizontal="left" vertical="center"/>
    </xf>
    <xf numFmtId="0" fontId="21" fillId="0" borderId="90" xfId="1" applyFont="1" applyBorder="1" applyAlignment="1">
      <alignment horizontal="left" vertical="center"/>
    </xf>
    <xf numFmtId="4" fontId="53" fillId="0" borderId="74" xfId="0" applyNumberFormat="1" applyFont="1" applyBorder="1"/>
    <xf numFmtId="0" fontId="102" fillId="0" borderId="74" xfId="0" applyFont="1" applyBorder="1"/>
    <xf numFmtId="0" fontId="102" fillId="0" borderId="75" xfId="0" applyFont="1" applyBorder="1"/>
    <xf numFmtId="0" fontId="50" fillId="0" borderId="45" xfId="0" applyFont="1" applyBorder="1" applyAlignment="1">
      <alignment horizontal="left"/>
    </xf>
    <xf numFmtId="0" fontId="50" fillId="0" borderId="90" xfId="0" applyFont="1" applyBorder="1"/>
    <xf numFmtId="14" fontId="50" fillId="0" borderId="90" xfId="0" applyNumberFormat="1" applyFont="1" applyBorder="1" applyAlignment="1">
      <alignment horizontal="center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8" xfId="1" applyNumberFormat="1" applyFont="1" applyBorder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7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left"/>
    </xf>
    <xf numFmtId="0" fontId="14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0" borderId="80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2" fillId="0" borderId="1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72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8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0" fillId="0" borderId="0" xfId="1" applyFont="1" applyAlignment="1">
      <alignment horizontal="left"/>
    </xf>
    <xf numFmtId="0" fontId="53" fillId="0" borderId="0" xfId="1" applyFont="1" applyAlignment="1">
      <alignment horizontal="left"/>
    </xf>
    <xf numFmtId="0" fontId="73" fillId="0" borderId="0" xfId="1" applyFont="1" applyAlignment="1">
      <alignment horizontal="left"/>
    </xf>
    <xf numFmtId="14" fontId="50" fillId="0" borderId="30" xfId="1" applyNumberFormat="1" applyFont="1" applyBorder="1" applyAlignment="1">
      <alignment horizontal="center"/>
    </xf>
    <xf numFmtId="14" fontId="50" fillId="0" borderId="0" xfId="1" applyNumberFormat="1" applyFont="1" applyAlignment="1">
      <alignment horizontal="center"/>
    </xf>
    <xf numFmtId="0" fontId="53" fillId="0" borderId="8" xfId="1" applyFont="1" applyBorder="1" applyAlignment="1">
      <alignment horizontal="left"/>
    </xf>
    <xf numFmtId="0" fontId="74" fillId="0" borderId="0" xfId="1" applyFont="1" applyAlignment="1">
      <alignment horizontal="center"/>
    </xf>
    <xf numFmtId="165" fontId="50" fillId="0" borderId="8" xfId="1" applyNumberFormat="1" applyFont="1" applyBorder="1" applyAlignment="1">
      <alignment horizontal="center"/>
    </xf>
    <xf numFmtId="0" fontId="50" fillId="0" borderId="8" xfId="1" applyFont="1" applyBorder="1" applyAlignment="1">
      <alignment horizontal="center"/>
    </xf>
    <xf numFmtId="0" fontId="50" fillId="0" borderId="0" xfId="1" applyFont="1" applyAlignment="1">
      <alignment horizontal="left"/>
    </xf>
    <xf numFmtId="0" fontId="60" fillId="0" borderId="8" xfId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0" borderId="30" xfId="1" applyFont="1" applyBorder="1" applyAlignment="1">
      <alignment horizontal="left"/>
    </xf>
    <xf numFmtId="172" fontId="50" fillId="0" borderId="30" xfId="1" applyNumberFormat="1" applyFont="1" applyBorder="1" applyAlignment="1">
      <alignment horizontal="center"/>
    </xf>
    <xf numFmtId="172" fontId="50" fillId="0" borderId="8" xfId="1" applyNumberFormat="1" applyFont="1" applyBorder="1" applyAlignment="1">
      <alignment horizontal="center"/>
    </xf>
    <xf numFmtId="0" fontId="77" fillId="0" borderId="0" xfId="1" applyFont="1" applyAlignment="1">
      <alignment horizontal="center"/>
    </xf>
    <xf numFmtId="0" fontId="52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9" fillId="0" borderId="0" xfId="1" applyFont="1" applyAlignment="1">
      <alignment horizontal="center"/>
    </xf>
    <xf numFmtId="0" fontId="50" fillId="0" borderId="31" xfId="1" applyFont="1" applyBorder="1" applyAlignment="1">
      <alignment horizontal="left"/>
    </xf>
    <xf numFmtId="0" fontId="67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1" fillId="10" borderId="6" xfId="5" applyFont="1" applyFill="1" applyBorder="1" applyAlignment="1">
      <alignment horizontal="center" vertical="center" wrapText="1"/>
    </xf>
    <xf numFmtId="0" fontId="31" fillId="10" borderId="11" xfId="5" applyFont="1" applyFill="1" applyBorder="1" applyAlignment="1">
      <alignment horizontal="center" vertical="center" wrapText="1"/>
    </xf>
    <xf numFmtId="0" fontId="31" fillId="10" borderId="10" xfId="5" applyFont="1" applyFill="1" applyBorder="1" applyAlignment="1">
      <alignment horizontal="center" vertical="center" wrapText="1"/>
    </xf>
    <xf numFmtId="0" fontId="32" fillId="10" borderId="10" xfId="1" applyFont="1" applyFill="1" applyBorder="1" applyAlignment="1">
      <alignment horizontal="center" vertical="center" wrapText="1"/>
    </xf>
    <xf numFmtId="0" fontId="32" fillId="10" borderId="1" xfId="1" applyFont="1" applyFill="1" applyBorder="1" applyAlignment="1">
      <alignment horizontal="center" vertical="center" wrapText="1"/>
    </xf>
    <xf numFmtId="0" fontId="32" fillId="10" borderId="11" xfId="1" applyFont="1" applyFill="1" applyBorder="1" applyAlignment="1">
      <alignment horizontal="center" vertical="center" wrapText="1"/>
    </xf>
    <xf numFmtId="0" fontId="33" fillId="10" borderId="6" xfId="1" applyFont="1" applyFill="1" applyBorder="1" applyAlignment="1">
      <alignment horizontal="center" vertical="center"/>
    </xf>
    <xf numFmtId="0" fontId="33" fillId="10" borderId="11" xfId="1" applyFont="1" applyFill="1" applyBorder="1" applyAlignment="1">
      <alignment horizontal="center" vertical="center"/>
    </xf>
    <xf numFmtId="0" fontId="33" fillId="10" borderId="10" xfId="1" applyFont="1" applyFill="1" applyBorder="1" applyAlignment="1">
      <alignment horizontal="center" vertical="center"/>
    </xf>
    <xf numFmtId="0" fontId="32" fillId="10" borderId="9" xfId="1" applyFont="1" applyFill="1" applyBorder="1" applyAlignment="1">
      <alignment horizontal="center" vertical="center" wrapText="1"/>
    </xf>
    <xf numFmtId="0" fontId="32" fillId="10" borderId="8" xfId="1" applyFont="1" applyFill="1" applyBorder="1" applyAlignment="1">
      <alignment horizontal="center" vertical="center" wrapText="1"/>
    </xf>
    <xf numFmtId="0" fontId="32" fillId="10" borderId="7" xfId="1" applyFont="1" applyFill="1" applyBorder="1" applyAlignment="1">
      <alignment horizontal="center" vertical="center" wrapText="1"/>
    </xf>
    <xf numFmtId="0" fontId="44" fillId="6" borderId="27" xfId="1" applyFont="1" applyFill="1" applyBorder="1" applyAlignment="1">
      <alignment horizontal="center"/>
    </xf>
    <xf numFmtId="0" fontId="44" fillId="6" borderId="0" xfId="1" applyFont="1" applyFill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40" fillId="6" borderId="27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40" fillId="6" borderId="29" xfId="1" applyFont="1" applyFill="1" applyBorder="1" applyAlignment="1">
      <alignment horizontal="center"/>
    </xf>
    <xf numFmtId="0" fontId="37" fillId="4" borderId="27" xfId="1" applyFont="1" applyFill="1" applyBorder="1" applyAlignment="1">
      <alignment horizontal="center"/>
    </xf>
    <xf numFmtId="0" fontId="37" fillId="4" borderId="0" xfId="1" applyFont="1" applyFill="1" applyAlignment="1">
      <alignment horizontal="center"/>
    </xf>
    <xf numFmtId="0" fontId="37" fillId="4" borderId="29" xfId="1" applyFont="1" applyFill="1" applyBorder="1" applyAlignment="1">
      <alignment horizontal="center"/>
    </xf>
    <xf numFmtId="49" fontId="37" fillId="4" borderId="27" xfId="1" applyNumberFormat="1" applyFont="1" applyFill="1" applyBorder="1" applyAlignment="1">
      <alignment horizontal="center"/>
    </xf>
    <xf numFmtId="49" fontId="37" fillId="4" borderId="0" xfId="1" applyNumberFormat="1" applyFont="1" applyFill="1" applyAlignment="1">
      <alignment horizontal="center"/>
    </xf>
    <xf numFmtId="49" fontId="37" fillId="4" borderId="29" xfId="1" applyNumberFormat="1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0" fontId="35" fillId="11" borderId="9" xfId="5" applyFont="1" applyFill="1" applyBorder="1" applyAlignment="1">
      <alignment horizontal="center"/>
    </xf>
    <xf numFmtId="0" fontId="35" fillId="11" borderId="8" xfId="5" applyFont="1" applyFill="1" applyBorder="1" applyAlignment="1">
      <alignment horizontal="center"/>
    </xf>
    <xf numFmtId="0" fontId="34" fillId="10" borderId="1" xfId="1" applyFont="1" applyFill="1" applyBorder="1" applyAlignment="1">
      <alignment horizontal="center" vertical="center"/>
    </xf>
    <xf numFmtId="9" fontId="30" fillId="10" borderId="6" xfId="2" applyFont="1" applyFill="1" applyBorder="1" applyAlignment="1">
      <alignment horizontal="center" vertical="center"/>
    </xf>
    <xf numFmtId="9" fontId="30" fillId="10" borderId="11" xfId="2" applyFont="1" applyFill="1" applyBorder="1" applyAlignment="1">
      <alignment horizontal="center" vertical="center"/>
    </xf>
    <xf numFmtId="9" fontId="30" fillId="10" borderId="10" xfId="2" applyFont="1" applyFill="1" applyBorder="1" applyAlignment="1">
      <alignment horizontal="center" vertical="center"/>
    </xf>
    <xf numFmtId="0" fontId="31" fillId="10" borderId="6" xfId="5" applyFont="1" applyFill="1" applyBorder="1" applyAlignment="1">
      <alignment horizontal="center" vertical="center" textRotation="90"/>
    </xf>
    <xf numFmtId="0" fontId="31" fillId="10" borderId="10" xfId="5" applyFont="1" applyFill="1" applyBorder="1" applyAlignment="1">
      <alignment horizontal="center" vertical="center" textRotation="90"/>
    </xf>
    <xf numFmtId="0" fontId="70" fillId="0" borderId="30" xfId="0" applyFont="1" applyBorder="1" applyAlignment="1">
      <alignment horizontal="center"/>
    </xf>
    <xf numFmtId="0" fontId="53" fillId="0" borderId="74" xfId="0" applyFont="1" applyBorder="1" applyAlignment="1">
      <alignment horizontal="center"/>
    </xf>
    <xf numFmtId="0" fontId="55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46" fillId="0" borderId="0" xfId="1" applyFont="1" applyAlignment="1">
      <alignment horizontal="center"/>
    </xf>
    <xf numFmtId="0" fontId="51" fillId="15" borderId="41" xfId="1" applyFont="1" applyFill="1" applyBorder="1" applyAlignment="1">
      <alignment horizontal="center" vertical="center"/>
    </xf>
    <xf numFmtId="0" fontId="51" fillId="15" borderId="39" xfId="1" applyFont="1" applyFill="1" applyBorder="1" applyAlignment="1">
      <alignment horizontal="center" vertical="center"/>
    </xf>
    <xf numFmtId="0" fontId="51" fillId="15" borderId="42" xfId="1" applyFont="1" applyFill="1" applyBorder="1" applyAlignment="1">
      <alignment horizontal="center" wrapText="1"/>
    </xf>
    <xf numFmtId="0" fontId="51" fillId="15" borderId="40" xfId="1" applyFont="1" applyFill="1" applyBorder="1" applyAlignment="1">
      <alignment horizontal="center" wrapText="1"/>
    </xf>
    <xf numFmtId="0" fontId="51" fillId="15" borderId="41" xfId="1" applyFont="1" applyFill="1" applyBorder="1" applyAlignment="1">
      <alignment horizontal="center" wrapText="1"/>
    </xf>
    <xf numFmtId="0" fontId="51" fillId="15" borderId="39" xfId="1" applyFont="1" applyFill="1" applyBorder="1" applyAlignment="1">
      <alignment horizontal="center" wrapText="1"/>
    </xf>
  </cellXfs>
  <cellStyles count="655">
    <cellStyle name="20% - Accent1" xfId="598" xr:uid="{00000000-0005-0000-0000-000000000000}"/>
    <cellStyle name="20% - Accent2" xfId="599" xr:uid="{00000000-0005-0000-0000-000001000000}"/>
    <cellStyle name="20% - Accent3" xfId="600" xr:uid="{00000000-0005-0000-0000-000002000000}"/>
    <cellStyle name="20% - Accent4" xfId="601" xr:uid="{00000000-0005-0000-0000-000003000000}"/>
    <cellStyle name="20% - Accent5" xfId="602" xr:uid="{00000000-0005-0000-0000-000004000000}"/>
    <cellStyle name="20% - Accent6" xfId="603" xr:uid="{00000000-0005-0000-0000-000005000000}"/>
    <cellStyle name="20% - Énfasis1 2" xfId="15" xr:uid="{00000000-0005-0000-0000-000006000000}"/>
    <cellStyle name="20% - Énfasis1 2 2" xfId="16" xr:uid="{00000000-0005-0000-0000-000007000000}"/>
    <cellStyle name="20% - Énfasis1 2 3" xfId="182" xr:uid="{00000000-0005-0000-0000-000008000000}"/>
    <cellStyle name="20% - Énfasis1 2 4" xfId="288" xr:uid="{00000000-0005-0000-0000-000009000000}"/>
    <cellStyle name="20% - Énfasis1 2 5" xfId="240" xr:uid="{00000000-0005-0000-0000-00000A000000}"/>
    <cellStyle name="20% - Énfasis1 3" xfId="17" xr:uid="{00000000-0005-0000-0000-00000B000000}"/>
    <cellStyle name="20% - Énfasis1 3 2" xfId="343" xr:uid="{00000000-0005-0000-0000-00000C000000}"/>
    <cellStyle name="20% - Énfasis1 4" xfId="18" xr:uid="{00000000-0005-0000-0000-00000D000000}"/>
    <cellStyle name="20% - Énfasis1 4 2" xfId="383" xr:uid="{00000000-0005-0000-0000-00000E000000}"/>
    <cellStyle name="20% - Énfasis1 5" xfId="291" xr:uid="{00000000-0005-0000-0000-00000F000000}"/>
    <cellStyle name="20% - Énfasis2 2" xfId="19" xr:uid="{00000000-0005-0000-0000-000010000000}"/>
    <cellStyle name="20% - Énfasis2 2 2" xfId="20" xr:uid="{00000000-0005-0000-0000-000011000000}"/>
    <cellStyle name="20% - Énfasis2 2 3" xfId="186" xr:uid="{00000000-0005-0000-0000-000012000000}"/>
    <cellStyle name="20% - Énfasis2 2 4" xfId="277" xr:uid="{00000000-0005-0000-0000-000013000000}"/>
    <cellStyle name="20% - Énfasis2 2 5" xfId="237" xr:uid="{00000000-0005-0000-0000-000014000000}"/>
    <cellStyle name="20% - Énfasis2 3" xfId="21" xr:uid="{00000000-0005-0000-0000-000015000000}"/>
    <cellStyle name="20% - Énfasis2 3 2" xfId="344" xr:uid="{00000000-0005-0000-0000-000016000000}"/>
    <cellStyle name="20% - Énfasis2 4" xfId="22" xr:uid="{00000000-0005-0000-0000-000017000000}"/>
    <cellStyle name="20% - Énfasis2 4 2" xfId="384" xr:uid="{00000000-0005-0000-0000-000018000000}"/>
    <cellStyle name="20% - Énfasis2 5" xfId="292" xr:uid="{00000000-0005-0000-0000-000019000000}"/>
    <cellStyle name="20% - Énfasis3 2" xfId="23" xr:uid="{00000000-0005-0000-0000-00001A000000}"/>
    <cellStyle name="20% - Énfasis3 2 2" xfId="24" xr:uid="{00000000-0005-0000-0000-00001B000000}"/>
    <cellStyle name="20% - Énfasis3 2 3" xfId="187" xr:uid="{00000000-0005-0000-0000-00001C000000}"/>
    <cellStyle name="20% - Énfasis3 2 4" xfId="339" xr:uid="{00000000-0005-0000-0000-00001D000000}"/>
    <cellStyle name="20% - Énfasis3 2 5" xfId="235" xr:uid="{00000000-0005-0000-0000-00001E000000}"/>
    <cellStyle name="20% - Énfasis3 3" xfId="25" xr:uid="{00000000-0005-0000-0000-00001F000000}"/>
    <cellStyle name="20% - Énfasis3 3 2" xfId="345" xr:uid="{00000000-0005-0000-0000-000020000000}"/>
    <cellStyle name="20% - Énfasis3 4" xfId="26" xr:uid="{00000000-0005-0000-0000-000021000000}"/>
    <cellStyle name="20% - Énfasis3 4 2" xfId="385" xr:uid="{00000000-0005-0000-0000-000022000000}"/>
    <cellStyle name="20% - Énfasis3 5" xfId="293" xr:uid="{00000000-0005-0000-0000-000023000000}"/>
    <cellStyle name="20% - Énfasis4 2" xfId="27" xr:uid="{00000000-0005-0000-0000-000024000000}"/>
    <cellStyle name="20% - Énfasis4 2 2" xfId="28" xr:uid="{00000000-0005-0000-0000-000025000000}"/>
    <cellStyle name="20% - Énfasis4 2 3" xfId="188" xr:uid="{00000000-0005-0000-0000-000026000000}"/>
    <cellStyle name="20% - Énfasis4 2 4" xfId="290" xr:uid="{00000000-0005-0000-0000-000027000000}"/>
    <cellStyle name="20% - Énfasis4 2 5" xfId="232" xr:uid="{00000000-0005-0000-0000-000028000000}"/>
    <cellStyle name="20% - Énfasis4 3" xfId="29" xr:uid="{00000000-0005-0000-0000-000029000000}"/>
    <cellStyle name="20% - Énfasis4 3 2" xfId="346" xr:uid="{00000000-0005-0000-0000-00002A000000}"/>
    <cellStyle name="20% - Énfasis4 4" xfId="30" xr:uid="{00000000-0005-0000-0000-00002B000000}"/>
    <cellStyle name="20% - Énfasis4 4 2" xfId="386" xr:uid="{00000000-0005-0000-0000-00002C000000}"/>
    <cellStyle name="20% - Énfasis4 5" xfId="294" xr:uid="{00000000-0005-0000-0000-00002D000000}"/>
    <cellStyle name="20% - Énfasis5 2" xfId="31" xr:uid="{00000000-0005-0000-0000-00002E000000}"/>
    <cellStyle name="20% - Énfasis5 2 2" xfId="32" xr:uid="{00000000-0005-0000-0000-00002F000000}"/>
    <cellStyle name="20% - Énfasis5 2 3" xfId="190" xr:uid="{00000000-0005-0000-0000-000030000000}"/>
    <cellStyle name="20% - Énfasis5 2 4" xfId="279" xr:uid="{00000000-0005-0000-0000-000031000000}"/>
    <cellStyle name="20% - Énfasis5 2 5" xfId="230" xr:uid="{00000000-0005-0000-0000-000032000000}"/>
    <cellStyle name="20% - Énfasis5 3" xfId="33" xr:uid="{00000000-0005-0000-0000-000033000000}"/>
    <cellStyle name="20% - Énfasis5 3 2" xfId="347" xr:uid="{00000000-0005-0000-0000-000034000000}"/>
    <cellStyle name="20% - Énfasis5 4" xfId="34" xr:uid="{00000000-0005-0000-0000-000035000000}"/>
    <cellStyle name="20% - Énfasis5 4 2" xfId="387" xr:uid="{00000000-0005-0000-0000-000036000000}"/>
    <cellStyle name="20% - Énfasis5 5" xfId="295" xr:uid="{00000000-0005-0000-0000-000037000000}"/>
    <cellStyle name="20% - Énfasis6 2" xfId="35" xr:uid="{00000000-0005-0000-0000-000038000000}"/>
    <cellStyle name="20% - Énfasis6 2 2" xfId="36" xr:uid="{00000000-0005-0000-0000-000039000000}"/>
    <cellStyle name="20% - Énfasis6 2 3" xfId="192" xr:uid="{00000000-0005-0000-0000-00003A000000}"/>
    <cellStyle name="20% - Énfasis6 2 4" xfId="341" xr:uid="{00000000-0005-0000-0000-00003B000000}"/>
    <cellStyle name="20% - Énfasis6 2 5" xfId="228" xr:uid="{00000000-0005-0000-0000-00003C000000}"/>
    <cellStyle name="20% - Énfasis6 3" xfId="37" xr:uid="{00000000-0005-0000-0000-00003D000000}"/>
    <cellStyle name="20% - Énfasis6 3 2" xfId="348" xr:uid="{00000000-0005-0000-0000-00003E000000}"/>
    <cellStyle name="20% - Énfasis6 4" xfId="38" xr:uid="{00000000-0005-0000-0000-00003F000000}"/>
    <cellStyle name="20% - Énfasis6 4 2" xfId="388" xr:uid="{00000000-0005-0000-0000-000040000000}"/>
    <cellStyle name="20% - Énfasis6 5" xfId="296" xr:uid="{00000000-0005-0000-0000-000041000000}"/>
    <cellStyle name="40% - Accent1" xfId="604" xr:uid="{00000000-0005-0000-0000-000042000000}"/>
    <cellStyle name="40% - Accent2" xfId="605" xr:uid="{00000000-0005-0000-0000-000043000000}"/>
    <cellStyle name="40% - Accent3" xfId="606" xr:uid="{00000000-0005-0000-0000-000044000000}"/>
    <cellStyle name="40% - Accent4" xfId="607" xr:uid="{00000000-0005-0000-0000-000045000000}"/>
    <cellStyle name="40% - Accent5" xfId="608" xr:uid="{00000000-0005-0000-0000-000046000000}"/>
    <cellStyle name="40% - Accent6" xfId="609" xr:uid="{00000000-0005-0000-0000-000047000000}"/>
    <cellStyle name="40% - Énfasis1 2" xfId="39" xr:uid="{00000000-0005-0000-0000-000048000000}"/>
    <cellStyle name="40% - Énfasis1 2 2" xfId="40" xr:uid="{00000000-0005-0000-0000-000049000000}"/>
    <cellStyle name="40% - Énfasis1 2 3" xfId="194" xr:uid="{00000000-0005-0000-0000-00004A000000}"/>
    <cellStyle name="40% - Énfasis1 2 4" xfId="289" xr:uid="{00000000-0005-0000-0000-00004B000000}"/>
    <cellStyle name="40% - Énfasis1 2 5" xfId="226" xr:uid="{00000000-0005-0000-0000-00004C000000}"/>
    <cellStyle name="40% - Énfasis1 3" xfId="41" xr:uid="{00000000-0005-0000-0000-00004D000000}"/>
    <cellStyle name="40% - Énfasis1 3 2" xfId="349" xr:uid="{00000000-0005-0000-0000-00004E000000}"/>
    <cellStyle name="40% - Énfasis1 4" xfId="42" xr:uid="{00000000-0005-0000-0000-00004F000000}"/>
    <cellStyle name="40% - Énfasis1 4 2" xfId="389" xr:uid="{00000000-0005-0000-0000-000050000000}"/>
    <cellStyle name="40% - Énfasis1 5" xfId="297" xr:uid="{00000000-0005-0000-0000-000051000000}"/>
    <cellStyle name="40% - Énfasis2 2" xfId="43" xr:uid="{00000000-0005-0000-0000-000052000000}"/>
    <cellStyle name="40% - Énfasis2 2 2" xfId="44" xr:uid="{00000000-0005-0000-0000-000053000000}"/>
    <cellStyle name="40% - Énfasis2 2 3" xfId="196" xr:uid="{00000000-0005-0000-0000-000054000000}"/>
    <cellStyle name="40% - Énfasis2 2 4" xfId="278" xr:uid="{00000000-0005-0000-0000-000055000000}"/>
    <cellStyle name="40% - Énfasis2 2 5" xfId="224" xr:uid="{00000000-0005-0000-0000-000056000000}"/>
    <cellStyle name="40% - Énfasis2 3" xfId="45" xr:uid="{00000000-0005-0000-0000-000057000000}"/>
    <cellStyle name="40% - Énfasis2 3 2" xfId="350" xr:uid="{00000000-0005-0000-0000-000058000000}"/>
    <cellStyle name="40% - Énfasis2 4" xfId="46" xr:uid="{00000000-0005-0000-0000-000059000000}"/>
    <cellStyle name="40% - Énfasis2 4 2" xfId="390" xr:uid="{00000000-0005-0000-0000-00005A000000}"/>
    <cellStyle name="40% - Énfasis2 5" xfId="298" xr:uid="{00000000-0005-0000-0000-00005B000000}"/>
    <cellStyle name="40% - Énfasis3 2" xfId="47" xr:uid="{00000000-0005-0000-0000-00005C000000}"/>
    <cellStyle name="40% - Énfasis3 2 2" xfId="48" xr:uid="{00000000-0005-0000-0000-00005D000000}"/>
    <cellStyle name="40% - Énfasis3 2 3" xfId="198" xr:uid="{00000000-0005-0000-0000-00005E000000}"/>
    <cellStyle name="40% - Énfasis3 2 4" xfId="340" xr:uid="{00000000-0005-0000-0000-00005F000000}"/>
    <cellStyle name="40% - Énfasis3 2 5" xfId="223" xr:uid="{00000000-0005-0000-0000-000060000000}"/>
    <cellStyle name="40% - Énfasis3 3" xfId="49" xr:uid="{00000000-0005-0000-0000-000061000000}"/>
    <cellStyle name="40% - Énfasis3 3 2" xfId="351" xr:uid="{00000000-0005-0000-0000-000062000000}"/>
    <cellStyle name="40% - Énfasis3 4" xfId="50" xr:uid="{00000000-0005-0000-0000-000063000000}"/>
    <cellStyle name="40% - Énfasis3 4 2" xfId="391" xr:uid="{00000000-0005-0000-0000-000064000000}"/>
    <cellStyle name="40% - Énfasis3 5" xfId="299" xr:uid="{00000000-0005-0000-0000-000065000000}"/>
    <cellStyle name="40% - Énfasis4 2" xfId="51" xr:uid="{00000000-0005-0000-0000-000066000000}"/>
    <cellStyle name="40% - Énfasis4 2 2" xfId="52" xr:uid="{00000000-0005-0000-0000-000067000000}"/>
    <cellStyle name="40% - Énfasis4 2 3" xfId="199" xr:uid="{00000000-0005-0000-0000-000068000000}"/>
    <cellStyle name="40% - Énfasis4 2 4" xfId="287" xr:uid="{00000000-0005-0000-0000-000069000000}"/>
    <cellStyle name="40% - Énfasis4 2 5" xfId="184" xr:uid="{00000000-0005-0000-0000-00006A000000}"/>
    <cellStyle name="40% - Énfasis4 3" xfId="53" xr:uid="{00000000-0005-0000-0000-00006B000000}"/>
    <cellStyle name="40% - Énfasis4 3 2" xfId="352" xr:uid="{00000000-0005-0000-0000-00006C000000}"/>
    <cellStyle name="40% - Énfasis4 4" xfId="54" xr:uid="{00000000-0005-0000-0000-00006D000000}"/>
    <cellStyle name="40% - Énfasis4 4 2" xfId="392" xr:uid="{00000000-0005-0000-0000-00006E000000}"/>
    <cellStyle name="40% - Énfasis4 5" xfId="300" xr:uid="{00000000-0005-0000-0000-00006F000000}"/>
    <cellStyle name="40% - Énfasis5 2" xfId="55" xr:uid="{00000000-0005-0000-0000-000070000000}"/>
    <cellStyle name="40% - Énfasis5 2 2" xfId="56" xr:uid="{00000000-0005-0000-0000-000071000000}"/>
    <cellStyle name="40% - Énfasis5 2 3" xfId="200" xr:uid="{00000000-0005-0000-0000-000072000000}"/>
    <cellStyle name="40% - Énfasis5 2 4" xfId="276" xr:uid="{00000000-0005-0000-0000-000073000000}"/>
    <cellStyle name="40% - Énfasis5 2 5" xfId="268" xr:uid="{00000000-0005-0000-0000-000074000000}"/>
    <cellStyle name="40% - Énfasis5 3" xfId="57" xr:uid="{00000000-0005-0000-0000-000075000000}"/>
    <cellStyle name="40% - Énfasis5 3 2" xfId="353" xr:uid="{00000000-0005-0000-0000-000076000000}"/>
    <cellStyle name="40% - Énfasis5 4" xfId="58" xr:uid="{00000000-0005-0000-0000-000077000000}"/>
    <cellStyle name="40% - Énfasis5 4 2" xfId="393" xr:uid="{00000000-0005-0000-0000-000078000000}"/>
    <cellStyle name="40% - Énfasis5 5" xfId="301" xr:uid="{00000000-0005-0000-0000-000079000000}"/>
    <cellStyle name="40% - Énfasis6 2" xfId="59" xr:uid="{00000000-0005-0000-0000-00007A000000}"/>
    <cellStyle name="40% - Énfasis6 2 2" xfId="60" xr:uid="{00000000-0005-0000-0000-00007B000000}"/>
    <cellStyle name="40% - Énfasis6 2 3" xfId="201" xr:uid="{00000000-0005-0000-0000-00007C000000}"/>
    <cellStyle name="40% - Énfasis6 2 4" xfId="338" xr:uid="{00000000-0005-0000-0000-00007D000000}"/>
    <cellStyle name="40% - Énfasis6 2 5" xfId="221" xr:uid="{00000000-0005-0000-0000-00007E000000}"/>
    <cellStyle name="40% - Énfasis6 3" xfId="61" xr:uid="{00000000-0005-0000-0000-00007F000000}"/>
    <cellStyle name="40% - Énfasis6 3 2" xfId="354" xr:uid="{00000000-0005-0000-0000-000080000000}"/>
    <cellStyle name="40% - Énfasis6 4" xfId="62" xr:uid="{00000000-0005-0000-0000-000081000000}"/>
    <cellStyle name="40% - Énfasis6 4 2" xfId="394" xr:uid="{00000000-0005-0000-0000-000082000000}"/>
    <cellStyle name="40% - Énfasis6 5" xfId="302" xr:uid="{00000000-0005-0000-0000-000083000000}"/>
    <cellStyle name="60% - Accent1" xfId="610" xr:uid="{00000000-0005-0000-0000-000084000000}"/>
    <cellStyle name="60% - Accent2" xfId="611" xr:uid="{00000000-0005-0000-0000-000085000000}"/>
    <cellStyle name="60% - Accent3" xfId="612" xr:uid="{00000000-0005-0000-0000-000086000000}"/>
    <cellStyle name="60% - Accent4" xfId="613" xr:uid="{00000000-0005-0000-0000-000087000000}"/>
    <cellStyle name="60% - Accent5" xfId="614" xr:uid="{00000000-0005-0000-0000-000088000000}"/>
    <cellStyle name="60% - Accent6" xfId="615" xr:uid="{00000000-0005-0000-0000-000089000000}"/>
    <cellStyle name="60% - Énfasis1 2" xfId="63" xr:uid="{00000000-0005-0000-0000-00008A000000}"/>
    <cellStyle name="60% - Énfasis1 2 2" xfId="64" xr:uid="{00000000-0005-0000-0000-00008B000000}"/>
    <cellStyle name="60% - Énfasis1 2 3" xfId="202" xr:uid="{00000000-0005-0000-0000-00008C000000}"/>
    <cellStyle name="60% - Énfasis1 2 4" xfId="286" xr:uid="{00000000-0005-0000-0000-00008D000000}"/>
    <cellStyle name="60% - Énfasis1 2 5" xfId="265" xr:uid="{00000000-0005-0000-0000-00008E000000}"/>
    <cellStyle name="60% - Énfasis1 3" xfId="65" xr:uid="{00000000-0005-0000-0000-00008F000000}"/>
    <cellStyle name="60% - Énfasis1 3 2" xfId="355" xr:uid="{00000000-0005-0000-0000-000090000000}"/>
    <cellStyle name="60% - Énfasis1 4" xfId="66" xr:uid="{00000000-0005-0000-0000-000091000000}"/>
    <cellStyle name="60% - Énfasis1 4 2" xfId="395" xr:uid="{00000000-0005-0000-0000-000092000000}"/>
    <cellStyle name="60% - Énfasis1 5" xfId="303" xr:uid="{00000000-0005-0000-0000-000093000000}"/>
    <cellStyle name="60% - Énfasis2 2" xfId="67" xr:uid="{00000000-0005-0000-0000-000094000000}"/>
    <cellStyle name="60% - Énfasis2 2 2" xfId="68" xr:uid="{00000000-0005-0000-0000-000095000000}"/>
    <cellStyle name="60% - Énfasis2 2 3" xfId="203" xr:uid="{00000000-0005-0000-0000-000096000000}"/>
    <cellStyle name="60% - Énfasis2 2 4" xfId="275" xr:uid="{00000000-0005-0000-0000-000097000000}"/>
    <cellStyle name="60% - Énfasis2 2 5" xfId="264" xr:uid="{00000000-0005-0000-0000-000098000000}"/>
    <cellStyle name="60% - Énfasis2 3" xfId="69" xr:uid="{00000000-0005-0000-0000-000099000000}"/>
    <cellStyle name="60% - Énfasis2 3 2" xfId="356" xr:uid="{00000000-0005-0000-0000-00009A000000}"/>
    <cellStyle name="60% - Énfasis2 4" xfId="70" xr:uid="{00000000-0005-0000-0000-00009B000000}"/>
    <cellStyle name="60% - Énfasis2 4 2" xfId="396" xr:uid="{00000000-0005-0000-0000-00009C000000}"/>
    <cellStyle name="60% - Énfasis2 5" xfId="304" xr:uid="{00000000-0005-0000-0000-00009D000000}"/>
    <cellStyle name="60% - Énfasis3 2" xfId="71" xr:uid="{00000000-0005-0000-0000-00009E000000}"/>
    <cellStyle name="60% - Énfasis3 2 2" xfId="72" xr:uid="{00000000-0005-0000-0000-00009F000000}"/>
    <cellStyle name="60% - Énfasis3 2 3" xfId="204" xr:uid="{00000000-0005-0000-0000-0000A0000000}"/>
    <cellStyle name="60% - Énfasis3 2 4" xfId="337" xr:uid="{00000000-0005-0000-0000-0000A1000000}"/>
    <cellStyle name="60% - Énfasis3 2 5" xfId="263" xr:uid="{00000000-0005-0000-0000-0000A2000000}"/>
    <cellStyle name="60% - Énfasis3 3" xfId="73" xr:uid="{00000000-0005-0000-0000-0000A3000000}"/>
    <cellStyle name="60% - Énfasis3 3 2" xfId="357" xr:uid="{00000000-0005-0000-0000-0000A4000000}"/>
    <cellStyle name="60% - Énfasis3 4" xfId="74" xr:uid="{00000000-0005-0000-0000-0000A5000000}"/>
    <cellStyle name="60% - Énfasis3 4 2" xfId="397" xr:uid="{00000000-0005-0000-0000-0000A6000000}"/>
    <cellStyle name="60% - Énfasis3 5" xfId="305" xr:uid="{00000000-0005-0000-0000-0000A7000000}"/>
    <cellStyle name="60% - Énfasis4 2" xfId="75" xr:uid="{00000000-0005-0000-0000-0000A8000000}"/>
    <cellStyle name="60% - Énfasis4 2 2" xfId="76" xr:uid="{00000000-0005-0000-0000-0000A9000000}"/>
    <cellStyle name="60% - Énfasis4 2 3" xfId="205" xr:uid="{00000000-0005-0000-0000-0000AA000000}"/>
    <cellStyle name="60% - Énfasis4 2 4" xfId="285" xr:uid="{00000000-0005-0000-0000-0000AB000000}"/>
    <cellStyle name="60% - Énfasis4 2 5" xfId="262" xr:uid="{00000000-0005-0000-0000-0000AC000000}"/>
    <cellStyle name="60% - Énfasis4 3" xfId="77" xr:uid="{00000000-0005-0000-0000-0000AD000000}"/>
    <cellStyle name="60% - Énfasis4 3 2" xfId="358" xr:uid="{00000000-0005-0000-0000-0000AE000000}"/>
    <cellStyle name="60% - Énfasis4 4" xfId="78" xr:uid="{00000000-0005-0000-0000-0000AF000000}"/>
    <cellStyle name="60% - Énfasis4 4 2" xfId="398" xr:uid="{00000000-0005-0000-0000-0000B0000000}"/>
    <cellStyle name="60% - Énfasis4 5" xfId="306" xr:uid="{00000000-0005-0000-0000-0000B1000000}"/>
    <cellStyle name="60% - Énfasis5 2" xfId="79" xr:uid="{00000000-0005-0000-0000-0000B2000000}"/>
    <cellStyle name="60% - Énfasis5 2 2" xfId="80" xr:uid="{00000000-0005-0000-0000-0000B3000000}"/>
    <cellStyle name="60% - Énfasis5 2 3" xfId="206" xr:uid="{00000000-0005-0000-0000-0000B4000000}"/>
    <cellStyle name="60% - Énfasis5 2 4" xfId="274" xr:uid="{00000000-0005-0000-0000-0000B5000000}"/>
    <cellStyle name="60% - Énfasis5 2 5" xfId="261" xr:uid="{00000000-0005-0000-0000-0000B6000000}"/>
    <cellStyle name="60% - Énfasis5 3" xfId="81" xr:uid="{00000000-0005-0000-0000-0000B7000000}"/>
    <cellStyle name="60% - Énfasis5 3 2" xfId="359" xr:uid="{00000000-0005-0000-0000-0000B8000000}"/>
    <cellStyle name="60% - Énfasis5 4" xfId="82" xr:uid="{00000000-0005-0000-0000-0000B9000000}"/>
    <cellStyle name="60% - Énfasis5 4 2" xfId="399" xr:uid="{00000000-0005-0000-0000-0000BA000000}"/>
    <cellStyle name="60% - Énfasis5 5" xfId="307" xr:uid="{00000000-0005-0000-0000-0000BB000000}"/>
    <cellStyle name="60% - Énfasis6 2" xfId="83" xr:uid="{00000000-0005-0000-0000-0000BC000000}"/>
    <cellStyle name="60% - Énfasis6 2 2" xfId="84" xr:uid="{00000000-0005-0000-0000-0000BD000000}"/>
    <cellStyle name="60% - Énfasis6 2 3" xfId="207" xr:uid="{00000000-0005-0000-0000-0000BE000000}"/>
    <cellStyle name="60% - Énfasis6 2 4" xfId="336" xr:uid="{00000000-0005-0000-0000-0000BF000000}"/>
    <cellStyle name="60% - Énfasis6 2 5" xfId="260" xr:uid="{00000000-0005-0000-0000-0000C0000000}"/>
    <cellStyle name="60% - Énfasis6 3" xfId="85" xr:uid="{00000000-0005-0000-0000-0000C1000000}"/>
    <cellStyle name="60% - Énfasis6 3 2" xfId="360" xr:uid="{00000000-0005-0000-0000-0000C2000000}"/>
    <cellStyle name="60% - Énfasis6 4" xfId="86" xr:uid="{00000000-0005-0000-0000-0000C3000000}"/>
    <cellStyle name="60% - Énfasis6 4 2" xfId="400" xr:uid="{00000000-0005-0000-0000-0000C4000000}"/>
    <cellStyle name="60% - Énfasis6 5" xfId="308" xr:uid="{00000000-0005-0000-0000-0000C5000000}"/>
    <cellStyle name="Accent1" xfId="616" xr:uid="{00000000-0005-0000-0000-0000C6000000}"/>
    <cellStyle name="Accent2" xfId="617" xr:uid="{00000000-0005-0000-0000-0000C7000000}"/>
    <cellStyle name="Accent3" xfId="618" xr:uid="{00000000-0005-0000-0000-0000C8000000}"/>
    <cellStyle name="Accent4" xfId="619" xr:uid="{00000000-0005-0000-0000-0000C9000000}"/>
    <cellStyle name="Accent5" xfId="620" xr:uid="{00000000-0005-0000-0000-0000CA000000}"/>
    <cellStyle name="Accent6" xfId="621" xr:uid="{00000000-0005-0000-0000-0000CB000000}"/>
    <cellStyle name="Bad" xfId="622" xr:uid="{00000000-0005-0000-0000-0000CC000000}"/>
    <cellStyle name="Calculation" xfId="623" xr:uid="{00000000-0005-0000-0000-0000CD000000}"/>
    <cellStyle name="Calculation 2" xfId="650" xr:uid="{00000000-0005-0000-0000-0000CE000000}"/>
    <cellStyle name="Cálculo 2" xfId="87" xr:uid="{00000000-0005-0000-0000-0000CF000000}"/>
    <cellStyle name="Cálculo 2 2" xfId="88" xr:uid="{00000000-0005-0000-0000-0000D0000000}"/>
    <cellStyle name="Cálculo 2 2 2" xfId="437" xr:uid="{00000000-0005-0000-0000-0000D1000000}"/>
    <cellStyle name="Cálculo 2 2 3" xfId="453" xr:uid="{00000000-0005-0000-0000-0000D2000000}"/>
    <cellStyle name="Cálculo 2 3" xfId="208" xr:uid="{00000000-0005-0000-0000-0000D3000000}"/>
    <cellStyle name="Cálculo 2 3 2" xfId="472" xr:uid="{00000000-0005-0000-0000-0000D4000000}"/>
    <cellStyle name="Cálculo 2 3 3" xfId="510" xr:uid="{00000000-0005-0000-0000-0000D5000000}"/>
    <cellStyle name="Cálculo 2 4" xfId="284" xr:uid="{00000000-0005-0000-0000-0000D6000000}"/>
    <cellStyle name="Cálculo 2 4 2" xfId="487" xr:uid="{00000000-0005-0000-0000-0000D7000000}"/>
    <cellStyle name="Cálculo 2 4 3" xfId="471" xr:uid="{00000000-0005-0000-0000-0000D8000000}"/>
    <cellStyle name="Cálculo 2 5" xfId="259" xr:uid="{00000000-0005-0000-0000-0000D9000000}"/>
    <cellStyle name="Cálculo 2 5 2" xfId="482" xr:uid="{00000000-0005-0000-0000-0000DA000000}"/>
    <cellStyle name="Cálculo 2 5 3" xfId="432" xr:uid="{00000000-0005-0000-0000-0000DB000000}"/>
    <cellStyle name="Cálculo 2 6" xfId="436" xr:uid="{00000000-0005-0000-0000-0000DC000000}"/>
    <cellStyle name="Cálculo 2 7" xfId="495" xr:uid="{00000000-0005-0000-0000-0000DD000000}"/>
    <cellStyle name="Cálculo 3" xfId="89" xr:uid="{00000000-0005-0000-0000-0000DE000000}"/>
    <cellStyle name="Cálculo 3 2" xfId="361" xr:uid="{00000000-0005-0000-0000-0000DF000000}"/>
    <cellStyle name="Cálculo 3 2 2" xfId="501" xr:uid="{00000000-0005-0000-0000-0000E0000000}"/>
    <cellStyle name="Cálculo 3 2 3" xfId="427" xr:uid="{00000000-0005-0000-0000-0000E1000000}"/>
    <cellStyle name="Cálculo 3 3" xfId="438" xr:uid="{00000000-0005-0000-0000-0000E2000000}"/>
    <cellStyle name="Cálculo 3 4" xfId="452" xr:uid="{00000000-0005-0000-0000-0000E3000000}"/>
    <cellStyle name="Cálculo 4" xfId="90" xr:uid="{00000000-0005-0000-0000-0000E4000000}"/>
    <cellStyle name="Cálculo 4 2" xfId="401" xr:uid="{00000000-0005-0000-0000-0000E5000000}"/>
    <cellStyle name="Cálculo 4 2 2" xfId="511" xr:uid="{00000000-0005-0000-0000-0000E6000000}"/>
    <cellStyle name="Cálculo 4 2 3" xfId="520" xr:uid="{00000000-0005-0000-0000-0000E7000000}"/>
    <cellStyle name="Cálculo 4 3" xfId="439" xr:uid="{00000000-0005-0000-0000-0000E8000000}"/>
    <cellStyle name="Cálculo 4 4" xfId="479" xr:uid="{00000000-0005-0000-0000-0000E9000000}"/>
    <cellStyle name="Cálculo 5" xfId="309" xr:uid="{00000000-0005-0000-0000-0000EA000000}"/>
    <cellStyle name="Cálculo 5 2" xfId="491" xr:uid="{00000000-0005-0000-0000-0000EB000000}"/>
    <cellStyle name="Cálculo 5 3" xfId="429" xr:uid="{00000000-0005-0000-0000-0000EC000000}"/>
    <cellStyle name="Celda de comprobación 2" xfId="91" xr:uid="{00000000-0005-0000-0000-0000ED000000}"/>
    <cellStyle name="Celda de comprobación 2 2" xfId="92" xr:uid="{00000000-0005-0000-0000-0000EE000000}"/>
    <cellStyle name="Celda de comprobación 2 3" xfId="209" xr:uid="{00000000-0005-0000-0000-0000EF000000}"/>
    <cellStyle name="Celda de comprobación 2 4" xfId="273" xr:uid="{00000000-0005-0000-0000-0000F0000000}"/>
    <cellStyle name="Celda de comprobación 2 5" xfId="258" xr:uid="{00000000-0005-0000-0000-0000F1000000}"/>
    <cellStyle name="Celda de comprobación 3" xfId="93" xr:uid="{00000000-0005-0000-0000-0000F2000000}"/>
    <cellStyle name="Celda de comprobación 3 2" xfId="362" xr:uid="{00000000-0005-0000-0000-0000F3000000}"/>
    <cellStyle name="Celda de comprobación 4" xfId="94" xr:uid="{00000000-0005-0000-0000-0000F4000000}"/>
    <cellStyle name="Celda de comprobación 4 2" xfId="402" xr:uid="{00000000-0005-0000-0000-0000F5000000}"/>
    <cellStyle name="Celda de comprobación 5" xfId="310" xr:uid="{00000000-0005-0000-0000-0000F6000000}"/>
    <cellStyle name="Celda vinculada 2" xfId="95" xr:uid="{00000000-0005-0000-0000-0000F7000000}"/>
    <cellStyle name="Celda vinculada 2 2" xfId="96" xr:uid="{00000000-0005-0000-0000-0000F8000000}"/>
    <cellStyle name="Celda vinculada 2 3" xfId="210" xr:uid="{00000000-0005-0000-0000-0000F9000000}"/>
    <cellStyle name="Celda vinculada 2 4" xfId="335" xr:uid="{00000000-0005-0000-0000-0000FA000000}"/>
    <cellStyle name="Celda vinculada 2 5" xfId="257" xr:uid="{00000000-0005-0000-0000-0000FB000000}"/>
    <cellStyle name="Celda vinculada 3" xfId="97" xr:uid="{00000000-0005-0000-0000-0000FC000000}"/>
    <cellStyle name="Celda vinculada 3 2" xfId="363" xr:uid="{00000000-0005-0000-0000-0000FD000000}"/>
    <cellStyle name="Celda vinculada 4" xfId="98" xr:uid="{00000000-0005-0000-0000-0000FE000000}"/>
    <cellStyle name="Celda vinculada 4 2" xfId="403" xr:uid="{00000000-0005-0000-0000-0000FF000000}"/>
    <cellStyle name="Celda vinculada 5" xfId="311" xr:uid="{00000000-0005-0000-0000-000000010000}"/>
    <cellStyle name="Check Cell" xfId="624" xr:uid="{00000000-0005-0000-0000-000001010000}"/>
    <cellStyle name="Encabezado 4 2" xfId="99" xr:uid="{00000000-0005-0000-0000-000002010000}"/>
    <cellStyle name="Encabezado 4 2 2" xfId="100" xr:uid="{00000000-0005-0000-0000-000003010000}"/>
    <cellStyle name="Encabezado 4 2 3" xfId="211" xr:uid="{00000000-0005-0000-0000-000004010000}"/>
    <cellStyle name="Encabezado 4 2 4" xfId="280" xr:uid="{00000000-0005-0000-0000-000005010000}"/>
    <cellStyle name="Encabezado 4 2 5" xfId="256" xr:uid="{00000000-0005-0000-0000-000006010000}"/>
    <cellStyle name="Encabezado 4 3" xfId="101" xr:uid="{00000000-0005-0000-0000-000007010000}"/>
    <cellStyle name="Encabezado 4 3 2" xfId="364" xr:uid="{00000000-0005-0000-0000-000008010000}"/>
    <cellStyle name="Encabezado 4 4" xfId="102" xr:uid="{00000000-0005-0000-0000-000009010000}"/>
    <cellStyle name="Encabezado 4 4 2" xfId="404" xr:uid="{00000000-0005-0000-0000-00000A010000}"/>
    <cellStyle name="Encabezado 4 5" xfId="312" xr:uid="{00000000-0005-0000-0000-00000B010000}"/>
    <cellStyle name="Énfasis1 2" xfId="103" xr:uid="{00000000-0005-0000-0000-00000C010000}"/>
    <cellStyle name="Énfasis1 2 2" xfId="104" xr:uid="{00000000-0005-0000-0000-00000D010000}"/>
    <cellStyle name="Énfasis1 2 3" xfId="212" xr:uid="{00000000-0005-0000-0000-00000E010000}"/>
    <cellStyle name="Énfasis1 2 4" xfId="342" xr:uid="{00000000-0005-0000-0000-00000F010000}"/>
    <cellStyle name="Énfasis1 2 5" xfId="255" xr:uid="{00000000-0005-0000-0000-000010010000}"/>
    <cellStyle name="Énfasis1 3" xfId="105" xr:uid="{00000000-0005-0000-0000-000011010000}"/>
    <cellStyle name="Énfasis1 3 2" xfId="365" xr:uid="{00000000-0005-0000-0000-000012010000}"/>
    <cellStyle name="Énfasis1 4" xfId="106" xr:uid="{00000000-0005-0000-0000-000013010000}"/>
    <cellStyle name="Énfasis1 4 2" xfId="405" xr:uid="{00000000-0005-0000-0000-000014010000}"/>
    <cellStyle name="Énfasis1 5" xfId="313" xr:uid="{00000000-0005-0000-0000-000015010000}"/>
    <cellStyle name="Énfasis2 2" xfId="107" xr:uid="{00000000-0005-0000-0000-000016010000}"/>
    <cellStyle name="Énfasis2 2 2" xfId="108" xr:uid="{00000000-0005-0000-0000-000017010000}"/>
    <cellStyle name="Énfasis2 2 3" xfId="213" xr:uid="{00000000-0005-0000-0000-000018010000}"/>
    <cellStyle name="Énfasis2 2 4" xfId="424" xr:uid="{00000000-0005-0000-0000-000019010000}"/>
    <cellStyle name="Énfasis2 2 5" xfId="254" xr:uid="{00000000-0005-0000-0000-00001A010000}"/>
    <cellStyle name="Énfasis2 3" xfId="109" xr:uid="{00000000-0005-0000-0000-00001B010000}"/>
    <cellStyle name="Énfasis2 3 2" xfId="366" xr:uid="{00000000-0005-0000-0000-00001C010000}"/>
    <cellStyle name="Énfasis2 4" xfId="110" xr:uid="{00000000-0005-0000-0000-00001D010000}"/>
    <cellStyle name="Énfasis2 4 2" xfId="406" xr:uid="{00000000-0005-0000-0000-00001E010000}"/>
    <cellStyle name="Énfasis2 5" xfId="314" xr:uid="{00000000-0005-0000-0000-00001F010000}"/>
    <cellStyle name="Énfasis3 2" xfId="111" xr:uid="{00000000-0005-0000-0000-000020010000}"/>
    <cellStyle name="Énfasis3 2 2" xfId="112" xr:uid="{00000000-0005-0000-0000-000021010000}"/>
    <cellStyle name="Énfasis3 2 3" xfId="214" xr:uid="{00000000-0005-0000-0000-000022010000}"/>
    <cellStyle name="Énfasis3 2 4" xfId="422" xr:uid="{00000000-0005-0000-0000-000023010000}"/>
    <cellStyle name="Énfasis3 2 5" xfId="253" xr:uid="{00000000-0005-0000-0000-000024010000}"/>
    <cellStyle name="Énfasis3 3" xfId="113" xr:uid="{00000000-0005-0000-0000-000025010000}"/>
    <cellStyle name="Énfasis3 3 2" xfId="367" xr:uid="{00000000-0005-0000-0000-000026010000}"/>
    <cellStyle name="Énfasis3 4" xfId="114" xr:uid="{00000000-0005-0000-0000-000027010000}"/>
    <cellStyle name="Énfasis3 4 2" xfId="407" xr:uid="{00000000-0005-0000-0000-000028010000}"/>
    <cellStyle name="Énfasis3 5" xfId="315" xr:uid="{00000000-0005-0000-0000-000029010000}"/>
    <cellStyle name="Énfasis4 2" xfId="115" xr:uid="{00000000-0005-0000-0000-00002A010000}"/>
    <cellStyle name="Énfasis4 2 2" xfId="116" xr:uid="{00000000-0005-0000-0000-00002B010000}"/>
    <cellStyle name="Énfasis4 2 3" xfId="215" xr:uid="{00000000-0005-0000-0000-00002C010000}"/>
    <cellStyle name="Énfasis4 2 4" xfId="423" xr:uid="{00000000-0005-0000-0000-00002D010000}"/>
    <cellStyle name="Énfasis4 2 5" xfId="252" xr:uid="{00000000-0005-0000-0000-00002E010000}"/>
    <cellStyle name="Énfasis4 3" xfId="117" xr:uid="{00000000-0005-0000-0000-00002F010000}"/>
    <cellStyle name="Énfasis4 3 2" xfId="368" xr:uid="{00000000-0005-0000-0000-000030010000}"/>
    <cellStyle name="Énfasis4 4" xfId="118" xr:uid="{00000000-0005-0000-0000-000031010000}"/>
    <cellStyle name="Énfasis4 4 2" xfId="408" xr:uid="{00000000-0005-0000-0000-000032010000}"/>
    <cellStyle name="Énfasis4 5" xfId="316" xr:uid="{00000000-0005-0000-0000-000033010000}"/>
    <cellStyle name="Énfasis5 2" xfId="119" xr:uid="{00000000-0005-0000-0000-000034010000}"/>
    <cellStyle name="Énfasis5 2 2" xfId="120" xr:uid="{00000000-0005-0000-0000-000035010000}"/>
    <cellStyle name="Énfasis5 2 3" xfId="216" xr:uid="{00000000-0005-0000-0000-000036010000}"/>
    <cellStyle name="Énfasis5 2 4" xfId="333" xr:uid="{00000000-0005-0000-0000-000037010000}"/>
    <cellStyle name="Énfasis5 2 5" xfId="251" xr:uid="{00000000-0005-0000-0000-000038010000}"/>
    <cellStyle name="Énfasis5 3" xfId="121" xr:uid="{00000000-0005-0000-0000-000039010000}"/>
    <cellStyle name="Énfasis5 3 2" xfId="369" xr:uid="{00000000-0005-0000-0000-00003A010000}"/>
    <cellStyle name="Énfasis5 4" xfId="122" xr:uid="{00000000-0005-0000-0000-00003B010000}"/>
    <cellStyle name="Énfasis5 4 2" xfId="409" xr:uid="{00000000-0005-0000-0000-00003C010000}"/>
    <cellStyle name="Énfasis5 5" xfId="317" xr:uid="{00000000-0005-0000-0000-00003D010000}"/>
    <cellStyle name="Énfasis6 2" xfId="123" xr:uid="{00000000-0005-0000-0000-00003E010000}"/>
    <cellStyle name="Énfasis6 2 2" xfId="124" xr:uid="{00000000-0005-0000-0000-00003F010000}"/>
    <cellStyle name="Énfasis6 2 3" xfId="217" xr:uid="{00000000-0005-0000-0000-000040010000}"/>
    <cellStyle name="Énfasis6 2 4" xfId="331" xr:uid="{00000000-0005-0000-0000-000041010000}"/>
    <cellStyle name="Énfasis6 2 5" xfId="250" xr:uid="{00000000-0005-0000-0000-000042010000}"/>
    <cellStyle name="Énfasis6 3" xfId="125" xr:uid="{00000000-0005-0000-0000-000043010000}"/>
    <cellStyle name="Énfasis6 3 2" xfId="370" xr:uid="{00000000-0005-0000-0000-000044010000}"/>
    <cellStyle name="Énfasis6 4" xfId="126" xr:uid="{00000000-0005-0000-0000-000045010000}"/>
    <cellStyle name="Énfasis6 4 2" xfId="410" xr:uid="{00000000-0005-0000-0000-000046010000}"/>
    <cellStyle name="Énfasis6 5" xfId="318" xr:uid="{00000000-0005-0000-0000-000047010000}"/>
    <cellStyle name="Entrada 2" xfId="127" xr:uid="{00000000-0005-0000-0000-000048010000}"/>
    <cellStyle name="Entrada 2 2" xfId="128" xr:uid="{00000000-0005-0000-0000-000049010000}"/>
    <cellStyle name="Entrada 2 2 2" xfId="449" xr:uid="{00000000-0005-0000-0000-00004A010000}"/>
    <cellStyle name="Entrada 2 2 3" xfId="513" xr:uid="{00000000-0005-0000-0000-00004B010000}"/>
    <cellStyle name="Entrada 2 3" xfId="218" xr:uid="{00000000-0005-0000-0000-00004C010000}"/>
    <cellStyle name="Entrada 2 3 2" xfId="474" xr:uid="{00000000-0005-0000-0000-00004D010000}"/>
    <cellStyle name="Entrada 2 3 3" xfId="509" xr:uid="{00000000-0005-0000-0000-00004E010000}"/>
    <cellStyle name="Entrada 2 4" xfId="243" xr:uid="{00000000-0005-0000-0000-00004F010000}"/>
    <cellStyle name="Entrada 2 4 2" xfId="478" xr:uid="{00000000-0005-0000-0000-000050010000}"/>
    <cellStyle name="Entrada 2 4 3" xfId="484" xr:uid="{00000000-0005-0000-0000-000051010000}"/>
    <cellStyle name="Entrada 2 5" xfId="249" xr:uid="{00000000-0005-0000-0000-000052010000}"/>
    <cellStyle name="Entrada 2 5 2" xfId="480" xr:uid="{00000000-0005-0000-0000-000053010000}"/>
    <cellStyle name="Entrada 2 5 3" xfId="433" xr:uid="{00000000-0005-0000-0000-000054010000}"/>
    <cellStyle name="Entrada 2 6" xfId="448" xr:uid="{00000000-0005-0000-0000-000055010000}"/>
    <cellStyle name="Entrada 2 7" xfId="493" xr:uid="{00000000-0005-0000-0000-000056010000}"/>
    <cellStyle name="Entrada 3" xfId="129" xr:uid="{00000000-0005-0000-0000-000057010000}"/>
    <cellStyle name="Entrada 3 2" xfId="371" xr:uid="{00000000-0005-0000-0000-000058010000}"/>
    <cellStyle name="Entrada 3 2 2" xfId="505" xr:uid="{00000000-0005-0000-0000-000059010000}"/>
    <cellStyle name="Entrada 3 2 3" xfId="426" xr:uid="{00000000-0005-0000-0000-00005A010000}"/>
    <cellStyle name="Entrada 3 3" xfId="450" xr:uid="{00000000-0005-0000-0000-00005B010000}"/>
    <cellStyle name="Entrada 3 4" xfId="447" xr:uid="{00000000-0005-0000-0000-00005C010000}"/>
    <cellStyle name="Entrada 4" xfId="130" xr:uid="{00000000-0005-0000-0000-00005D010000}"/>
    <cellStyle name="Entrada 4 2" xfId="411" xr:uid="{00000000-0005-0000-0000-00005E010000}"/>
    <cellStyle name="Entrada 4 2 2" xfId="514" xr:uid="{00000000-0005-0000-0000-00005F010000}"/>
    <cellStyle name="Entrada 4 2 3" xfId="521" xr:uid="{00000000-0005-0000-0000-000060010000}"/>
    <cellStyle name="Entrada 4 3" xfId="451" xr:uid="{00000000-0005-0000-0000-000061010000}"/>
    <cellStyle name="Entrada 4 4" xfId="504" xr:uid="{00000000-0005-0000-0000-000062010000}"/>
    <cellStyle name="Entrada 5" xfId="319" xr:uid="{00000000-0005-0000-0000-000063010000}"/>
    <cellStyle name="Entrada 5 2" xfId="494" xr:uid="{00000000-0005-0000-0000-000064010000}"/>
    <cellStyle name="Entrada 5 3" xfId="428" xr:uid="{00000000-0005-0000-0000-000065010000}"/>
    <cellStyle name="Explanatory Text" xfId="625" xr:uid="{00000000-0005-0000-0000-000066010000}"/>
    <cellStyle name="Good" xfId="626" xr:uid="{00000000-0005-0000-0000-000067010000}"/>
    <cellStyle name="Heading 1" xfId="627" xr:uid="{00000000-0005-0000-0000-000068010000}"/>
    <cellStyle name="Heading 2" xfId="628" xr:uid="{00000000-0005-0000-0000-000069010000}"/>
    <cellStyle name="Heading 3" xfId="629" xr:uid="{00000000-0005-0000-0000-00006A010000}"/>
    <cellStyle name="Heading 4" xfId="630" xr:uid="{00000000-0005-0000-0000-00006B010000}"/>
    <cellStyle name="Incorrecto 2" xfId="131" xr:uid="{00000000-0005-0000-0000-00006C010000}"/>
    <cellStyle name="Incorrecto 2 2" xfId="132" xr:uid="{00000000-0005-0000-0000-00006D010000}"/>
    <cellStyle name="Incorrecto 2 3" xfId="219" xr:uid="{00000000-0005-0000-0000-00006E010000}"/>
    <cellStyle name="Incorrecto 2 4" xfId="241" xr:uid="{00000000-0005-0000-0000-00006F010000}"/>
    <cellStyle name="Incorrecto 2 5" xfId="248" xr:uid="{00000000-0005-0000-0000-000070010000}"/>
    <cellStyle name="Incorrecto 3" xfId="133" xr:uid="{00000000-0005-0000-0000-000071010000}"/>
    <cellStyle name="Incorrecto 3 2" xfId="372" xr:uid="{00000000-0005-0000-0000-000072010000}"/>
    <cellStyle name="Incorrecto 4" xfId="134" xr:uid="{00000000-0005-0000-0000-000073010000}"/>
    <cellStyle name="Incorrecto 4 2" xfId="412" xr:uid="{00000000-0005-0000-0000-000074010000}"/>
    <cellStyle name="Incorrecto 5" xfId="320" xr:uid="{00000000-0005-0000-0000-000075010000}"/>
    <cellStyle name="Input" xfId="631" xr:uid="{00000000-0005-0000-0000-000076010000}"/>
    <cellStyle name="Input 2" xfId="651" xr:uid="{00000000-0005-0000-0000-000077010000}"/>
    <cellStyle name="Linked Cell" xfId="632" xr:uid="{00000000-0005-0000-0000-000078010000}"/>
    <cellStyle name="Millares" xfId="7" builtinId="3"/>
    <cellStyle name="Millares 2" xfId="3" xr:uid="{00000000-0005-0000-0000-00007A010000}"/>
    <cellStyle name="Millares 2 10" xfId="544" xr:uid="{00000000-0005-0000-0000-00007B010000}"/>
    <cellStyle name="Millares 2 11" xfId="526" xr:uid="{00000000-0005-0000-0000-00007C010000}"/>
    <cellStyle name="Millares 2 12" xfId="525" xr:uid="{00000000-0005-0000-0000-00007D010000}"/>
    <cellStyle name="Millares 2 13" xfId="538" xr:uid="{00000000-0005-0000-0000-00007E010000}"/>
    <cellStyle name="Millares 2 14" xfId="549" xr:uid="{00000000-0005-0000-0000-00007F010000}"/>
    <cellStyle name="Millares 2 15" xfId="556" xr:uid="{00000000-0005-0000-0000-000080010000}"/>
    <cellStyle name="Millares 2 16" xfId="563" xr:uid="{00000000-0005-0000-0000-000081010000}"/>
    <cellStyle name="Millares 2 17" xfId="590" xr:uid="{00000000-0005-0000-0000-000082010000}"/>
    <cellStyle name="Millares 2 2" xfId="4" xr:uid="{00000000-0005-0000-0000-000083010000}"/>
    <cellStyle name="Millares 2 2 10" xfId="561" xr:uid="{00000000-0005-0000-0000-000084010000}"/>
    <cellStyle name="Millares 2 2 10 2" xfId="645" xr:uid="{00000000-0005-0000-0000-000085010000}"/>
    <cellStyle name="Millares 2 2 11" xfId="568" xr:uid="{00000000-0005-0000-0000-000086010000}"/>
    <cellStyle name="Millares 2 2 12" xfId="574" xr:uid="{00000000-0005-0000-0000-000087010000}"/>
    <cellStyle name="Millares 2 2 13" xfId="580" xr:uid="{00000000-0005-0000-0000-000088010000}"/>
    <cellStyle name="Millares 2 2 14" xfId="591" xr:uid="{00000000-0005-0000-0000-000089010000}"/>
    <cellStyle name="Millares 2 2 15" xfId="640" xr:uid="{00000000-0005-0000-0000-00008A010000}"/>
    <cellStyle name="Millares 2 2 16" xfId="644" xr:uid="{00000000-0005-0000-0000-00008B010000}"/>
    <cellStyle name="Millares 2 2 2" xfId="14" xr:uid="{00000000-0005-0000-0000-00008C010000}"/>
    <cellStyle name="Millares 2 2 2 2" xfId="136" xr:uid="{00000000-0005-0000-0000-00008D010000}"/>
    <cellStyle name="Millares 2 2 3" xfId="220" xr:uid="{00000000-0005-0000-0000-00008E010000}"/>
    <cellStyle name="Millares 2 2 4" xfId="247" xr:uid="{00000000-0005-0000-0000-00008F010000}"/>
    <cellStyle name="Millares 2 2 5" xfId="529" xr:uid="{00000000-0005-0000-0000-000090010000}"/>
    <cellStyle name="Millares 2 2 6" xfId="536" xr:uid="{00000000-0005-0000-0000-000091010000}"/>
    <cellStyle name="Millares 2 2 7" xfId="545" xr:uid="{00000000-0005-0000-0000-000092010000}"/>
    <cellStyle name="Millares 2 2 8" xfId="547" xr:uid="{00000000-0005-0000-0000-000093010000}"/>
    <cellStyle name="Millares 2 2 9" xfId="554" xr:uid="{00000000-0005-0000-0000-000094010000}"/>
    <cellStyle name="Millares 2 3" xfId="10" xr:uid="{00000000-0005-0000-0000-000095010000}"/>
    <cellStyle name="Millares 2 3 10" xfId="587" xr:uid="{00000000-0005-0000-0000-000096010000}"/>
    <cellStyle name="Millares 2 3 11" xfId="594" xr:uid="{00000000-0005-0000-0000-000097010000}"/>
    <cellStyle name="Millares 2 3 2" xfId="135" xr:uid="{00000000-0005-0000-0000-000098010000}"/>
    <cellStyle name="Millares 2 3 2 2" xfId="532" xr:uid="{00000000-0005-0000-0000-000099010000}"/>
    <cellStyle name="Millares 2 3 3" xfId="541" xr:uid="{00000000-0005-0000-0000-00009A010000}"/>
    <cellStyle name="Millares 2 3 4" xfId="550" xr:uid="{00000000-0005-0000-0000-00009B010000}"/>
    <cellStyle name="Millares 2 3 5" xfId="557" xr:uid="{00000000-0005-0000-0000-00009C010000}"/>
    <cellStyle name="Millares 2 3 6" xfId="564" xr:uid="{00000000-0005-0000-0000-00009D010000}"/>
    <cellStyle name="Millares 2 3 7" xfId="570" xr:uid="{00000000-0005-0000-0000-00009E010000}"/>
    <cellStyle name="Millares 2 3 8" xfId="576" xr:uid="{00000000-0005-0000-0000-00009F010000}"/>
    <cellStyle name="Millares 2 3 9" xfId="582" xr:uid="{00000000-0005-0000-0000-0000A0010000}"/>
    <cellStyle name="Millares 2 4" xfId="11" xr:uid="{00000000-0005-0000-0000-0000A1010000}"/>
    <cellStyle name="Millares 2 4 10" xfId="588" xr:uid="{00000000-0005-0000-0000-0000A2010000}"/>
    <cellStyle name="Millares 2 4 11" xfId="595" xr:uid="{00000000-0005-0000-0000-0000A3010000}"/>
    <cellStyle name="Millares 2 4 12" xfId="648" xr:uid="{00000000-0005-0000-0000-0000A4010000}"/>
    <cellStyle name="Millares 2 4 2" xfId="137" xr:uid="{00000000-0005-0000-0000-0000A5010000}"/>
    <cellStyle name="Millares 2 4 2 2" xfId="533" xr:uid="{00000000-0005-0000-0000-0000A6010000}"/>
    <cellStyle name="Millares 2 4 3" xfId="542" xr:uid="{00000000-0005-0000-0000-0000A7010000}"/>
    <cellStyle name="Millares 2 4 4" xfId="551" xr:uid="{00000000-0005-0000-0000-0000A8010000}"/>
    <cellStyle name="Millares 2 4 5" xfId="558" xr:uid="{00000000-0005-0000-0000-0000A9010000}"/>
    <cellStyle name="Millares 2 4 6" xfId="565" xr:uid="{00000000-0005-0000-0000-0000AA010000}"/>
    <cellStyle name="Millares 2 4 7" xfId="571" xr:uid="{00000000-0005-0000-0000-0000AB010000}"/>
    <cellStyle name="Millares 2 4 8" xfId="577" xr:uid="{00000000-0005-0000-0000-0000AC010000}"/>
    <cellStyle name="Millares 2 4 9" xfId="583" xr:uid="{00000000-0005-0000-0000-0000AD010000}"/>
    <cellStyle name="Millares 2 5" xfId="12" xr:uid="{00000000-0005-0000-0000-0000AE010000}"/>
    <cellStyle name="Millares 2 5 10" xfId="589" xr:uid="{00000000-0005-0000-0000-0000AF010000}"/>
    <cellStyle name="Millares 2 5 11" xfId="596" xr:uid="{00000000-0005-0000-0000-0000B0010000}"/>
    <cellStyle name="Millares 2 5 2" xfId="321" xr:uid="{00000000-0005-0000-0000-0000B1010000}"/>
    <cellStyle name="Millares 2 5 2 2" xfId="534" xr:uid="{00000000-0005-0000-0000-0000B2010000}"/>
    <cellStyle name="Millares 2 5 3" xfId="543" xr:uid="{00000000-0005-0000-0000-0000B3010000}"/>
    <cellStyle name="Millares 2 5 4" xfId="552" xr:uid="{00000000-0005-0000-0000-0000B4010000}"/>
    <cellStyle name="Millares 2 5 5" xfId="559" xr:uid="{00000000-0005-0000-0000-0000B5010000}"/>
    <cellStyle name="Millares 2 5 6" xfId="566" xr:uid="{00000000-0005-0000-0000-0000B6010000}"/>
    <cellStyle name="Millares 2 5 7" xfId="572" xr:uid="{00000000-0005-0000-0000-0000B7010000}"/>
    <cellStyle name="Millares 2 5 8" xfId="578" xr:uid="{00000000-0005-0000-0000-0000B8010000}"/>
    <cellStyle name="Millares 2 5 9" xfId="584" xr:uid="{00000000-0005-0000-0000-0000B9010000}"/>
    <cellStyle name="Millares 2 6" xfId="13" xr:uid="{00000000-0005-0000-0000-0000BA010000}"/>
    <cellStyle name="Millares 2 6 2" xfId="528" xr:uid="{00000000-0005-0000-0000-0000BB010000}"/>
    <cellStyle name="Millares 2 7" xfId="535" xr:uid="{00000000-0005-0000-0000-0000BC010000}"/>
    <cellStyle name="Millares 2 8" xfId="540" xr:uid="{00000000-0005-0000-0000-0000BD010000}"/>
    <cellStyle name="Millares 2 9" xfId="527" xr:uid="{00000000-0005-0000-0000-0000BE010000}"/>
    <cellStyle name="Millares 3" xfId="8" xr:uid="{00000000-0005-0000-0000-0000BF010000}"/>
    <cellStyle name="Millares 3 10" xfId="569" xr:uid="{00000000-0005-0000-0000-0000C0010000}"/>
    <cellStyle name="Millares 3 11" xfId="575" xr:uid="{00000000-0005-0000-0000-0000C1010000}"/>
    <cellStyle name="Millares 3 12" xfId="581" xr:uid="{00000000-0005-0000-0000-0000C2010000}"/>
    <cellStyle name="Millares 3 13" xfId="586" xr:uid="{00000000-0005-0000-0000-0000C3010000}"/>
    <cellStyle name="Millares 3 14" xfId="593" xr:uid="{00000000-0005-0000-0000-0000C4010000}"/>
    <cellStyle name="Millares 3 15" xfId="643" xr:uid="{00000000-0005-0000-0000-0000C5010000}"/>
    <cellStyle name="Millares 3 2" xfId="138" xr:uid="{00000000-0005-0000-0000-0000C6010000}"/>
    <cellStyle name="Millares 3 2 2" xfId="647" xr:uid="{00000000-0005-0000-0000-0000C7010000}"/>
    <cellStyle name="Millares 3 3" xfId="267" xr:uid="{00000000-0005-0000-0000-0000C8010000}"/>
    <cellStyle name="Millares 3 4" xfId="272" xr:uid="{00000000-0005-0000-0000-0000C9010000}"/>
    <cellStyle name="Millares 3 5" xfId="531" xr:uid="{00000000-0005-0000-0000-0000CA010000}"/>
    <cellStyle name="Millares 3 6" xfId="539" xr:uid="{00000000-0005-0000-0000-0000CB010000}"/>
    <cellStyle name="Millares 3 7" xfId="548" xr:uid="{00000000-0005-0000-0000-0000CC010000}"/>
    <cellStyle name="Millares 3 8" xfId="555" xr:uid="{00000000-0005-0000-0000-0000CD010000}"/>
    <cellStyle name="Millares 3 9" xfId="562" xr:uid="{00000000-0005-0000-0000-0000CE010000}"/>
    <cellStyle name="Millares 9" xfId="642" xr:uid="{00000000-0005-0000-0000-0000CF010000}"/>
    <cellStyle name="Millares_29 feb DESEMBOLSO2004" xfId="6" xr:uid="{00000000-0005-0000-0000-0000D0010000}"/>
    <cellStyle name="Millares_29 feb DESEMBOLSO2004 2" xfId="639" xr:uid="{00000000-0005-0000-0000-0000D1010000}"/>
    <cellStyle name="Moneda 2" xfId="641" xr:uid="{00000000-0005-0000-0000-0000D2010000}"/>
    <cellStyle name="Neutral 2" xfId="139" xr:uid="{00000000-0005-0000-0000-0000D3010000}"/>
    <cellStyle name="Neutral 2 2" xfId="140" xr:uid="{00000000-0005-0000-0000-0000D4010000}"/>
    <cellStyle name="Neutral 2 3" xfId="222" xr:uid="{00000000-0005-0000-0000-0000D5010000}"/>
    <cellStyle name="Neutral 2 4" xfId="334" xr:uid="{00000000-0005-0000-0000-0000D6010000}"/>
    <cellStyle name="Neutral 2 5" xfId="246" xr:uid="{00000000-0005-0000-0000-0000D7010000}"/>
    <cellStyle name="Neutral 3" xfId="141" xr:uid="{00000000-0005-0000-0000-0000D8010000}"/>
    <cellStyle name="Neutral 3 2" xfId="373" xr:uid="{00000000-0005-0000-0000-0000D9010000}"/>
    <cellStyle name="Neutral 4" xfId="142" xr:uid="{00000000-0005-0000-0000-0000DA010000}"/>
    <cellStyle name="Neutral 4 2" xfId="413" xr:uid="{00000000-0005-0000-0000-0000DB010000}"/>
    <cellStyle name="Neutral 5" xfId="322" xr:uid="{00000000-0005-0000-0000-0000DC010000}"/>
    <cellStyle name="Neutral 6" xfId="633" xr:uid="{00000000-0005-0000-0000-0000DD010000}"/>
    <cellStyle name="Normal" xfId="0" builtinId="0"/>
    <cellStyle name="Normal 2" xfId="1" xr:uid="{00000000-0005-0000-0000-0000DF010000}"/>
    <cellStyle name="Normal 2 10" xfId="646" xr:uid="{00000000-0005-0000-0000-0000E0010000}"/>
    <cellStyle name="Normal 2 2" xfId="5" xr:uid="{00000000-0005-0000-0000-0000E1010000}"/>
    <cellStyle name="Normal 2 2 10" xfId="585" xr:uid="{00000000-0005-0000-0000-0000E2010000}"/>
    <cellStyle name="Normal 2 2 11" xfId="592" xr:uid="{00000000-0005-0000-0000-0000E3010000}"/>
    <cellStyle name="Normal 2 2 2" xfId="143" xr:uid="{00000000-0005-0000-0000-0000E4010000}"/>
    <cellStyle name="Normal 2 2 2 2" xfId="530" xr:uid="{00000000-0005-0000-0000-0000E5010000}"/>
    <cellStyle name="Normal 2 2 3" xfId="537" xr:uid="{00000000-0005-0000-0000-0000E6010000}"/>
    <cellStyle name="Normal 2 2 4" xfId="546" xr:uid="{00000000-0005-0000-0000-0000E7010000}"/>
    <cellStyle name="Normal 2 2 5" xfId="553" xr:uid="{00000000-0005-0000-0000-0000E8010000}"/>
    <cellStyle name="Normal 2 2 6" xfId="560" xr:uid="{00000000-0005-0000-0000-0000E9010000}"/>
    <cellStyle name="Normal 2 2 7" xfId="567" xr:uid="{00000000-0005-0000-0000-0000EA010000}"/>
    <cellStyle name="Normal 2 2 8" xfId="573" xr:uid="{00000000-0005-0000-0000-0000EB010000}"/>
    <cellStyle name="Normal 2 2 9" xfId="579" xr:uid="{00000000-0005-0000-0000-0000EC010000}"/>
    <cellStyle name="Normal 2 3" xfId="144" xr:uid="{00000000-0005-0000-0000-0000ED010000}"/>
    <cellStyle name="Normal 2 4" xfId="145" xr:uid="{00000000-0005-0000-0000-0000EE010000}"/>
    <cellStyle name="Normal 2 5" xfId="146" xr:uid="{00000000-0005-0000-0000-0000EF010000}"/>
    <cellStyle name="Normal 2 6" xfId="147" xr:uid="{00000000-0005-0000-0000-0000F0010000}"/>
    <cellStyle name="Normal 3" xfId="9" xr:uid="{00000000-0005-0000-0000-0000F1010000}"/>
    <cellStyle name="Normal 3 2" xfId="148" xr:uid="{00000000-0005-0000-0000-0000F2010000}"/>
    <cellStyle name="Normal 3 3" xfId="183" xr:uid="{00000000-0005-0000-0000-0000F3010000}"/>
    <cellStyle name="Normal 3 4" xfId="269" xr:uid="{00000000-0005-0000-0000-0000F4010000}"/>
    <cellStyle name="Normal 3 5" xfId="238" xr:uid="{00000000-0005-0000-0000-0000F5010000}"/>
    <cellStyle name="Normal 4" xfId="149" xr:uid="{00000000-0005-0000-0000-0000F6010000}"/>
    <cellStyle name="Normal 4 2" xfId="382" xr:uid="{00000000-0005-0000-0000-0000F7010000}"/>
    <cellStyle name="Normal 4 3" xfId="649" xr:uid="{00000000-0005-0000-0000-0000F8010000}"/>
    <cellStyle name="Normal 5" xfId="597" xr:uid="{00000000-0005-0000-0000-0000F9010000}"/>
    <cellStyle name="Notas 2" xfId="150" xr:uid="{00000000-0005-0000-0000-0000FA010000}"/>
    <cellStyle name="Notas 2 2" xfId="151" xr:uid="{00000000-0005-0000-0000-0000FB010000}"/>
    <cellStyle name="Notas 2 2 2" xfId="455" xr:uid="{00000000-0005-0000-0000-0000FC010000}"/>
    <cellStyle name="Notas 2 2 3" xfId="446" xr:uid="{00000000-0005-0000-0000-0000FD010000}"/>
    <cellStyle name="Notas 2 3" xfId="225" xr:uid="{00000000-0005-0000-0000-0000FE010000}"/>
    <cellStyle name="Notas 2 3 2" xfId="475" xr:uid="{00000000-0005-0000-0000-0000FF010000}"/>
    <cellStyle name="Notas 2 3 3" xfId="435" xr:uid="{00000000-0005-0000-0000-000000020000}"/>
    <cellStyle name="Notas 2 4" xfId="283" xr:uid="{00000000-0005-0000-0000-000001020000}"/>
    <cellStyle name="Notas 2 4 2" xfId="486" xr:uid="{00000000-0005-0000-0000-000002020000}"/>
    <cellStyle name="Notas 2 4 3" xfId="488" xr:uid="{00000000-0005-0000-0000-000003020000}"/>
    <cellStyle name="Notas 2 5" xfId="197" xr:uid="{00000000-0005-0000-0000-000004020000}"/>
    <cellStyle name="Notas 2 5 2" xfId="470" xr:uid="{00000000-0005-0000-0000-000005020000}"/>
    <cellStyle name="Notas 2 5 3" xfId="490" xr:uid="{00000000-0005-0000-0000-000006020000}"/>
    <cellStyle name="Notas 2 6" xfId="454" xr:uid="{00000000-0005-0000-0000-000007020000}"/>
    <cellStyle name="Notas 2 7" xfId="503" xr:uid="{00000000-0005-0000-0000-000008020000}"/>
    <cellStyle name="Notas 3" xfId="152" xr:uid="{00000000-0005-0000-0000-000009020000}"/>
    <cellStyle name="Notas 3 2" xfId="374" xr:uid="{00000000-0005-0000-0000-00000A020000}"/>
    <cellStyle name="Notas 3 2 2" xfId="506" xr:uid="{00000000-0005-0000-0000-00000B020000}"/>
    <cellStyle name="Notas 3 2 3" xfId="466" xr:uid="{00000000-0005-0000-0000-00000C020000}"/>
    <cellStyle name="Notas 3 3" xfId="456" xr:uid="{00000000-0005-0000-0000-00000D020000}"/>
    <cellStyle name="Notas 3 4" xfId="481" xr:uid="{00000000-0005-0000-0000-00000E020000}"/>
    <cellStyle name="Notas 4" xfId="153" xr:uid="{00000000-0005-0000-0000-00000F020000}"/>
    <cellStyle name="Notas 4 2" xfId="414" xr:uid="{00000000-0005-0000-0000-000010020000}"/>
    <cellStyle name="Notas 4 2 2" xfId="515" xr:uid="{00000000-0005-0000-0000-000011020000}"/>
    <cellStyle name="Notas 4 2 3" xfId="522" xr:uid="{00000000-0005-0000-0000-000012020000}"/>
    <cellStyle name="Notas 4 3" xfId="457" xr:uid="{00000000-0005-0000-0000-000013020000}"/>
    <cellStyle name="Notas 4 4" xfId="518" xr:uid="{00000000-0005-0000-0000-000014020000}"/>
    <cellStyle name="Notas 5" xfId="323" xr:uid="{00000000-0005-0000-0000-000015020000}"/>
    <cellStyle name="Notas 5 2" xfId="496" xr:uid="{00000000-0005-0000-0000-000016020000}"/>
    <cellStyle name="Notas 5 3" xfId="499" xr:uid="{00000000-0005-0000-0000-000017020000}"/>
    <cellStyle name="Note" xfId="634" xr:uid="{00000000-0005-0000-0000-000018020000}"/>
    <cellStyle name="Note 2" xfId="652" xr:uid="{00000000-0005-0000-0000-000019020000}"/>
    <cellStyle name="Output" xfId="635" xr:uid="{00000000-0005-0000-0000-00001A020000}"/>
    <cellStyle name="Output 2" xfId="653" xr:uid="{00000000-0005-0000-0000-00001B020000}"/>
    <cellStyle name="Porcentaje 2" xfId="2" xr:uid="{00000000-0005-0000-0000-00001C020000}"/>
    <cellStyle name="Salida 2" xfId="154" xr:uid="{00000000-0005-0000-0000-00001D020000}"/>
    <cellStyle name="Salida 2 2" xfId="155" xr:uid="{00000000-0005-0000-0000-00001E020000}"/>
    <cellStyle name="Salida 2 2 2" xfId="459" xr:uid="{00000000-0005-0000-0000-00001F020000}"/>
    <cellStyle name="Salida 2 2 3" xfId="445" xr:uid="{00000000-0005-0000-0000-000020020000}"/>
    <cellStyle name="Salida 2 3" xfId="227" xr:uid="{00000000-0005-0000-0000-000021020000}"/>
    <cellStyle name="Salida 2 3 2" xfId="476" xr:uid="{00000000-0005-0000-0000-000022020000}"/>
    <cellStyle name="Salida 2 3 3" xfId="489" xr:uid="{00000000-0005-0000-0000-000023020000}"/>
    <cellStyle name="Salida 2 4" xfId="271" xr:uid="{00000000-0005-0000-0000-000024020000}"/>
    <cellStyle name="Salida 2 4 2" xfId="483" xr:uid="{00000000-0005-0000-0000-000025020000}"/>
    <cellStyle name="Salida 2 4 3" xfId="431" xr:uid="{00000000-0005-0000-0000-000026020000}"/>
    <cellStyle name="Salida 2 5" xfId="195" xr:uid="{00000000-0005-0000-0000-000027020000}"/>
    <cellStyle name="Salida 2 5 2" xfId="469" xr:uid="{00000000-0005-0000-0000-000028020000}"/>
    <cellStyle name="Salida 2 5 3" xfId="440" xr:uid="{00000000-0005-0000-0000-000029020000}"/>
    <cellStyle name="Salida 2 6" xfId="458" xr:uid="{00000000-0005-0000-0000-00002A020000}"/>
    <cellStyle name="Salida 2 7" xfId="473" xr:uid="{00000000-0005-0000-0000-00002B020000}"/>
    <cellStyle name="Salida 3" xfId="156" xr:uid="{00000000-0005-0000-0000-00002C020000}"/>
    <cellStyle name="Salida 3 2" xfId="375" xr:uid="{00000000-0005-0000-0000-00002D020000}"/>
    <cellStyle name="Salida 3 2 2" xfId="507" xr:uid="{00000000-0005-0000-0000-00002E020000}"/>
    <cellStyle name="Salida 3 2 3" xfId="425" xr:uid="{00000000-0005-0000-0000-00002F020000}"/>
    <cellStyle name="Salida 3 3" xfId="460" xr:uid="{00000000-0005-0000-0000-000030020000}"/>
    <cellStyle name="Salida 3 4" xfId="444" xr:uid="{00000000-0005-0000-0000-000031020000}"/>
    <cellStyle name="Salida 4" xfId="157" xr:uid="{00000000-0005-0000-0000-000032020000}"/>
    <cellStyle name="Salida 4 2" xfId="415" xr:uid="{00000000-0005-0000-0000-000033020000}"/>
    <cellStyle name="Salida 4 2 2" xfId="516" xr:uid="{00000000-0005-0000-0000-000034020000}"/>
    <cellStyle name="Salida 4 2 3" xfId="523" xr:uid="{00000000-0005-0000-0000-000035020000}"/>
    <cellStyle name="Salida 4 3" xfId="461" xr:uid="{00000000-0005-0000-0000-000036020000}"/>
    <cellStyle name="Salida 4 4" xfId="492" xr:uid="{00000000-0005-0000-0000-000037020000}"/>
    <cellStyle name="Salida 5" xfId="324" xr:uid="{00000000-0005-0000-0000-000038020000}"/>
    <cellStyle name="Salida 5 2" xfId="497" xr:uid="{00000000-0005-0000-0000-000039020000}"/>
    <cellStyle name="Salida 5 3" xfId="468" xr:uid="{00000000-0005-0000-0000-00003A020000}"/>
    <cellStyle name="Texto de advertencia 2" xfId="158" xr:uid="{00000000-0005-0000-0000-00003B020000}"/>
    <cellStyle name="Texto de advertencia 2 2" xfId="159" xr:uid="{00000000-0005-0000-0000-00003C020000}"/>
    <cellStyle name="Texto de advertencia 2 3" xfId="229" xr:uid="{00000000-0005-0000-0000-00003D020000}"/>
    <cellStyle name="Texto de advertencia 2 4" xfId="266" xr:uid="{00000000-0005-0000-0000-00003E020000}"/>
    <cellStyle name="Texto de advertencia 2 5" xfId="193" xr:uid="{00000000-0005-0000-0000-00003F020000}"/>
    <cellStyle name="Texto de advertencia 3" xfId="160" xr:uid="{00000000-0005-0000-0000-000040020000}"/>
    <cellStyle name="Texto de advertencia 3 2" xfId="376" xr:uid="{00000000-0005-0000-0000-000041020000}"/>
    <cellStyle name="Texto de advertencia 4" xfId="161" xr:uid="{00000000-0005-0000-0000-000042020000}"/>
    <cellStyle name="Texto de advertencia 4 2" xfId="416" xr:uid="{00000000-0005-0000-0000-000043020000}"/>
    <cellStyle name="Texto de advertencia 5" xfId="325" xr:uid="{00000000-0005-0000-0000-000044020000}"/>
    <cellStyle name="Texto explicativo 2" xfId="162" xr:uid="{00000000-0005-0000-0000-000045020000}"/>
    <cellStyle name="Texto explicativo 2 2" xfId="163" xr:uid="{00000000-0005-0000-0000-000046020000}"/>
    <cellStyle name="Texto explicativo 2 3" xfId="231" xr:uid="{00000000-0005-0000-0000-000047020000}"/>
    <cellStyle name="Texto explicativo 2 4" xfId="242" xr:uid="{00000000-0005-0000-0000-000048020000}"/>
    <cellStyle name="Texto explicativo 2 5" xfId="191" xr:uid="{00000000-0005-0000-0000-000049020000}"/>
    <cellStyle name="Texto explicativo 3" xfId="164" xr:uid="{00000000-0005-0000-0000-00004A020000}"/>
    <cellStyle name="Texto explicativo 3 2" xfId="377" xr:uid="{00000000-0005-0000-0000-00004B020000}"/>
    <cellStyle name="Texto explicativo 4" xfId="165" xr:uid="{00000000-0005-0000-0000-00004C020000}"/>
    <cellStyle name="Texto explicativo 4 2" xfId="417" xr:uid="{00000000-0005-0000-0000-00004D020000}"/>
    <cellStyle name="Texto explicativo 5" xfId="326" xr:uid="{00000000-0005-0000-0000-00004E020000}"/>
    <cellStyle name="Title" xfId="636" xr:uid="{00000000-0005-0000-0000-00004F020000}"/>
    <cellStyle name="Título 2 2" xfId="167" xr:uid="{00000000-0005-0000-0000-000050020000}"/>
    <cellStyle name="Título 2 2 2" xfId="168" xr:uid="{00000000-0005-0000-0000-000051020000}"/>
    <cellStyle name="Título 2 2 3" xfId="234" xr:uid="{00000000-0005-0000-0000-000052020000}"/>
    <cellStyle name="Título 2 2 4" xfId="270" xr:uid="{00000000-0005-0000-0000-000053020000}"/>
    <cellStyle name="Título 2 2 5" xfId="245" xr:uid="{00000000-0005-0000-0000-000054020000}"/>
    <cellStyle name="Título 2 3" xfId="169" xr:uid="{00000000-0005-0000-0000-000055020000}"/>
    <cellStyle name="Título 2 3 2" xfId="379" xr:uid="{00000000-0005-0000-0000-000056020000}"/>
    <cellStyle name="Título 2 4" xfId="170" xr:uid="{00000000-0005-0000-0000-000057020000}"/>
    <cellStyle name="Título 2 4 2" xfId="419" xr:uid="{00000000-0005-0000-0000-000058020000}"/>
    <cellStyle name="Título 2 5" xfId="328" xr:uid="{00000000-0005-0000-0000-000059020000}"/>
    <cellStyle name="Título 3 2" xfId="171" xr:uid="{00000000-0005-0000-0000-00005A020000}"/>
    <cellStyle name="Título 3 2 2" xfId="172" xr:uid="{00000000-0005-0000-0000-00005B020000}"/>
    <cellStyle name="Título 3 2 3" xfId="236" xr:uid="{00000000-0005-0000-0000-00005C020000}"/>
    <cellStyle name="Título 3 2 4" xfId="332" xr:uid="{00000000-0005-0000-0000-00005D020000}"/>
    <cellStyle name="Título 3 2 5" xfId="244" xr:uid="{00000000-0005-0000-0000-00005E020000}"/>
    <cellStyle name="Título 3 3" xfId="173" xr:uid="{00000000-0005-0000-0000-00005F020000}"/>
    <cellStyle name="Título 3 3 2" xfId="380" xr:uid="{00000000-0005-0000-0000-000060020000}"/>
    <cellStyle name="Título 3 4" xfId="174" xr:uid="{00000000-0005-0000-0000-000061020000}"/>
    <cellStyle name="Título 3 4 2" xfId="420" xr:uid="{00000000-0005-0000-0000-000062020000}"/>
    <cellStyle name="Título 3 5" xfId="329" xr:uid="{00000000-0005-0000-0000-000063020000}"/>
    <cellStyle name="Título 4" xfId="166" xr:uid="{00000000-0005-0000-0000-000064020000}"/>
    <cellStyle name="Título 4 2" xfId="175" xr:uid="{00000000-0005-0000-0000-000065020000}"/>
    <cellStyle name="Título 4 3" xfId="233" xr:uid="{00000000-0005-0000-0000-000066020000}"/>
    <cellStyle name="Título 4 4" xfId="282" xr:uid="{00000000-0005-0000-0000-000067020000}"/>
    <cellStyle name="Título 4 5" xfId="189" xr:uid="{00000000-0005-0000-0000-000068020000}"/>
    <cellStyle name="Título 5" xfId="176" xr:uid="{00000000-0005-0000-0000-000069020000}"/>
    <cellStyle name="Título 5 2" xfId="378" xr:uid="{00000000-0005-0000-0000-00006A020000}"/>
    <cellStyle name="Título 6" xfId="177" xr:uid="{00000000-0005-0000-0000-00006B020000}"/>
    <cellStyle name="Título 6 2" xfId="418" xr:uid="{00000000-0005-0000-0000-00006C020000}"/>
    <cellStyle name="Título 7" xfId="327" xr:uid="{00000000-0005-0000-0000-00006D020000}"/>
    <cellStyle name="Total 2" xfId="178" xr:uid="{00000000-0005-0000-0000-00006E020000}"/>
    <cellStyle name="Total 2 2" xfId="179" xr:uid="{00000000-0005-0000-0000-00006F020000}"/>
    <cellStyle name="Total 2 2 2" xfId="463" xr:uid="{00000000-0005-0000-0000-000070020000}"/>
    <cellStyle name="Total 2 2 3" xfId="443" xr:uid="{00000000-0005-0000-0000-000071020000}"/>
    <cellStyle name="Total 2 3" xfId="239" xr:uid="{00000000-0005-0000-0000-000072020000}"/>
    <cellStyle name="Total 2 3 2" xfId="477" xr:uid="{00000000-0005-0000-0000-000073020000}"/>
    <cellStyle name="Total 2 3 3" xfId="434" xr:uid="{00000000-0005-0000-0000-000074020000}"/>
    <cellStyle name="Total 2 4" xfId="281" xr:uid="{00000000-0005-0000-0000-000075020000}"/>
    <cellStyle name="Total 2 4 2" xfId="485" xr:uid="{00000000-0005-0000-0000-000076020000}"/>
    <cellStyle name="Total 2 4 3" xfId="430" xr:uid="{00000000-0005-0000-0000-000077020000}"/>
    <cellStyle name="Total 2 5" xfId="185" xr:uid="{00000000-0005-0000-0000-000078020000}"/>
    <cellStyle name="Total 2 5 2" xfId="467" xr:uid="{00000000-0005-0000-0000-000079020000}"/>
    <cellStyle name="Total 2 5 3" xfId="441" xr:uid="{00000000-0005-0000-0000-00007A020000}"/>
    <cellStyle name="Total 2 6" xfId="462" xr:uid="{00000000-0005-0000-0000-00007B020000}"/>
    <cellStyle name="Total 2 7" xfId="512" xr:uid="{00000000-0005-0000-0000-00007C020000}"/>
    <cellStyle name="Total 3" xfId="180" xr:uid="{00000000-0005-0000-0000-00007D020000}"/>
    <cellStyle name="Total 3 2" xfId="381" xr:uid="{00000000-0005-0000-0000-00007E020000}"/>
    <cellStyle name="Total 3 2 2" xfId="508" xr:uid="{00000000-0005-0000-0000-00007F020000}"/>
    <cellStyle name="Total 3 2 3" xfId="519" xr:uid="{00000000-0005-0000-0000-000080020000}"/>
    <cellStyle name="Total 3 3" xfId="464" xr:uid="{00000000-0005-0000-0000-000081020000}"/>
    <cellStyle name="Total 3 4" xfId="502" xr:uid="{00000000-0005-0000-0000-000082020000}"/>
    <cellStyle name="Total 4" xfId="181" xr:uid="{00000000-0005-0000-0000-000083020000}"/>
    <cellStyle name="Total 4 2" xfId="421" xr:uid="{00000000-0005-0000-0000-000084020000}"/>
    <cellStyle name="Total 4 2 2" xfId="517" xr:uid="{00000000-0005-0000-0000-000085020000}"/>
    <cellStyle name="Total 4 2 3" xfId="524" xr:uid="{00000000-0005-0000-0000-000086020000}"/>
    <cellStyle name="Total 4 3" xfId="465" xr:uid="{00000000-0005-0000-0000-000087020000}"/>
    <cellStyle name="Total 4 4" xfId="442" xr:uid="{00000000-0005-0000-0000-000088020000}"/>
    <cellStyle name="Total 5" xfId="330" xr:uid="{00000000-0005-0000-0000-000089020000}"/>
    <cellStyle name="Total 5 2" xfId="498" xr:uid="{00000000-0005-0000-0000-00008A020000}"/>
    <cellStyle name="Total 5 3" xfId="500" xr:uid="{00000000-0005-0000-0000-00008B020000}"/>
    <cellStyle name="Total 6" xfId="637" xr:uid="{00000000-0005-0000-0000-00008C020000}"/>
    <cellStyle name="Total 7" xfId="654" xr:uid="{00000000-0005-0000-0000-00008D020000}"/>
    <cellStyle name="Warning Text" xfId="638" xr:uid="{00000000-0005-0000-0000-00008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0</xdr:row>
      <xdr:rowOff>219075</xdr:rowOff>
    </xdr:from>
    <xdr:ext cx="17145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9075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0</xdr:rowOff>
    </xdr:from>
    <xdr:ext cx="163830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1638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837954</xdr:colOff>
      <xdr:row>26</xdr:row>
      <xdr:rowOff>51764</xdr:rowOff>
    </xdr:from>
    <xdr:to>
      <xdr:col>9</xdr:col>
      <xdr:colOff>3465740</xdr:colOff>
      <xdr:row>31</xdr:row>
      <xdr:rowOff>125033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5811" y="9859374"/>
          <a:ext cx="2627786" cy="92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581025</xdr:colOff>
      <xdr:row>1</xdr:row>
      <xdr:rowOff>95250</xdr:rowOff>
    </xdr:from>
    <xdr:ext cx="21907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3B8D567E-E4BB-4E82-A41B-E81CFF5F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175"/>
          <a:ext cx="2190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3581399</xdr:colOff>
      <xdr:row>2</xdr:row>
      <xdr:rowOff>76199</xdr:rowOff>
    </xdr:from>
    <xdr:to>
      <xdr:col>7</xdr:col>
      <xdr:colOff>4981575</xdr:colOff>
      <xdr:row>3</xdr:row>
      <xdr:rowOff>352425</xdr:rowOff>
    </xdr:to>
    <xdr:pic>
      <xdr:nvPicPr>
        <xdr:cNvPr id="8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F4440F93-F343-4B4F-B214-06A0D6D7DFBB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12392024" y="400049"/>
          <a:ext cx="1400176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79" workbookViewId="0">
      <selection activeCell="F95" sqref="F95:G95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72"/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73"/>
    </row>
    <row r="2" spans="1:15" ht="14.25" customHeight="1" x14ac:dyDescent="0.5">
      <c r="A2" s="471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73"/>
    </row>
    <row r="3" spans="1:15" ht="18.75" customHeight="1" x14ac:dyDescent="0.5">
      <c r="A3" s="452" t="s">
        <v>172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73"/>
    </row>
    <row r="4" spans="1:15" ht="13.5" customHeight="1" x14ac:dyDescent="0.25">
      <c r="A4" s="439" t="s">
        <v>608</v>
      </c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</row>
    <row r="5" spans="1:15" ht="13.5" customHeight="1" x14ac:dyDescent="0.25">
      <c r="A5" s="440" t="s">
        <v>171</v>
      </c>
      <c r="B5" s="440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</row>
    <row r="6" spans="1:15" ht="15.75" customHeight="1" x14ac:dyDescent="0.25">
      <c r="A6" s="72"/>
      <c r="B6" s="72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5" ht="24.75" customHeight="1" x14ac:dyDescent="0.25">
      <c r="A7" s="70" t="s">
        <v>170</v>
      </c>
      <c r="B7" s="70"/>
      <c r="C7" s="70"/>
      <c r="D7" s="70"/>
      <c r="E7" s="70"/>
      <c r="F7" s="453" t="s">
        <v>614</v>
      </c>
      <c r="G7" s="454"/>
      <c r="H7" s="21" t="s">
        <v>169</v>
      </c>
      <c r="I7" s="67"/>
      <c r="J7" s="67" t="s">
        <v>615</v>
      </c>
      <c r="K7" s="67"/>
      <c r="L7" s="67"/>
      <c r="M7" s="69"/>
    </row>
    <row r="8" spans="1:15" ht="19.5" customHeight="1" x14ac:dyDescent="0.25">
      <c r="A8" s="441" t="s">
        <v>168</v>
      </c>
      <c r="B8" s="441"/>
      <c r="C8" s="441"/>
      <c r="D8" s="441"/>
      <c r="E8" s="441"/>
      <c r="F8" s="441"/>
      <c r="G8" s="21" t="s">
        <v>167</v>
      </c>
      <c r="H8" s="455"/>
      <c r="I8" s="455"/>
      <c r="J8" s="455"/>
      <c r="K8" s="455"/>
      <c r="L8" s="455"/>
      <c r="M8" s="69"/>
    </row>
    <row r="9" spans="1:15" ht="18.75" customHeight="1" x14ac:dyDescent="0.4">
      <c r="A9" s="16" t="s">
        <v>166</v>
      </c>
      <c r="B9" s="16"/>
      <c r="C9" s="21"/>
      <c r="D9" s="455">
        <v>0</v>
      </c>
      <c r="E9" s="455"/>
      <c r="F9" s="457"/>
      <c r="G9" s="456" t="s">
        <v>616</v>
      </c>
      <c r="H9" s="455"/>
      <c r="I9" s="455"/>
      <c r="J9" s="455"/>
      <c r="K9" s="455"/>
      <c r="L9" s="455"/>
      <c r="M9" s="457"/>
    </row>
    <row r="10" spans="1:15" ht="13.5" customHeight="1" x14ac:dyDescent="0.25">
      <c r="A10" s="16" t="s">
        <v>165</v>
      </c>
      <c r="B10" s="16"/>
      <c r="C10" s="16"/>
      <c r="D10" s="16"/>
      <c r="E10" s="16"/>
      <c r="F10" s="266">
        <v>2672000</v>
      </c>
      <c r="G10" s="21" t="s">
        <v>164</v>
      </c>
      <c r="H10" s="437">
        <f>K210</f>
        <v>325</v>
      </c>
      <c r="I10" s="437"/>
      <c r="J10" s="437"/>
      <c r="K10" s="437"/>
      <c r="L10" s="437"/>
      <c r="M10" s="69"/>
      <c r="O10" s="225" t="s">
        <v>551</v>
      </c>
    </row>
    <row r="11" spans="1:15" ht="13.5" customHeight="1" x14ac:dyDescent="0.25">
      <c r="A11" s="68" t="s">
        <v>163</v>
      </c>
      <c r="B11" s="67"/>
      <c r="C11" s="67"/>
      <c r="D11" s="67"/>
      <c r="E11" s="67"/>
      <c r="F11" s="289"/>
      <c r="G11" s="66" t="s">
        <v>162</v>
      </c>
      <c r="H11" s="65"/>
      <c r="I11" s="468"/>
      <c r="J11" s="468"/>
      <c r="K11" s="468"/>
      <c r="L11" s="468"/>
      <c r="M11" s="64"/>
    </row>
    <row r="12" spans="1:15" ht="13.5" customHeight="1" x14ac:dyDescent="0.25">
      <c r="A12" s="441" t="s">
        <v>161</v>
      </c>
      <c r="B12" s="441"/>
      <c r="C12" s="441"/>
      <c r="D12" s="441"/>
      <c r="E12" s="441"/>
      <c r="F12" s="441"/>
      <c r="G12" s="441" t="s">
        <v>160</v>
      </c>
      <c r="H12" s="441"/>
      <c r="I12" s="441"/>
      <c r="J12" s="441"/>
      <c r="K12" s="441"/>
      <c r="L12" s="441"/>
      <c r="M12" s="441"/>
    </row>
    <row r="13" spans="1:15" ht="13.5" customHeight="1" x14ac:dyDescent="0.25">
      <c r="A13" s="456" t="s">
        <v>159</v>
      </c>
      <c r="B13" s="455"/>
      <c r="C13" s="455"/>
      <c r="D13" s="455"/>
      <c r="E13" s="455"/>
      <c r="F13" s="457"/>
      <c r="G13" s="16" t="s">
        <v>158</v>
      </c>
      <c r="H13" s="21"/>
      <c r="I13" s="437">
        <f>H10-K95</f>
        <v>0</v>
      </c>
      <c r="J13" s="437"/>
      <c r="K13" s="437"/>
      <c r="L13" s="438"/>
      <c r="M13" s="21"/>
    </row>
    <row r="14" spans="1:15" ht="13.5" customHeight="1" x14ac:dyDescent="0.25">
      <c r="A14" s="442" t="s">
        <v>157</v>
      </c>
      <c r="B14" s="458" t="s">
        <v>153</v>
      </c>
      <c r="C14" s="458" t="s">
        <v>152</v>
      </c>
      <c r="D14" s="458" t="s">
        <v>156</v>
      </c>
      <c r="E14" s="458" t="s">
        <v>150</v>
      </c>
      <c r="F14" s="460" t="s">
        <v>155</v>
      </c>
      <c r="G14" s="461"/>
      <c r="H14" s="464" t="s">
        <v>154</v>
      </c>
      <c r="I14" s="465"/>
      <c r="J14" s="465"/>
      <c r="K14" s="465"/>
      <c r="L14" s="465"/>
      <c r="M14" s="466" t="s">
        <v>149</v>
      </c>
    </row>
    <row r="15" spans="1:15" ht="41.25" customHeight="1" thickBot="1" x14ac:dyDescent="0.3">
      <c r="A15" s="443"/>
      <c r="B15" s="459"/>
      <c r="C15" s="459"/>
      <c r="D15" s="459"/>
      <c r="E15" s="459"/>
      <c r="F15" s="462"/>
      <c r="G15" s="463"/>
      <c r="H15" s="63" t="s">
        <v>153</v>
      </c>
      <c r="I15" s="63" t="s">
        <v>152</v>
      </c>
      <c r="J15" s="63" t="s">
        <v>151</v>
      </c>
      <c r="K15" s="63" t="s">
        <v>150</v>
      </c>
      <c r="L15" s="63" t="s">
        <v>149</v>
      </c>
      <c r="M15" s="467"/>
    </row>
    <row r="16" spans="1:15" ht="13.5" customHeight="1" thickTop="1" x14ac:dyDescent="0.25">
      <c r="A16" s="57">
        <v>2</v>
      </c>
      <c r="B16" s="57">
        <v>2</v>
      </c>
      <c r="C16" s="57"/>
      <c r="D16" s="57"/>
      <c r="E16" s="57"/>
      <c r="F16" s="444" t="s">
        <v>148</v>
      </c>
      <c r="G16" s="445"/>
      <c r="H16" s="55">
        <f>I17+I34+I39+I44+I53+I68+I73+I91+I117</f>
        <v>325</v>
      </c>
      <c r="I16" s="56"/>
      <c r="J16" s="55"/>
      <c r="K16" s="55"/>
      <c r="L16" s="55">
        <f>K16/$J$210</f>
        <v>0</v>
      </c>
      <c r="M16" s="52"/>
    </row>
    <row r="17" spans="1:13" ht="13.5" customHeight="1" x14ac:dyDescent="0.25">
      <c r="A17" s="49">
        <v>2</v>
      </c>
      <c r="B17" s="49">
        <v>2</v>
      </c>
      <c r="C17" s="49">
        <v>1</v>
      </c>
      <c r="D17" s="49"/>
      <c r="E17" s="49"/>
      <c r="F17" s="446" t="s">
        <v>147</v>
      </c>
      <c r="G17" s="447"/>
      <c r="H17" s="48"/>
      <c r="I17" s="48">
        <f>J18+J20+J22+J24+J26+J28+J30+J32</f>
        <v>0</v>
      </c>
      <c r="J17" s="48"/>
      <c r="K17" s="48"/>
      <c r="L17" s="48"/>
      <c r="M17" s="17"/>
    </row>
    <row r="18" spans="1:13" ht="13.5" customHeight="1" x14ac:dyDescent="0.25">
      <c r="A18" s="16">
        <v>2</v>
      </c>
      <c r="B18" s="16">
        <v>2</v>
      </c>
      <c r="C18" s="16">
        <v>1</v>
      </c>
      <c r="D18" s="16">
        <v>1</v>
      </c>
      <c r="E18" s="16"/>
      <c r="F18" s="448" t="s">
        <v>146</v>
      </c>
      <c r="G18" s="449"/>
      <c r="H18" s="40"/>
      <c r="I18" s="40"/>
      <c r="J18" s="40">
        <f>K19</f>
        <v>0</v>
      </c>
      <c r="K18" s="40"/>
      <c r="L18" s="40"/>
      <c r="M18" s="17"/>
    </row>
    <row r="19" spans="1:13" ht="13.5" customHeight="1" x14ac:dyDescent="0.25">
      <c r="A19" s="16">
        <v>2</v>
      </c>
      <c r="B19" s="16">
        <v>2</v>
      </c>
      <c r="C19" s="16">
        <v>1</v>
      </c>
      <c r="D19" s="16">
        <v>1</v>
      </c>
      <c r="E19" s="45" t="s">
        <v>13</v>
      </c>
      <c r="F19" s="448" t="s">
        <v>146</v>
      </c>
      <c r="G19" s="449"/>
      <c r="H19" s="40"/>
      <c r="I19" s="40"/>
      <c r="J19" s="40"/>
      <c r="K19" s="40">
        <f>'CUENTA T FR'!A75</f>
        <v>0</v>
      </c>
      <c r="L19" s="40">
        <f>K19/$J$210</f>
        <v>0</v>
      </c>
      <c r="M19" s="17"/>
    </row>
    <row r="20" spans="1:13" ht="13.5" customHeight="1" x14ac:dyDescent="0.25">
      <c r="A20" s="16">
        <v>2</v>
      </c>
      <c r="B20" s="16">
        <v>2</v>
      </c>
      <c r="C20" s="16">
        <v>1</v>
      </c>
      <c r="D20" s="16">
        <v>2</v>
      </c>
      <c r="E20" s="45"/>
      <c r="F20" s="450" t="s">
        <v>145</v>
      </c>
      <c r="G20" s="451"/>
      <c r="H20" s="40"/>
      <c r="I20" s="40"/>
      <c r="J20" s="40">
        <f>K21</f>
        <v>0</v>
      </c>
      <c r="K20" s="40"/>
      <c r="L20" s="40"/>
      <c r="M20" s="17"/>
    </row>
    <row r="21" spans="1:13" ht="13.5" customHeight="1" x14ac:dyDescent="0.25">
      <c r="A21" s="16">
        <v>2</v>
      </c>
      <c r="B21" s="16">
        <v>2</v>
      </c>
      <c r="C21" s="16">
        <v>1</v>
      </c>
      <c r="D21" s="16">
        <v>2</v>
      </c>
      <c r="E21" s="45" t="s">
        <v>13</v>
      </c>
      <c r="F21" s="450" t="s">
        <v>145</v>
      </c>
      <c r="G21" s="451"/>
      <c r="H21" s="40"/>
      <c r="I21" s="40"/>
      <c r="J21" s="40"/>
      <c r="K21" s="40">
        <f>'CUENTA T FR'!B75</f>
        <v>0</v>
      </c>
      <c r="L21" s="40">
        <f>K21/$J$210</f>
        <v>0</v>
      </c>
      <c r="M21" s="17"/>
    </row>
    <row r="22" spans="1:13" ht="13.5" customHeight="1" x14ac:dyDescent="0.25">
      <c r="A22" s="16">
        <v>2</v>
      </c>
      <c r="B22" s="16">
        <v>2</v>
      </c>
      <c r="C22" s="16">
        <v>1</v>
      </c>
      <c r="D22" s="16">
        <v>3</v>
      </c>
      <c r="E22" s="45"/>
      <c r="F22" s="450" t="s">
        <v>144</v>
      </c>
      <c r="G22" s="451"/>
      <c r="H22" s="40"/>
      <c r="I22" s="40"/>
      <c r="J22" s="40">
        <f>K23</f>
        <v>0</v>
      </c>
      <c r="K22" s="40"/>
      <c r="L22" s="40"/>
      <c r="M22" s="17"/>
    </row>
    <row r="23" spans="1:13" ht="13.5" customHeight="1" x14ac:dyDescent="0.25">
      <c r="A23" s="16">
        <v>2</v>
      </c>
      <c r="B23" s="16">
        <v>2</v>
      </c>
      <c r="C23" s="16">
        <v>1</v>
      </c>
      <c r="D23" s="16">
        <v>3</v>
      </c>
      <c r="E23" s="45" t="s">
        <v>13</v>
      </c>
      <c r="F23" s="450" t="s">
        <v>144</v>
      </c>
      <c r="G23" s="451"/>
      <c r="H23" s="40"/>
      <c r="I23" s="40"/>
      <c r="J23" s="40"/>
      <c r="K23" s="40">
        <f>'CUENTA T FR'!C75</f>
        <v>0</v>
      </c>
      <c r="L23" s="40">
        <f>K23/$J$210</f>
        <v>0</v>
      </c>
      <c r="M23" s="17"/>
    </row>
    <row r="24" spans="1:13" ht="13.5" customHeight="1" x14ac:dyDescent="0.25">
      <c r="A24" s="16">
        <v>2</v>
      </c>
      <c r="B24" s="16">
        <v>2</v>
      </c>
      <c r="C24" s="16">
        <v>1</v>
      </c>
      <c r="D24" s="16">
        <v>4</v>
      </c>
      <c r="E24" s="45"/>
      <c r="F24" s="448" t="s">
        <v>143</v>
      </c>
      <c r="G24" s="449"/>
      <c r="H24" s="40"/>
      <c r="I24" s="40"/>
      <c r="J24" s="40">
        <f>K25</f>
        <v>0</v>
      </c>
      <c r="K24" s="40"/>
      <c r="L24" s="40"/>
      <c r="M24" s="17"/>
    </row>
    <row r="25" spans="1:13" ht="13.5" customHeight="1" x14ac:dyDescent="0.25">
      <c r="A25" s="16">
        <v>2</v>
      </c>
      <c r="B25" s="16">
        <v>2</v>
      </c>
      <c r="C25" s="16">
        <v>1</v>
      </c>
      <c r="D25" s="16">
        <v>4</v>
      </c>
      <c r="E25" s="45" t="s">
        <v>13</v>
      </c>
      <c r="F25" s="448" t="s">
        <v>143</v>
      </c>
      <c r="G25" s="449"/>
      <c r="H25" s="40"/>
      <c r="I25" s="40"/>
      <c r="J25" s="40"/>
      <c r="K25" s="40">
        <f>'CUENTA T FR'!D75</f>
        <v>0</v>
      </c>
      <c r="L25" s="40">
        <f>K25/$J$210</f>
        <v>0</v>
      </c>
      <c r="M25" s="17"/>
    </row>
    <row r="26" spans="1:13" ht="13.5" customHeight="1" x14ac:dyDescent="0.25">
      <c r="A26" s="16">
        <v>2</v>
      </c>
      <c r="B26" s="16">
        <v>2</v>
      </c>
      <c r="C26" s="16">
        <v>1</v>
      </c>
      <c r="D26" s="16">
        <v>5</v>
      </c>
      <c r="E26" s="45"/>
      <c r="F26" s="450" t="s">
        <v>142</v>
      </c>
      <c r="G26" s="451"/>
      <c r="H26" s="40"/>
      <c r="I26" s="40"/>
      <c r="J26" s="40">
        <f>K27</f>
        <v>0</v>
      </c>
      <c r="K26" s="61"/>
      <c r="L26" s="40"/>
      <c r="M26" s="52"/>
    </row>
    <row r="27" spans="1:13" ht="13.5" customHeight="1" x14ac:dyDescent="0.25">
      <c r="A27" s="16">
        <v>2</v>
      </c>
      <c r="B27" s="16">
        <v>2</v>
      </c>
      <c r="C27" s="16">
        <v>1</v>
      </c>
      <c r="D27" s="16">
        <v>5</v>
      </c>
      <c r="E27" s="45" t="s">
        <v>13</v>
      </c>
      <c r="F27" s="450" t="s">
        <v>142</v>
      </c>
      <c r="G27" s="451"/>
      <c r="H27" s="40"/>
      <c r="I27" s="40"/>
      <c r="J27" s="40"/>
      <c r="K27" s="40">
        <f>'CUENTA T FR'!E75</f>
        <v>0</v>
      </c>
      <c r="L27" s="40">
        <f>K27/$J$210</f>
        <v>0</v>
      </c>
      <c r="M27" s="52"/>
    </row>
    <row r="28" spans="1:13" ht="13.5" customHeight="1" x14ac:dyDescent="0.25">
      <c r="A28" s="16">
        <v>2</v>
      </c>
      <c r="B28" s="16">
        <v>2</v>
      </c>
      <c r="C28" s="16">
        <v>1</v>
      </c>
      <c r="D28" s="16">
        <v>6</v>
      </c>
      <c r="E28" s="45"/>
      <c r="F28" s="450" t="s">
        <v>141</v>
      </c>
      <c r="G28" s="451"/>
      <c r="H28" s="40"/>
      <c r="I28" s="40"/>
      <c r="J28" s="40">
        <f>K29</f>
        <v>0</v>
      </c>
      <c r="K28" s="40"/>
      <c r="L28" s="40"/>
      <c r="M28" s="17"/>
    </row>
    <row r="29" spans="1:13" ht="13.5" customHeight="1" x14ac:dyDescent="0.25">
      <c r="A29" s="16">
        <v>2</v>
      </c>
      <c r="B29" s="16">
        <v>2</v>
      </c>
      <c r="C29" s="16">
        <v>1</v>
      </c>
      <c r="D29" s="16">
        <v>6</v>
      </c>
      <c r="E29" s="45" t="s">
        <v>13</v>
      </c>
      <c r="F29" s="448" t="s">
        <v>140</v>
      </c>
      <c r="G29" s="449"/>
      <c r="H29" s="40"/>
      <c r="I29" s="40"/>
      <c r="J29" s="40"/>
      <c r="K29" s="40">
        <f>'CUENTA T FR'!F75</f>
        <v>0</v>
      </c>
      <c r="L29" s="40">
        <f>K29/$J$210</f>
        <v>0</v>
      </c>
      <c r="M29" s="17"/>
    </row>
    <row r="30" spans="1:13" ht="13.5" customHeight="1" x14ac:dyDescent="0.25">
      <c r="A30" s="16">
        <v>2</v>
      </c>
      <c r="B30" s="16">
        <v>2</v>
      </c>
      <c r="C30" s="16">
        <v>1</v>
      </c>
      <c r="D30" s="16">
        <v>7</v>
      </c>
      <c r="E30" s="45"/>
      <c r="F30" s="448" t="s">
        <v>139</v>
      </c>
      <c r="G30" s="449"/>
      <c r="H30" s="40"/>
      <c r="I30" s="40"/>
      <c r="J30" s="40">
        <f>K31</f>
        <v>0</v>
      </c>
      <c r="K30" s="40"/>
      <c r="L30" s="40"/>
      <c r="M30" s="17"/>
    </row>
    <row r="31" spans="1:13" ht="13.5" customHeight="1" x14ac:dyDescent="0.25">
      <c r="A31" s="16">
        <v>2</v>
      </c>
      <c r="B31" s="16">
        <v>2</v>
      </c>
      <c r="C31" s="16">
        <v>1</v>
      </c>
      <c r="D31" s="16">
        <v>7</v>
      </c>
      <c r="E31" s="45" t="s">
        <v>13</v>
      </c>
      <c r="F31" s="448" t="s">
        <v>139</v>
      </c>
      <c r="G31" s="449"/>
      <c r="H31" s="40"/>
      <c r="I31" s="40"/>
      <c r="J31" s="40"/>
      <c r="K31" s="40">
        <f>'CUENTA T FR'!G75</f>
        <v>0</v>
      </c>
      <c r="L31" s="40">
        <f>K31/$J$210</f>
        <v>0</v>
      </c>
      <c r="M31" s="17"/>
    </row>
    <row r="32" spans="1:13" ht="13.5" customHeight="1" x14ac:dyDescent="0.25">
      <c r="A32" s="16">
        <v>2</v>
      </c>
      <c r="B32" s="16">
        <v>2</v>
      </c>
      <c r="C32" s="16">
        <v>1</v>
      </c>
      <c r="D32" s="16">
        <v>8</v>
      </c>
      <c r="E32" s="45"/>
      <c r="F32" s="450" t="s">
        <v>138</v>
      </c>
      <c r="G32" s="451"/>
      <c r="H32" s="40"/>
      <c r="I32" s="40"/>
      <c r="J32" s="40">
        <f>K33</f>
        <v>0</v>
      </c>
      <c r="K32" s="40"/>
      <c r="L32" s="40"/>
      <c r="M32" s="17"/>
    </row>
    <row r="33" spans="1:13" ht="13.5" customHeight="1" x14ac:dyDescent="0.25">
      <c r="A33" s="16">
        <v>2</v>
      </c>
      <c r="B33" s="16">
        <v>2</v>
      </c>
      <c r="C33" s="16">
        <v>1</v>
      </c>
      <c r="D33" s="16">
        <v>8</v>
      </c>
      <c r="E33" s="45" t="s">
        <v>13</v>
      </c>
      <c r="F33" s="450" t="s">
        <v>138</v>
      </c>
      <c r="G33" s="451"/>
      <c r="H33" s="40"/>
      <c r="I33" s="40"/>
      <c r="J33" s="40"/>
      <c r="K33" s="40">
        <f>'CUENTA T FR'!H75</f>
        <v>0</v>
      </c>
      <c r="L33" s="40">
        <f>K33/$J$210</f>
        <v>0</v>
      </c>
      <c r="M33" s="17"/>
    </row>
    <row r="34" spans="1:13" ht="13.5" customHeight="1" x14ac:dyDescent="0.25">
      <c r="A34" s="49">
        <v>2</v>
      </c>
      <c r="B34" s="49">
        <v>2</v>
      </c>
      <c r="C34" s="49">
        <v>2</v>
      </c>
      <c r="D34" s="49"/>
      <c r="E34" s="49"/>
      <c r="F34" s="446" t="s">
        <v>137</v>
      </c>
      <c r="G34" s="447"/>
      <c r="H34" s="48"/>
      <c r="I34" s="48">
        <f>J35+J37</f>
        <v>0</v>
      </c>
      <c r="J34" s="48"/>
      <c r="K34" s="48"/>
      <c r="L34" s="48"/>
      <c r="M34" s="52"/>
    </row>
    <row r="35" spans="1:13" ht="13.5" customHeight="1" x14ac:dyDescent="0.25">
      <c r="A35" s="16">
        <v>2</v>
      </c>
      <c r="B35" s="16">
        <v>2</v>
      </c>
      <c r="C35" s="16">
        <v>2</v>
      </c>
      <c r="D35" s="16">
        <v>1</v>
      </c>
      <c r="E35" s="45"/>
      <c r="F35" s="450" t="s">
        <v>136</v>
      </c>
      <c r="G35" s="451"/>
      <c r="H35" s="40"/>
      <c r="I35" s="40"/>
      <c r="J35" s="40">
        <f>K36</f>
        <v>0</v>
      </c>
      <c r="K35" s="40"/>
      <c r="L35" s="40"/>
      <c r="M35" s="17"/>
    </row>
    <row r="36" spans="1:13" ht="13.5" customHeight="1" x14ac:dyDescent="0.25">
      <c r="A36" s="16">
        <v>2</v>
      </c>
      <c r="B36" s="16">
        <v>2</v>
      </c>
      <c r="C36" s="16">
        <v>2</v>
      </c>
      <c r="D36" s="16">
        <v>1</v>
      </c>
      <c r="E36" s="45" t="s">
        <v>13</v>
      </c>
      <c r="F36" s="450" t="s">
        <v>136</v>
      </c>
      <c r="G36" s="451"/>
      <c r="H36" s="40"/>
      <c r="I36" s="40"/>
      <c r="J36" s="40"/>
      <c r="K36" s="40">
        <f>'CUENTA T FR'!I75</f>
        <v>0</v>
      </c>
      <c r="L36" s="40">
        <f>K36/$J$210</f>
        <v>0</v>
      </c>
      <c r="M36" s="17"/>
    </row>
    <row r="37" spans="1:13" ht="13.5" customHeight="1" x14ac:dyDescent="0.25">
      <c r="A37" s="16">
        <v>2</v>
      </c>
      <c r="B37" s="16">
        <v>2</v>
      </c>
      <c r="C37" s="16">
        <v>2</v>
      </c>
      <c r="D37" s="16">
        <v>2</v>
      </c>
      <c r="E37" s="45"/>
      <c r="F37" s="450" t="s">
        <v>135</v>
      </c>
      <c r="G37" s="451"/>
      <c r="H37" s="40"/>
      <c r="I37" s="40"/>
      <c r="J37" s="40">
        <f>K38</f>
        <v>0</v>
      </c>
      <c r="K37" s="40"/>
      <c r="L37" s="40"/>
      <c r="M37" s="17"/>
    </row>
    <row r="38" spans="1:13" ht="13.5" customHeight="1" x14ac:dyDescent="0.25">
      <c r="A38" s="16">
        <v>2</v>
      </c>
      <c r="B38" s="16">
        <v>2</v>
      </c>
      <c r="C38" s="16">
        <v>2</v>
      </c>
      <c r="D38" s="16">
        <v>2</v>
      </c>
      <c r="E38" s="45" t="s">
        <v>13</v>
      </c>
      <c r="F38" s="450" t="s">
        <v>135</v>
      </c>
      <c r="G38" s="451"/>
      <c r="H38" s="40"/>
      <c r="I38" s="40"/>
      <c r="J38" s="40"/>
      <c r="K38" s="40">
        <f>'CUENTA T FR'!J75</f>
        <v>0</v>
      </c>
      <c r="L38" s="40">
        <f>K38/$J$210</f>
        <v>0</v>
      </c>
      <c r="M38" s="17"/>
    </row>
    <row r="39" spans="1:13" ht="13.5" customHeight="1" x14ac:dyDescent="0.25">
      <c r="A39" s="49">
        <v>2</v>
      </c>
      <c r="B39" s="49">
        <v>2</v>
      </c>
      <c r="C39" s="49">
        <v>3</v>
      </c>
      <c r="D39" s="49"/>
      <c r="E39" s="49"/>
      <c r="F39" s="446" t="s">
        <v>134</v>
      </c>
      <c r="G39" s="447"/>
      <c r="H39" s="48"/>
      <c r="I39" s="48">
        <f>J40+J42</f>
        <v>0</v>
      </c>
      <c r="J39" s="48"/>
      <c r="K39" s="48"/>
      <c r="L39" s="48"/>
      <c r="M39" s="17"/>
    </row>
    <row r="40" spans="1:13" ht="13.5" customHeight="1" x14ac:dyDescent="0.25">
      <c r="A40" s="16">
        <v>2</v>
      </c>
      <c r="B40" s="16">
        <v>2</v>
      </c>
      <c r="C40" s="16">
        <v>3</v>
      </c>
      <c r="D40" s="16">
        <v>1</v>
      </c>
      <c r="E40" s="45"/>
      <c r="F40" s="450" t="s">
        <v>133</v>
      </c>
      <c r="G40" s="451"/>
      <c r="H40" s="40"/>
      <c r="I40" s="40"/>
      <c r="J40" s="40">
        <f>K41</f>
        <v>0</v>
      </c>
      <c r="K40" s="40"/>
      <c r="L40" s="40"/>
      <c r="M40" s="17"/>
    </row>
    <row r="41" spans="1:13" ht="13.5" customHeight="1" x14ac:dyDescent="0.25">
      <c r="A41" s="16">
        <v>2</v>
      </c>
      <c r="B41" s="16">
        <v>2</v>
      </c>
      <c r="C41" s="16">
        <v>3</v>
      </c>
      <c r="D41" s="16">
        <v>1</v>
      </c>
      <c r="E41" s="45" t="s">
        <v>13</v>
      </c>
      <c r="F41" s="450" t="s">
        <v>133</v>
      </c>
      <c r="G41" s="451"/>
      <c r="H41" s="40"/>
      <c r="I41" s="40"/>
      <c r="J41" s="40"/>
      <c r="K41" s="40">
        <f>'CUENTA T FR'!K75</f>
        <v>0</v>
      </c>
      <c r="L41" s="40">
        <f>K41/$J$210</f>
        <v>0</v>
      </c>
      <c r="M41" s="17"/>
    </row>
    <row r="42" spans="1:13" ht="13.5" customHeight="1" x14ac:dyDescent="0.25">
      <c r="A42" s="16">
        <v>2</v>
      </c>
      <c r="B42" s="16">
        <v>2</v>
      </c>
      <c r="C42" s="16">
        <v>3</v>
      </c>
      <c r="D42" s="16">
        <v>2</v>
      </c>
      <c r="E42" s="45"/>
      <c r="F42" s="450" t="s">
        <v>132</v>
      </c>
      <c r="G42" s="451"/>
      <c r="H42" s="40"/>
      <c r="I42" s="40"/>
      <c r="J42" s="40">
        <f>K43</f>
        <v>0</v>
      </c>
      <c r="K42" s="61"/>
      <c r="L42" s="40"/>
      <c r="M42" s="17"/>
    </row>
    <row r="43" spans="1:13" ht="13.5" customHeight="1" x14ac:dyDescent="0.25">
      <c r="A43" s="16">
        <v>2</v>
      </c>
      <c r="B43" s="16">
        <v>2</v>
      </c>
      <c r="C43" s="16">
        <v>3</v>
      </c>
      <c r="D43" s="16">
        <v>2</v>
      </c>
      <c r="E43" s="45" t="s">
        <v>13</v>
      </c>
      <c r="F43" s="450" t="s">
        <v>132</v>
      </c>
      <c r="G43" s="451"/>
      <c r="H43" s="40"/>
      <c r="I43" s="40"/>
      <c r="J43" s="40"/>
      <c r="K43" s="40">
        <f>'CUENTA T FR'!L75</f>
        <v>0</v>
      </c>
      <c r="L43" s="40">
        <f>K43/$J$210</f>
        <v>0</v>
      </c>
      <c r="M43" s="17"/>
    </row>
    <row r="44" spans="1:13" ht="13.5" customHeight="1" x14ac:dyDescent="0.25">
      <c r="A44" s="49">
        <v>2</v>
      </c>
      <c r="B44" s="49">
        <v>2</v>
      </c>
      <c r="C44" s="49">
        <v>4</v>
      </c>
      <c r="D44" s="49"/>
      <c r="E44" s="49"/>
      <c r="F44" s="446" t="s">
        <v>131</v>
      </c>
      <c r="G44" s="447"/>
      <c r="H44" s="48"/>
      <c r="I44" s="48">
        <f>J45+J47+J49+J51</f>
        <v>0</v>
      </c>
      <c r="J44" s="48"/>
      <c r="K44" s="48"/>
      <c r="L44" s="48"/>
      <c r="M44" s="17"/>
    </row>
    <row r="45" spans="1:13" ht="13.5" customHeight="1" x14ac:dyDescent="0.25">
      <c r="A45" s="16">
        <v>2</v>
      </c>
      <c r="B45" s="16">
        <v>2</v>
      </c>
      <c r="C45" s="16">
        <v>4</v>
      </c>
      <c r="D45" s="16">
        <v>1</v>
      </c>
      <c r="E45" s="45"/>
      <c r="F45" s="450" t="s">
        <v>130</v>
      </c>
      <c r="G45" s="451"/>
      <c r="H45" s="40"/>
      <c r="I45" s="40"/>
      <c r="J45" s="40">
        <f>K46</f>
        <v>0</v>
      </c>
      <c r="K45" s="40"/>
      <c r="L45" s="40"/>
      <c r="M45" s="17"/>
    </row>
    <row r="46" spans="1:13" ht="13.5" customHeight="1" x14ac:dyDescent="0.25">
      <c r="A46" s="16">
        <v>2</v>
      </c>
      <c r="B46" s="16">
        <v>2</v>
      </c>
      <c r="C46" s="16">
        <v>4</v>
      </c>
      <c r="D46" s="16">
        <v>1</v>
      </c>
      <c r="E46" s="45" t="s">
        <v>13</v>
      </c>
      <c r="F46" s="450" t="s">
        <v>130</v>
      </c>
      <c r="G46" s="451"/>
      <c r="H46" s="40"/>
      <c r="I46" s="40"/>
      <c r="J46" s="40"/>
      <c r="K46" s="40">
        <f>'CUENTA T FR'!M75</f>
        <v>0</v>
      </c>
      <c r="L46" s="40">
        <f>K46/$J$210</f>
        <v>0</v>
      </c>
      <c r="M46" s="17"/>
    </row>
    <row r="47" spans="1:13" ht="13.5" customHeight="1" x14ac:dyDescent="0.25">
      <c r="A47" s="16">
        <v>2</v>
      </c>
      <c r="B47" s="16">
        <v>2</v>
      </c>
      <c r="C47" s="16">
        <v>4</v>
      </c>
      <c r="D47" s="16">
        <v>2</v>
      </c>
      <c r="E47" s="45"/>
      <c r="F47" s="450" t="s">
        <v>129</v>
      </c>
      <c r="G47" s="451"/>
      <c r="H47" s="40"/>
      <c r="I47" s="40"/>
      <c r="J47" s="40">
        <f>K48</f>
        <v>0</v>
      </c>
      <c r="K47" s="40"/>
      <c r="L47" s="40"/>
      <c r="M47" s="17"/>
    </row>
    <row r="48" spans="1:13" ht="13.5" customHeight="1" x14ac:dyDescent="0.25">
      <c r="A48" s="16">
        <v>2</v>
      </c>
      <c r="B48" s="16">
        <v>2</v>
      </c>
      <c r="C48" s="16">
        <v>4</v>
      </c>
      <c r="D48" s="16">
        <v>2</v>
      </c>
      <c r="E48" s="45" t="s">
        <v>13</v>
      </c>
      <c r="F48" s="450" t="s">
        <v>129</v>
      </c>
      <c r="G48" s="451"/>
      <c r="H48" s="40"/>
      <c r="I48" s="40"/>
      <c r="J48" s="40"/>
      <c r="K48" s="40">
        <f>'CUENTA T FR'!N75</f>
        <v>0</v>
      </c>
      <c r="L48" s="40">
        <f>K48/$J$210</f>
        <v>0</v>
      </c>
      <c r="M48" s="17"/>
    </row>
    <row r="49" spans="1:13" ht="13.5" customHeight="1" x14ac:dyDescent="0.25">
      <c r="A49" s="16">
        <v>2</v>
      </c>
      <c r="B49" s="16">
        <v>2</v>
      </c>
      <c r="C49" s="16">
        <v>4</v>
      </c>
      <c r="D49" s="16">
        <v>3</v>
      </c>
      <c r="E49" s="45"/>
      <c r="F49" s="456" t="s">
        <v>128</v>
      </c>
      <c r="G49" s="457"/>
      <c r="H49" s="40"/>
      <c r="I49" s="40"/>
      <c r="J49" s="40">
        <f>K50</f>
        <v>0</v>
      </c>
      <c r="K49" s="40"/>
      <c r="L49" s="40"/>
      <c r="M49" s="17"/>
    </row>
    <row r="50" spans="1:13" ht="13.5" customHeight="1" x14ac:dyDescent="0.25">
      <c r="A50" s="16">
        <v>2</v>
      </c>
      <c r="B50" s="16">
        <v>2</v>
      </c>
      <c r="C50" s="16">
        <v>4</v>
      </c>
      <c r="D50" s="16">
        <v>3</v>
      </c>
      <c r="E50" s="45" t="s">
        <v>13</v>
      </c>
      <c r="F50" s="456" t="s">
        <v>128</v>
      </c>
      <c r="G50" s="457"/>
      <c r="H50" s="40"/>
      <c r="I50" s="40"/>
      <c r="J50" s="40"/>
      <c r="K50" s="40">
        <f>'CUENTA T FR'!O75</f>
        <v>0</v>
      </c>
      <c r="L50" s="40">
        <f>K50/$J$210</f>
        <v>0</v>
      </c>
      <c r="M50" s="17"/>
    </row>
    <row r="51" spans="1:13" ht="13.5" customHeight="1" x14ac:dyDescent="0.25">
      <c r="A51" s="16">
        <v>2</v>
      </c>
      <c r="B51" s="16">
        <v>2</v>
      </c>
      <c r="C51" s="16">
        <v>4</v>
      </c>
      <c r="D51" s="16">
        <v>4</v>
      </c>
      <c r="E51" s="45"/>
      <c r="F51" s="456" t="s">
        <v>127</v>
      </c>
      <c r="G51" s="457"/>
      <c r="H51" s="40"/>
      <c r="I51" s="40"/>
      <c r="J51" s="40">
        <f>K52</f>
        <v>0</v>
      </c>
      <c r="K51" s="40"/>
      <c r="L51" s="40"/>
      <c r="M51" s="17"/>
    </row>
    <row r="52" spans="1:13" ht="13.5" customHeight="1" x14ac:dyDescent="0.25">
      <c r="A52" s="16">
        <v>2</v>
      </c>
      <c r="B52" s="16">
        <v>2</v>
      </c>
      <c r="C52" s="16">
        <v>4</v>
      </c>
      <c r="D52" s="16">
        <v>4</v>
      </c>
      <c r="E52" s="45" t="s">
        <v>13</v>
      </c>
      <c r="F52" s="456" t="s">
        <v>127</v>
      </c>
      <c r="G52" s="457"/>
      <c r="H52" s="40"/>
      <c r="I52" s="40"/>
      <c r="J52" s="40"/>
      <c r="K52" s="40">
        <f>'CUENTA T FR'!P75</f>
        <v>0</v>
      </c>
      <c r="L52" s="40">
        <f>K52/$J$210</f>
        <v>0</v>
      </c>
      <c r="M52" s="17"/>
    </row>
    <row r="53" spans="1:13" ht="13.5" customHeight="1" x14ac:dyDescent="0.25">
      <c r="A53" s="49">
        <v>2</v>
      </c>
      <c r="B53" s="49">
        <v>2</v>
      </c>
      <c r="C53" s="49">
        <v>5</v>
      </c>
      <c r="D53" s="49"/>
      <c r="E53" s="49"/>
      <c r="F53" s="446" t="s">
        <v>126</v>
      </c>
      <c r="G53" s="447"/>
      <c r="H53" s="48"/>
      <c r="I53" s="48">
        <f>J54+J56+J62+J64+J66</f>
        <v>0</v>
      </c>
      <c r="J53" s="48"/>
      <c r="K53" s="48"/>
      <c r="L53" s="48"/>
      <c r="M53" s="17"/>
    </row>
    <row r="54" spans="1:13" ht="13.5" customHeight="1" x14ac:dyDescent="0.25">
      <c r="A54" s="16">
        <v>2</v>
      </c>
      <c r="B54" s="16">
        <v>2</v>
      </c>
      <c r="C54" s="16">
        <v>5</v>
      </c>
      <c r="D54" s="16">
        <v>1</v>
      </c>
      <c r="E54" s="45"/>
      <c r="F54" s="469" t="s">
        <v>125</v>
      </c>
      <c r="G54" s="470"/>
      <c r="H54" s="40"/>
      <c r="I54" s="40"/>
      <c r="J54" s="40">
        <f>K55</f>
        <v>0</v>
      </c>
      <c r="K54" s="40"/>
      <c r="L54" s="40"/>
      <c r="M54" s="17"/>
    </row>
    <row r="55" spans="1:13" ht="13.5" customHeight="1" x14ac:dyDescent="0.25">
      <c r="A55" s="16">
        <v>2</v>
      </c>
      <c r="B55" s="16">
        <v>2</v>
      </c>
      <c r="C55" s="16">
        <v>5</v>
      </c>
      <c r="D55" s="16">
        <v>1</v>
      </c>
      <c r="E55" s="45" t="s">
        <v>13</v>
      </c>
      <c r="F55" s="469" t="s">
        <v>125</v>
      </c>
      <c r="G55" s="470"/>
      <c r="H55" s="40"/>
      <c r="I55" s="40"/>
      <c r="J55" s="40"/>
      <c r="K55" s="40">
        <f>'CUENTA T FR'!Q75</f>
        <v>0</v>
      </c>
      <c r="L55" s="40">
        <f>K55/$J$210</f>
        <v>0</v>
      </c>
      <c r="M55" s="17"/>
    </row>
    <row r="56" spans="1:13" ht="13.5" customHeight="1" x14ac:dyDescent="0.25">
      <c r="A56" s="16">
        <v>2</v>
      </c>
      <c r="B56" s="16">
        <v>2</v>
      </c>
      <c r="C56" s="16">
        <v>5</v>
      </c>
      <c r="D56" s="16">
        <v>3</v>
      </c>
      <c r="E56" s="45"/>
      <c r="F56" s="448" t="s">
        <v>124</v>
      </c>
      <c r="G56" s="449"/>
      <c r="H56" s="40"/>
      <c r="I56" s="40"/>
      <c r="J56" s="40">
        <f>K57+K58+K59+K60+K61</f>
        <v>0</v>
      </c>
      <c r="K56" s="61"/>
      <c r="L56" s="40"/>
      <c r="M56" s="17"/>
    </row>
    <row r="57" spans="1:13" ht="13.5" customHeight="1" x14ac:dyDescent="0.25">
      <c r="A57" s="16">
        <v>2</v>
      </c>
      <c r="B57" s="16">
        <v>2</v>
      </c>
      <c r="C57" s="16">
        <v>5</v>
      </c>
      <c r="D57" s="16">
        <v>3</v>
      </c>
      <c r="E57" s="45" t="s">
        <v>13</v>
      </c>
      <c r="F57" s="450" t="s">
        <v>123</v>
      </c>
      <c r="G57" s="451"/>
      <c r="H57" s="40"/>
      <c r="I57" s="40"/>
      <c r="J57" s="40"/>
      <c r="K57" s="40">
        <f>'CUENTA T FR'!R75</f>
        <v>0</v>
      </c>
      <c r="L57" s="40">
        <f>K57/$J$210</f>
        <v>0</v>
      </c>
      <c r="M57" s="17"/>
    </row>
    <row r="58" spans="1:13" ht="13.5" customHeight="1" x14ac:dyDescent="0.25">
      <c r="A58" s="16">
        <v>2</v>
      </c>
      <c r="B58" s="16">
        <v>2</v>
      </c>
      <c r="C58" s="16">
        <v>5</v>
      </c>
      <c r="D58" s="16">
        <v>3</v>
      </c>
      <c r="E58" s="45" t="s">
        <v>15</v>
      </c>
      <c r="F58" s="450" t="s">
        <v>598</v>
      </c>
      <c r="G58" s="451"/>
      <c r="H58" s="40"/>
      <c r="I58" s="40"/>
      <c r="J58" s="40"/>
      <c r="K58" s="40">
        <f>'CUENTA T FR'!S75</f>
        <v>0</v>
      </c>
      <c r="L58" s="40">
        <f>K58/$J$210</f>
        <v>0</v>
      </c>
      <c r="M58" s="17"/>
    </row>
    <row r="59" spans="1:13" ht="13.5" customHeight="1" x14ac:dyDescent="0.25">
      <c r="A59" s="16">
        <v>2</v>
      </c>
      <c r="B59" s="16">
        <v>2</v>
      </c>
      <c r="C59" s="16">
        <v>5</v>
      </c>
      <c r="D59" s="16">
        <v>3</v>
      </c>
      <c r="E59" s="45" t="s">
        <v>29</v>
      </c>
      <c r="F59" s="450" t="s">
        <v>122</v>
      </c>
      <c r="G59" s="451"/>
      <c r="H59" s="40"/>
      <c r="I59" s="40"/>
      <c r="J59" s="40"/>
      <c r="K59" s="40">
        <f>'CUENTA T FR'!T75</f>
        <v>0</v>
      </c>
      <c r="L59" s="40">
        <f>K59/$J$210</f>
        <v>0</v>
      </c>
      <c r="M59" s="17"/>
    </row>
    <row r="60" spans="1:13" ht="13.5" customHeight="1" x14ac:dyDescent="0.25">
      <c r="A60" s="16">
        <v>2</v>
      </c>
      <c r="B60" s="16">
        <v>2</v>
      </c>
      <c r="C60" s="16">
        <v>5</v>
      </c>
      <c r="D60" s="16">
        <v>3</v>
      </c>
      <c r="E60" s="45" t="s">
        <v>35</v>
      </c>
      <c r="F60" s="448" t="s">
        <v>121</v>
      </c>
      <c r="G60" s="449"/>
      <c r="H60" s="40"/>
      <c r="I60" s="40"/>
      <c r="J60" s="61"/>
      <c r="K60" s="40">
        <f>'CUENTA T FR'!U75</f>
        <v>0</v>
      </c>
      <c r="L60" s="40">
        <f>K60/$J$210</f>
        <v>0</v>
      </c>
      <c r="M60" s="17"/>
    </row>
    <row r="61" spans="1:13" ht="13.5" customHeight="1" x14ac:dyDescent="0.25">
      <c r="A61" s="16">
        <v>2</v>
      </c>
      <c r="B61" s="16">
        <v>2</v>
      </c>
      <c r="C61" s="16">
        <v>5</v>
      </c>
      <c r="D61" s="16">
        <v>3</v>
      </c>
      <c r="E61" s="45" t="s">
        <v>28</v>
      </c>
      <c r="F61" s="450" t="s">
        <v>120</v>
      </c>
      <c r="G61" s="451"/>
      <c r="H61" s="40"/>
      <c r="I61" s="40"/>
      <c r="J61" s="40"/>
      <c r="K61" s="40">
        <f>'CUENTA T FR'!V75</f>
        <v>0</v>
      </c>
      <c r="L61" s="40">
        <f>K61/$J$210</f>
        <v>0</v>
      </c>
      <c r="M61" s="17"/>
    </row>
    <row r="62" spans="1:13" ht="13.5" customHeight="1" x14ac:dyDescent="0.25">
      <c r="A62" s="16">
        <v>2</v>
      </c>
      <c r="B62" s="16">
        <v>2</v>
      </c>
      <c r="C62" s="16">
        <v>5</v>
      </c>
      <c r="D62" s="16">
        <v>4</v>
      </c>
      <c r="E62" s="45"/>
      <c r="F62" s="44" t="s">
        <v>119</v>
      </c>
      <c r="G62" s="43"/>
      <c r="H62" s="40"/>
      <c r="I62" s="40"/>
      <c r="J62" s="40">
        <f>K63</f>
        <v>0</v>
      </c>
      <c r="K62" s="40"/>
      <c r="L62" s="40"/>
      <c r="M62" s="17"/>
    </row>
    <row r="63" spans="1:13" ht="13.5" customHeight="1" x14ac:dyDescent="0.25">
      <c r="A63" s="16">
        <v>2</v>
      </c>
      <c r="B63" s="16">
        <v>2</v>
      </c>
      <c r="C63" s="16">
        <v>5</v>
      </c>
      <c r="D63" s="16">
        <v>4</v>
      </c>
      <c r="E63" s="45" t="s">
        <v>13</v>
      </c>
      <c r="F63" s="44" t="s">
        <v>119</v>
      </c>
      <c r="G63" s="43"/>
      <c r="H63" s="40"/>
      <c r="I63" s="40"/>
      <c r="J63" s="40"/>
      <c r="K63" s="40">
        <f>'CUENTA T FR'!W75</f>
        <v>0</v>
      </c>
      <c r="L63" s="40">
        <f>K63/$J$210</f>
        <v>0</v>
      </c>
      <c r="M63" s="17"/>
    </row>
    <row r="64" spans="1:13" ht="13.5" customHeight="1" x14ac:dyDescent="0.25">
      <c r="A64" s="16">
        <v>2</v>
      </c>
      <c r="B64" s="16">
        <v>2</v>
      </c>
      <c r="C64" s="16">
        <v>5</v>
      </c>
      <c r="D64" s="16">
        <v>8</v>
      </c>
      <c r="E64" s="45"/>
      <c r="F64" s="450" t="s">
        <v>118</v>
      </c>
      <c r="G64" s="451"/>
      <c r="H64" s="40"/>
      <c r="I64" s="40"/>
      <c r="J64" s="40">
        <f>K65</f>
        <v>0</v>
      </c>
      <c r="K64" s="40"/>
      <c r="L64" s="40"/>
      <c r="M64" s="17"/>
    </row>
    <row r="65" spans="1:15" ht="13.5" customHeight="1" x14ac:dyDescent="0.25">
      <c r="A65" s="16">
        <v>2</v>
      </c>
      <c r="B65" s="16">
        <v>2</v>
      </c>
      <c r="C65" s="16">
        <v>5</v>
      </c>
      <c r="D65" s="16">
        <v>8</v>
      </c>
      <c r="E65" s="45" t="s">
        <v>13</v>
      </c>
      <c r="F65" s="450" t="s">
        <v>118</v>
      </c>
      <c r="G65" s="451"/>
      <c r="H65" s="40"/>
      <c r="I65" s="40"/>
      <c r="J65" s="40"/>
      <c r="K65" s="40">
        <f>'CUENTA T FR'!X75</f>
        <v>0</v>
      </c>
      <c r="L65" s="40">
        <f>K65/$J$210</f>
        <v>0</v>
      </c>
      <c r="M65" s="17"/>
    </row>
    <row r="66" spans="1:15" ht="13.5" customHeight="1" x14ac:dyDescent="0.25">
      <c r="A66" s="16">
        <v>2</v>
      </c>
      <c r="B66" s="16">
        <v>2</v>
      </c>
      <c r="C66" s="16">
        <v>5</v>
      </c>
      <c r="D66" s="16">
        <v>9</v>
      </c>
      <c r="E66" s="45"/>
      <c r="F66" s="44" t="s">
        <v>570</v>
      </c>
      <c r="G66" s="43"/>
      <c r="H66" s="40"/>
      <c r="I66" s="40"/>
      <c r="J66" s="40">
        <f>+K67</f>
        <v>0</v>
      </c>
      <c r="K66" s="40"/>
      <c r="L66" s="40"/>
      <c r="M66" s="17"/>
    </row>
    <row r="67" spans="1:15" ht="13.5" customHeight="1" x14ac:dyDescent="0.25">
      <c r="A67" s="16">
        <v>2</v>
      </c>
      <c r="B67" s="16">
        <v>2</v>
      </c>
      <c r="C67" s="16">
        <v>5</v>
      </c>
      <c r="D67" s="16">
        <v>9</v>
      </c>
      <c r="E67" s="45" t="s">
        <v>13</v>
      </c>
      <c r="F67" s="44" t="s">
        <v>571</v>
      </c>
      <c r="G67" s="43"/>
      <c r="H67" s="40"/>
      <c r="I67" s="40"/>
      <c r="J67" s="40"/>
      <c r="K67" s="40">
        <f>'CUENTA T FR'!Y75</f>
        <v>0</v>
      </c>
      <c r="L67" s="40">
        <f>K67/$J$210</f>
        <v>0</v>
      </c>
      <c r="M67" s="17"/>
    </row>
    <row r="68" spans="1:15" ht="13.5" customHeight="1" x14ac:dyDescent="0.25">
      <c r="A68" s="49">
        <v>2</v>
      </c>
      <c r="B68" s="49">
        <v>2</v>
      </c>
      <c r="C68" s="49">
        <v>6</v>
      </c>
      <c r="D68" s="49"/>
      <c r="E68" s="49"/>
      <c r="F68" s="446" t="s">
        <v>117</v>
      </c>
      <c r="G68" s="447"/>
      <c r="H68" s="48"/>
      <c r="I68" s="48">
        <f>J69+J71</f>
        <v>0</v>
      </c>
      <c r="J68" s="48"/>
      <c r="K68" s="48"/>
      <c r="L68" s="48"/>
      <c r="M68" s="17"/>
    </row>
    <row r="69" spans="1:15" ht="13.5" customHeight="1" x14ac:dyDescent="0.25">
      <c r="A69" s="16">
        <v>2</v>
      </c>
      <c r="B69" s="16">
        <v>2</v>
      </c>
      <c r="C69" s="16">
        <v>6</v>
      </c>
      <c r="D69" s="16">
        <v>1</v>
      </c>
      <c r="E69" s="45"/>
      <c r="F69" s="448" t="s">
        <v>116</v>
      </c>
      <c r="G69" s="449"/>
      <c r="H69" s="40"/>
      <c r="I69" s="40"/>
      <c r="J69" s="40">
        <f>K70</f>
        <v>0</v>
      </c>
      <c r="K69" s="40"/>
      <c r="L69" s="40"/>
      <c r="M69" s="17"/>
    </row>
    <row r="70" spans="1:15" ht="13.5" customHeight="1" x14ac:dyDescent="0.25">
      <c r="A70" s="16">
        <v>2</v>
      </c>
      <c r="B70" s="16">
        <v>2</v>
      </c>
      <c r="C70" s="16">
        <v>6</v>
      </c>
      <c r="D70" s="16">
        <v>1</v>
      </c>
      <c r="E70" s="45" t="s">
        <v>13</v>
      </c>
      <c r="F70" s="448" t="s">
        <v>116</v>
      </c>
      <c r="G70" s="449"/>
      <c r="H70" s="40"/>
      <c r="I70" s="40"/>
      <c r="J70" s="40"/>
      <c r="K70" s="40">
        <f>'CUENTA T FR'!Z75</f>
        <v>0</v>
      </c>
      <c r="L70" s="40">
        <f>K70/$J$210</f>
        <v>0</v>
      </c>
      <c r="M70" s="17"/>
    </row>
    <row r="71" spans="1:15" ht="13.5" customHeight="1" x14ac:dyDescent="0.25">
      <c r="A71" s="16">
        <v>2</v>
      </c>
      <c r="B71" s="16">
        <v>2</v>
      </c>
      <c r="C71" s="16">
        <v>6</v>
      </c>
      <c r="D71" s="16">
        <v>2</v>
      </c>
      <c r="E71" s="45"/>
      <c r="F71" s="448" t="s">
        <v>115</v>
      </c>
      <c r="G71" s="449"/>
      <c r="H71" s="40"/>
      <c r="I71" s="40"/>
      <c r="J71" s="40">
        <f>K72</f>
        <v>0</v>
      </c>
      <c r="K71" s="40"/>
      <c r="L71" s="40"/>
      <c r="M71" s="17"/>
    </row>
    <row r="72" spans="1:15" ht="13.5" customHeight="1" x14ac:dyDescent="0.25">
      <c r="A72" s="16">
        <v>2</v>
      </c>
      <c r="B72" s="16">
        <v>2</v>
      </c>
      <c r="C72" s="16">
        <v>6</v>
      </c>
      <c r="D72" s="16">
        <v>2</v>
      </c>
      <c r="E72" s="45" t="s">
        <v>13</v>
      </c>
      <c r="F72" s="448" t="s">
        <v>115</v>
      </c>
      <c r="G72" s="449"/>
      <c r="H72" s="40"/>
      <c r="I72" s="40"/>
      <c r="J72" s="40"/>
      <c r="K72" s="40">
        <f>'CUENTA T FR'!AA75</f>
        <v>0</v>
      </c>
      <c r="L72" s="40">
        <f>K72/$J$210</f>
        <v>0</v>
      </c>
      <c r="M72" s="17"/>
    </row>
    <row r="73" spans="1:15" ht="13.5" customHeight="1" x14ac:dyDescent="0.25">
      <c r="A73" s="49">
        <v>2</v>
      </c>
      <c r="B73" s="49">
        <v>2</v>
      </c>
      <c r="C73" s="49">
        <v>7</v>
      </c>
      <c r="D73" s="49"/>
      <c r="E73" s="49"/>
      <c r="F73" s="446" t="s">
        <v>114</v>
      </c>
      <c r="G73" s="447"/>
      <c r="H73" s="48"/>
      <c r="I73" s="48">
        <f>J74+J80+J89</f>
        <v>0</v>
      </c>
      <c r="J73" s="48"/>
      <c r="K73" s="48"/>
      <c r="L73" s="48"/>
      <c r="M73" s="17"/>
    </row>
    <row r="74" spans="1:15" ht="13.5" customHeight="1" x14ac:dyDescent="0.25">
      <c r="A74" s="16">
        <v>2</v>
      </c>
      <c r="B74" s="16">
        <v>2</v>
      </c>
      <c r="C74" s="16">
        <v>7</v>
      </c>
      <c r="D74" s="16">
        <v>1</v>
      </c>
      <c r="E74" s="45"/>
      <c r="F74" s="456" t="s">
        <v>599</v>
      </c>
      <c r="G74" s="457"/>
      <c r="H74" s="40"/>
      <c r="I74" s="40"/>
      <c r="J74" s="40">
        <f>K75+K76+K77+K78+K79</f>
        <v>0</v>
      </c>
      <c r="K74" s="40"/>
      <c r="L74" s="40"/>
      <c r="M74" s="17"/>
    </row>
    <row r="75" spans="1:15" ht="13.5" customHeight="1" x14ac:dyDescent="0.25">
      <c r="A75" s="16">
        <v>2</v>
      </c>
      <c r="B75" s="16">
        <v>2</v>
      </c>
      <c r="C75" s="16">
        <v>7</v>
      </c>
      <c r="D75" s="16">
        <v>1</v>
      </c>
      <c r="E75" s="45" t="s">
        <v>13</v>
      </c>
      <c r="F75" s="450" t="s">
        <v>113</v>
      </c>
      <c r="G75" s="451"/>
      <c r="H75" s="40"/>
      <c r="I75" s="40"/>
      <c r="J75" s="40"/>
      <c r="K75" s="40">
        <f>'CUENTA T FR'!AB75</f>
        <v>0</v>
      </c>
      <c r="L75" s="40">
        <f>K75/$J$210</f>
        <v>0</v>
      </c>
      <c r="M75" s="17"/>
    </row>
    <row r="76" spans="1:15" ht="13.5" customHeight="1" x14ac:dyDescent="0.25">
      <c r="A76" s="16">
        <v>2</v>
      </c>
      <c r="B76" s="16">
        <v>2</v>
      </c>
      <c r="C76" s="16">
        <v>7</v>
      </c>
      <c r="D76" s="16">
        <v>1</v>
      </c>
      <c r="E76" s="45" t="s">
        <v>29</v>
      </c>
      <c r="F76" s="44" t="s">
        <v>572</v>
      </c>
      <c r="G76" s="43"/>
      <c r="H76" s="40"/>
      <c r="I76" s="40"/>
      <c r="J76" s="40"/>
      <c r="K76" s="40">
        <f>'CUENTA T FR'!AC75</f>
        <v>0</v>
      </c>
      <c r="L76" s="40">
        <f>K76/$J$210</f>
        <v>0</v>
      </c>
      <c r="M76" s="17"/>
    </row>
    <row r="77" spans="1:15" ht="13.5" customHeight="1" x14ac:dyDescent="0.25">
      <c r="A77" s="16">
        <v>2</v>
      </c>
      <c r="B77" s="16">
        <v>2</v>
      </c>
      <c r="C77" s="16">
        <v>7</v>
      </c>
      <c r="D77" s="16">
        <v>1</v>
      </c>
      <c r="E77" s="45" t="s">
        <v>26</v>
      </c>
      <c r="F77" s="450" t="s">
        <v>111</v>
      </c>
      <c r="G77" s="451"/>
      <c r="H77" s="40"/>
      <c r="I77" s="40"/>
      <c r="J77" s="40"/>
      <c r="K77" s="40">
        <f>'CUENTA T FR'!AD75</f>
        <v>0</v>
      </c>
      <c r="L77" s="40">
        <f>K77/$J$210</f>
        <v>0</v>
      </c>
      <c r="M77" s="17"/>
    </row>
    <row r="78" spans="1:15" ht="13.5" customHeight="1" x14ac:dyDescent="0.25">
      <c r="A78" s="16">
        <v>2</v>
      </c>
      <c r="B78" s="16">
        <v>2</v>
      </c>
      <c r="C78" s="16">
        <v>7</v>
      </c>
      <c r="D78" s="16">
        <v>1</v>
      </c>
      <c r="E78" s="45" t="s">
        <v>41</v>
      </c>
      <c r="F78" s="450" t="s">
        <v>573</v>
      </c>
      <c r="G78" s="451"/>
      <c r="H78" s="40"/>
      <c r="I78" s="40"/>
      <c r="J78" s="40"/>
      <c r="K78" s="40">
        <f>'CUENTA T FR'!AE75</f>
        <v>0</v>
      </c>
      <c r="L78" s="40">
        <f>K78/$J$210</f>
        <v>0</v>
      </c>
      <c r="M78" s="17"/>
    </row>
    <row r="79" spans="1:15" ht="13.5" customHeight="1" x14ac:dyDescent="0.25">
      <c r="A79" s="16">
        <v>2</v>
      </c>
      <c r="B79" s="16">
        <v>2</v>
      </c>
      <c r="C79" s="16">
        <v>7</v>
      </c>
      <c r="D79" s="16">
        <v>1</v>
      </c>
      <c r="E79" s="45" t="s">
        <v>548</v>
      </c>
      <c r="F79" s="450" t="s">
        <v>109</v>
      </c>
      <c r="G79" s="451"/>
      <c r="H79" s="40"/>
      <c r="I79" s="40"/>
      <c r="J79" s="40"/>
      <c r="K79" s="40">
        <f>+'CUENTA T FR'!AF75</f>
        <v>0</v>
      </c>
      <c r="L79" s="40">
        <f>K79/$J$210</f>
        <v>0</v>
      </c>
      <c r="M79" s="17"/>
      <c r="O79" s="62">
        <f>+I73+J100+K150+K152+K154+K156+I159+K185+K186+K191+J204</f>
        <v>0</v>
      </c>
    </row>
    <row r="80" spans="1:15" ht="13.5" customHeight="1" x14ac:dyDescent="0.25">
      <c r="A80" s="16">
        <v>2</v>
      </c>
      <c r="B80" s="16">
        <v>2</v>
      </c>
      <c r="C80" s="16">
        <v>7</v>
      </c>
      <c r="D80" s="16">
        <v>2</v>
      </c>
      <c r="E80" s="45"/>
      <c r="F80" s="450" t="s">
        <v>108</v>
      </c>
      <c r="G80" s="451"/>
      <c r="H80" s="40"/>
      <c r="I80" s="40"/>
      <c r="J80" s="40">
        <f>K81+K82+K83+K84+K85+K87+K86+K88</f>
        <v>0</v>
      </c>
      <c r="K80" s="40"/>
      <c r="L80" s="40"/>
      <c r="M80" s="17"/>
    </row>
    <row r="81" spans="1:13" ht="13.5" customHeight="1" x14ac:dyDescent="0.25">
      <c r="A81" s="16">
        <v>2</v>
      </c>
      <c r="B81" s="16">
        <v>2</v>
      </c>
      <c r="C81" s="16">
        <v>7</v>
      </c>
      <c r="D81" s="16">
        <v>2</v>
      </c>
      <c r="E81" s="45" t="s">
        <v>13</v>
      </c>
      <c r="F81" s="44" t="s">
        <v>600</v>
      </c>
      <c r="G81" s="43"/>
      <c r="H81" s="40"/>
      <c r="I81" s="40"/>
      <c r="J81" s="40"/>
      <c r="K81" s="40">
        <f>'CUENTA T FR'!AG75</f>
        <v>0</v>
      </c>
      <c r="L81" s="40">
        <f t="shared" ref="L81:L90" si="0">K81/$J$210</f>
        <v>0</v>
      </c>
      <c r="M81" s="17"/>
    </row>
    <row r="82" spans="1:13" ht="13.5" customHeight="1" x14ac:dyDescent="0.25">
      <c r="A82" s="16">
        <v>2</v>
      </c>
      <c r="B82" s="16">
        <v>2</v>
      </c>
      <c r="C82" s="16">
        <v>7</v>
      </c>
      <c r="D82" s="16">
        <v>2</v>
      </c>
      <c r="E82" s="45" t="s">
        <v>15</v>
      </c>
      <c r="F82" s="456" t="s">
        <v>576</v>
      </c>
      <c r="G82" s="457"/>
      <c r="H82" s="40"/>
      <c r="I82" s="40"/>
      <c r="J82" s="61"/>
      <c r="K82" s="40">
        <f>'CUENTA T FR'!AH75</f>
        <v>0</v>
      </c>
      <c r="L82" s="40">
        <f t="shared" si="0"/>
        <v>0</v>
      </c>
      <c r="M82" s="17"/>
    </row>
    <row r="83" spans="1:13" ht="13.5" customHeight="1" x14ac:dyDescent="0.25">
      <c r="A83" s="16">
        <v>2</v>
      </c>
      <c r="B83" s="16">
        <v>2</v>
      </c>
      <c r="C83" s="16">
        <v>7</v>
      </c>
      <c r="D83" s="16">
        <v>2</v>
      </c>
      <c r="E83" s="45" t="s">
        <v>35</v>
      </c>
      <c r="F83" s="456" t="s">
        <v>107</v>
      </c>
      <c r="G83" s="457"/>
      <c r="H83" s="40"/>
      <c r="I83" s="40"/>
      <c r="J83" s="40"/>
      <c r="K83" s="40">
        <f>'CUENTA T FR'!AI75</f>
        <v>0</v>
      </c>
      <c r="L83" s="40">
        <f t="shared" si="0"/>
        <v>0</v>
      </c>
      <c r="M83" s="17"/>
    </row>
    <row r="84" spans="1:13" ht="13.5" customHeight="1" x14ac:dyDescent="0.25">
      <c r="A84" s="16">
        <v>2</v>
      </c>
      <c r="B84" s="16">
        <v>2</v>
      </c>
      <c r="C84" s="16">
        <v>7</v>
      </c>
      <c r="D84" s="16">
        <v>2</v>
      </c>
      <c r="E84" s="45" t="s">
        <v>28</v>
      </c>
      <c r="F84" s="456" t="s">
        <v>106</v>
      </c>
      <c r="G84" s="457"/>
      <c r="H84" s="40"/>
      <c r="I84" s="40"/>
      <c r="J84" s="61"/>
      <c r="K84" s="40">
        <f>'CUENTA T FR'!AJ75</f>
        <v>0</v>
      </c>
      <c r="L84" s="40">
        <f t="shared" si="0"/>
        <v>0</v>
      </c>
      <c r="M84" s="17"/>
    </row>
    <row r="85" spans="1:13" ht="13.5" customHeight="1" x14ac:dyDescent="0.25">
      <c r="A85" s="16">
        <v>2</v>
      </c>
      <c r="B85" s="16">
        <v>2</v>
      </c>
      <c r="C85" s="16">
        <v>7</v>
      </c>
      <c r="D85" s="16">
        <v>2</v>
      </c>
      <c r="E85" s="45" t="s">
        <v>26</v>
      </c>
      <c r="F85" s="456" t="s">
        <v>105</v>
      </c>
      <c r="G85" s="457"/>
      <c r="H85" s="40"/>
      <c r="I85" s="40"/>
      <c r="J85" s="40"/>
      <c r="K85" s="40">
        <f>'CUENTA T FR'!AK75</f>
        <v>0</v>
      </c>
      <c r="L85" s="40">
        <f t="shared" si="0"/>
        <v>0</v>
      </c>
      <c r="M85" s="17"/>
    </row>
    <row r="86" spans="1:13" ht="13.5" customHeight="1" x14ac:dyDescent="0.25">
      <c r="A86" s="16">
        <v>2</v>
      </c>
      <c r="B86" s="16">
        <v>2</v>
      </c>
      <c r="C86" s="16">
        <v>7</v>
      </c>
      <c r="D86" s="16">
        <v>2</v>
      </c>
      <c r="E86" s="45" t="s">
        <v>41</v>
      </c>
      <c r="F86" s="456" t="s">
        <v>601</v>
      </c>
      <c r="G86" s="457"/>
      <c r="H86" s="40"/>
      <c r="I86" s="40"/>
      <c r="J86" s="40"/>
      <c r="K86" s="40">
        <f>'CUENTA T FR'!AL75</f>
        <v>0</v>
      </c>
      <c r="L86" s="40">
        <f t="shared" si="0"/>
        <v>0</v>
      </c>
      <c r="M86" s="17"/>
    </row>
    <row r="87" spans="1:13" ht="13.5" customHeight="1" x14ac:dyDescent="0.25">
      <c r="A87" s="16">
        <v>2</v>
      </c>
      <c r="B87" s="16">
        <v>2</v>
      </c>
      <c r="C87" s="16">
        <v>7</v>
      </c>
      <c r="D87" s="16">
        <v>2</v>
      </c>
      <c r="E87" s="45" t="s">
        <v>104</v>
      </c>
      <c r="F87" s="456" t="s">
        <v>602</v>
      </c>
      <c r="G87" s="457"/>
      <c r="H87" s="40"/>
      <c r="I87" s="40"/>
      <c r="J87" s="40"/>
      <c r="K87" s="40">
        <f>'CUENTA T FR'!AM75</f>
        <v>0</v>
      </c>
      <c r="L87" s="40">
        <f t="shared" si="0"/>
        <v>0</v>
      </c>
      <c r="M87" s="17"/>
    </row>
    <row r="88" spans="1:13" ht="13.5" customHeight="1" x14ac:dyDescent="0.25">
      <c r="A88" s="16">
        <v>2</v>
      </c>
      <c r="B88" s="16">
        <v>2</v>
      </c>
      <c r="C88" s="16">
        <v>7</v>
      </c>
      <c r="D88" s="16">
        <v>2</v>
      </c>
      <c r="E88" s="45" t="s">
        <v>548</v>
      </c>
      <c r="F88" s="456" t="s">
        <v>603</v>
      </c>
      <c r="G88" s="457"/>
      <c r="H88" s="40"/>
      <c r="I88" s="40"/>
      <c r="J88" s="40"/>
      <c r="K88" s="40">
        <f>+'CUENTA T FR'!AN75</f>
        <v>0</v>
      </c>
      <c r="L88" s="40">
        <f t="shared" si="0"/>
        <v>0</v>
      </c>
      <c r="M88" s="17"/>
    </row>
    <row r="89" spans="1:13" ht="13.5" customHeight="1" x14ac:dyDescent="0.25">
      <c r="A89" s="16">
        <v>2</v>
      </c>
      <c r="B89" s="16">
        <v>2</v>
      </c>
      <c r="C89" s="16">
        <v>7</v>
      </c>
      <c r="D89" s="16">
        <v>3</v>
      </c>
      <c r="E89" s="45"/>
      <c r="F89" s="51" t="s">
        <v>604</v>
      </c>
      <c r="G89" s="19"/>
      <c r="H89" s="40"/>
      <c r="I89" s="40"/>
      <c r="J89" s="40">
        <f>K90</f>
        <v>0</v>
      </c>
      <c r="K89" s="40"/>
      <c r="L89" s="40"/>
      <c r="M89" s="17"/>
    </row>
    <row r="90" spans="1:13" ht="13.5" customHeight="1" x14ac:dyDescent="0.25">
      <c r="A90" s="16">
        <v>2</v>
      </c>
      <c r="B90" s="16">
        <v>2</v>
      </c>
      <c r="C90" s="16">
        <v>7</v>
      </c>
      <c r="D90" s="16">
        <v>3</v>
      </c>
      <c r="E90" s="45" t="s">
        <v>13</v>
      </c>
      <c r="F90" s="51" t="s">
        <v>604</v>
      </c>
      <c r="G90" s="19"/>
      <c r="H90" s="40"/>
      <c r="I90" s="40"/>
      <c r="J90" s="40"/>
      <c r="K90" s="40">
        <f>'CUENTA T FR'!AO75</f>
        <v>0</v>
      </c>
      <c r="L90" s="40">
        <f t="shared" si="0"/>
        <v>0</v>
      </c>
      <c r="M90" s="17"/>
    </row>
    <row r="91" spans="1:13" ht="13.5" customHeight="1" x14ac:dyDescent="0.25">
      <c r="A91" s="49">
        <v>2</v>
      </c>
      <c r="B91" s="49">
        <v>2</v>
      </c>
      <c r="C91" s="49">
        <v>8</v>
      </c>
      <c r="D91" s="49"/>
      <c r="E91" s="49"/>
      <c r="F91" s="446" t="s">
        <v>103</v>
      </c>
      <c r="G91" s="447"/>
      <c r="H91" s="48"/>
      <c r="I91" s="48">
        <f>J92+J94+J96+J98+J100+J104+J107+J113</f>
        <v>325</v>
      </c>
      <c r="J91" s="48"/>
      <c r="K91" s="48"/>
      <c r="L91" s="48"/>
      <c r="M91" s="17"/>
    </row>
    <row r="92" spans="1:13" ht="13.5" customHeight="1" x14ac:dyDescent="0.25">
      <c r="A92" s="16">
        <v>2</v>
      </c>
      <c r="B92" s="16">
        <v>2</v>
      </c>
      <c r="C92" s="16">
        <v>8</v>
      </c>
      <c r="D92" s="16">
        <v>1</v>
      </c>
      <c r="E92" s="45"/>
      <c r="F92" s="450" t="s">
        <v>102</v>
      </c>
      <c r="G92" s="451"/>
      <c r="H92" s="40"/>
      <c r="I92" s="40"/>
      <c r="J92" s="40">
        <f>K93</f>
        <v>0</v>
      </c>
      <c r="K92" s="40"/>
      <c r="L92" s="40"/>
      <c r="M92" s="17"/>
    </row>
    <row r="93" spans="1:13" ht="13.5" customHeight="1" x14ac:dyDescent="0.25">
      <c r="A93" s="16">
        <v>2</v>
      </c>
      <c r="B93" s="16">
        <v>2</v>
      </c>
      <c r="C93" s="16">
        <v>8</v>
      </c>
      <c r="D93" s="16">
        <v>1</v>
      </c>
      <c r="E93" s="45" t="s">
        <v>13</v>
      </c>
      <c r="F93" s="450" t="s">
        <v>102</v>
      </c>
      <c r="G93" s="451"/>
      <c r="H93" s="40"/>
      <c r="I93" s="40"/>
      <c r="J93" s="40"/>
      <c r="K93" s="40">
        <f>'CUENTA T FR'!AP75</f>
        <v>0</v>
      </c>
      <c r="L93" s="40">
        <f>K93/$J$210</f>
        <v>0</v>
      </c>
      <c r="M93" s="17"/>
    </row>
    <row r="94" spans="1:13" ht="13.5" customHeight="1" x14ac:dyDescent="0.25">
      <c r="A94" s="16">
        <v>2</v>
      </c>
      <c r="B94" s="16">
        <v>2</v>
      </c>
      <c r="C94" s="16">
        <v>8</v>
      </c>
      <c r="D94" s="16">
        <v>2</v>
      </c>
      <c r="E94" s="45"/>
      <c r="F94" s="450" t="s">
        <v>101</v>
      </c>
      <c r="G94" s="451"/>
      <c r="H94" s="40"/>
      <c r="I94" s="40"/>
      <c r="J94" s="40">
        <f>K95</f>
        <v>325</v>
      </c>
      <c r="K94" s="40"/>
      <c r="L94" s="40"/>
      <c r="M94" s="17"/>
    </row>
    <row r="95" spans="1:13" ht="13.5" customHeight="1" x14ac:dyDescent="0.25">
      <c r="A95" s="16">
        <v>2</v>
      </c>
      <c r="B95" s="16">
        <v>2</v>
      </c>
      <c r="C95" s="16">
        <v>8</v>
      </c>
      <c r="D95" s="16">
        <v>2</v>
      </c>
      <c r="E95" s="45" t="s">
        <v>13</v>
      </c>
      <c r="F95" s="450" t="s">
        <v>101</v>
      </c>
      <c r="G95" s="451"/>
      <c r="H95" s="40"/>
      <c r="I95" s="40"/>
      <c r="J95" s="40"/>
      <c r="K95" s="40">
        <f>'CUENTA T FR'!AQ75</f>
        <v>325</v>
      </c>
      <c r="L95" s="40">
        <f>K95/$J$210</f>
        <v>1</v>
      </c>
      <c r="M95" s="17"/>
    </row>
    <row r="96" spans="1:13" ht="13.5" customHeight="1" x14ac:dyDescent="0.25">
      <c r="A96" s="16">
        <v>2</v>
      </c>
      <c r="B96" s="16">
        <v>2</v>
      </c>
      <c r="C96" s="16">
        <v>8</v>
      </c>
      <c r="D96" s="16">
        <v>3</v>
      </c>
      <c r="E96" s="45"/>
      <c r="F96" s="450" t="s">
        <v>100</v>
      </c>
      <c r="G96" s="451"/>
      <c r="H96" s="40"/>
      <c r="I96" s="40"/>
      <c r="J96" s="40">
        <f>K97</f>
        <v>0</v>
      </c>
      <c r="K96" s="40"/>
      <c r="L96" s="40"/>
      <c r="M96" s="17"/>
    </row>
    <row r="97" spans="1:13" ht="13.5" customHeight="1" x14ac:dyDescent="0.25">
      <c r="A97" s="16">
        <v>2</v>
      </c>
      <c r="B97" s="16">
        <v>2</v>
      </c>
      <c r="C97" s="16">
        <v>8</v>
      </c>
      <c r="D97" s="16">
        <v>3</v>
      </c>
      <c r="E97" s="45" t="s">
        <v>13</v>
      </c>
      <c r="F97" s="450" t="s">
        <v>100</v>
      </c>
      <c r="G97" s="451"/>
      <c r="H97" s="40"/>
      <c r="I97" s="40"/>
      <c r="J97" s="40"/>
      <c r="K97" s="40">
        <f>'CUENTA T FR'!AR75</f>
        <v>0</v>
      </c>
      <c r="L97" s="40">
        <f>K97/$J$210</f>
        <v>0</v>
      </c>
      <c r="M97" s="17"/>
    </row>
    <row r="98" spans="1:13" ht="13.5" customHeight="1" x14ac:dyDescent="0.25">
      <c r="A98" s="16">
        <v>2</v>
      </c>
      <c r="B98" s="16">
        <v>2</v>
      </c>
      <c r="C98" s="16">
        <v>8</v>
      </c>
      <c r="D98" s="16">
        <v>4</v>
      </c>
      <c r="E98" s="45"/>
      <c r="F98" s="448" t="s">
        <v>99</v>
      </c>
      <c r="G98" s="449"/>
      <c r="H98" s="40"/>
      <c r="I98" s="40"/>
      <c r="J98" s="40">
        <f>K99</f>
        <v>0</v>
      </c>
      <c r="K98" s="61"/>
      <c r="L98" s="40"/>
      <c r="M98" s="17"/>
    </row>
    <row r="99" spans="1:13" ht="13.5" customHeight="1" x14ac:dyDescent="0.25">
      <c r="A99" s="16">
        <v>2</v>
      </c>
      <c r="B99" s="16">
        <v>2</v>
      </c>
      <c r="C99" s="16">
        <v>8</v>
      </c>
      <c r="D99" s="16">
        <v>4</v>
      </c>
      <c r="E99" s="45" t="s">
        <v>13</v>
      </c>
      <c r="F99" s="448" t="s">
        <v>99</v>
      </c>
      <c r="G99" s="449"/>
      <c r="H99" s="40"/>
      <c r="I99" s="40"/>
      <c r="J99" s="40"/>
      <c r="K99" s="40">
        <f>'CUENTA T FR'!AS75</f>
        <v>0</v>
      </c>
      <c r="L99" s="40">
        <f>K99/$J$210</f>
        <v>0</v>
      </c>
      <c r="M99" s="17"/>
    </row>
    <row r="100" spans="1:13" ht="13.5" customHeight="1" x14ac:dyDescent="0.25">
      <c r="A100" s="16">
        <v>2</v>
      </c>
      <c r="B100" s="16">
        <v>2</v>
      </c>
      <c r="C100" s="16">
        <v>8</v>
      </c>
      <c r="D100" s="16">
        <v>5</v>
      </c>
      <c r="E100" s="45"/>
      <c r="F100" s="450" t="s">
        <v>98</v>
      </c>
      <c r="G100" s="451"/>
      <c r="H100" s="40"/>
      <c r="I100" s="40"/>
      <c r="J100" s="40">
        <f>K101+K102+K103</f>
        <v>0</v>
      </c>
      <c r="K100" s="40"/>
      <c r="L100" s="40"/>
      <c r="M100" s="17"/>
    </row>
    <row r="101" spans="1:13" ht="13.5" customHeight="1" x14ac:dyDescent="0.25">
      <c r="A101" s="16">
        <v>2</v>
      </c>
      <c r="B101" s="16">
        <v>2</v>
      </c>
      <c r="C101" s="16">
        <v>8</v>
      </c>
      <c r="D101" s="16">
        <v>5</v>
      </c>
      <c r="E101" s="45" t="s">
        <v>13</v>
      </c>
      <c r="F101" s="448" t="s">
        <v>97</v>
      </c>
      <c r="G101" s="449"/>
      <c r="H101" s="40"/>
      <c r="I101" s="40"/>
      <c r="J101" s="40"/>
      <c r="K101" s="40">
        <f>'CUENTA T FR'!AT75</f>
        <v>0</v>
      </c>
      <c r="L101" s="40">
        <f>K101/$J$210</f>
        <v>0</v>
      </c>
      <c r="M101" s="17"/>
    </row>
    <row r="102" spans="1:13" ht="13.5" customHeight="1" x14ac:dyDescent="0.25">
      <c r="A102" s="16">
        <v>2</v>
      </c>
      <c r="B102" s="16">
        <v>2</v>
      </c>
      <c r="C102" s="16">
        <v>8</v>
      </c>
      <c r="D102" s="16">
        <v>5</v>
      </c>
      <c r="E102" s="45" t="s">
        <v>15</v>
      </c>
      <c r="F102" s="448" t="s">
        <v>96</v>
      </c>
      <c r="G102" s="449"/>
      <c r="H102" s="40"/>
      <c r="I102" s="40"/>
      <c r="J102" s="40"/>
      <c r="K102" s="40">
        <f>'CUENTA T FR'!AU75</f>
        <v>0</v>
      </c>
      <c r="L102" s="40">
        <f>K102/$J$210</f>
        <v>0</v>
      </c>
      <c r="M102" s="17"/>
    </row>
    <row r="103" spans="1:13" ht="13.5" customHeight="1" x14ac:dyDescent="0.25">
      <c r="A103" s="16">
        <v>2</v>
      </c>
      <c r="B103" s="16">
        <v>2</v>
      </c>
      <c r="C103" s="16">
        <v>8</v>
      </c>
      <c r="D103" s="16">
        <v>5</v>
      </c>
      <c r="E103" s="45" t="s">
        <v>29</v>
      </c>
      <c r="F103" s="448" t="s">
        <v>95</v>
      </c>
      <c r="G103" s="449"/>
      <c r="H103" s="40"/>
      <c r="I103" s="40"/>
      <c r="J103" s="40"/>
      <c r="K103" s="40">
        <f>'CUENTA T FR'!AV75</f>
        <v>0</v>
      </c>
      <c r="L103" s="40">
        <f>K103/$J$210</f>
        <v>0</v>
      </c>
      <c r="M103" s="17"/>
    </row>
    <row r="104" spans="1:13" ht="13.5" customHeight="1" x14ac:dyDescent="0.25">
      <c r="A104" s="16">
        <v>2</v>
      </c>
      <c r="B104" s="16">
        <v>2</v>
      </c>
      <c r="C104" s="16">
        <v>8</v>
      </c>
      <c r="D104" s="16">
        <v>6</v>
      </c>
      <c r="E104" s="45"/>
      <c r="F104" s="448" t="s">
        <v>94</v>
      </c>
      <c r="G104" s="449"/>
      <c r="H104" s="40"/>
      <c r="I104" s="40"/>
      <c r="J104" s="40">
        <f>K105+K106</f>
        <v>0</v>
      </c>
      <c r="K104" s="40"/>
      <c r="L104" s="40"/>
      <c r="M104" s="17"/>
    </row>
    <row r="105" spans="1:13" ht="13.5" customHeight="1" x14ac:dyDescent="0.25">
      <c r="A105" s="16">
        <v>2</v>
      </c>
      <c r="B105" s="16">
        <v>2</v>
      </c>
      <c r="C105" s="16">
        <v>8</v>
      </c>
      <c r="D105" s="16">
        <v>6</v>
      </c>
      <c r="E105" s="45" t="s">
        <v>13</v>
      </c>
      <c r="F105" s="456" t="s">
        <v>93</v>
      </c>
      <c r="G105" s="457"/>
      <c r="H105" s="40"/>
      <c r="I105" s="40"/>
      <c r="J105" s="40"/>
      <c r="K105" s="40">
        <f>'CUENTA T FR'!AW75</f>
        <v>0</v>
      </c>
      <c r="L105" s="40">
        <f>K105/$J$210</f>
        <v>0</v>
      </c>
      <c r="M105" s="17"/>
    </row>
    <row r="106" spans="1:13" ht="13.5" customHeight="1" x14ac:dyDescent="0.25">
      <c r="A106" s="16">
        <v>2</v>
      </c>
      <c r="B106" s="16">
        <v>2</v>
      </c>
      <c r="C106" s="16">
        <v>8</v>
      </c>
      <c r="D106" s="16">
        <v>6</v>
      </c>
      <c r="E106" s="45" t="s">
        <v>15</v>
      </c>
      <c r="F106" s="450" t="s">
        <v>92</v>
      </c>
      <c r="G106" s="451"/>
      <c r="H106" s="40"/>
      <c r="I106" s="40"/>
      <c r="J106" s="40"/>
      <c r="K106" s="40">
        <f>'CUENTA T FR'!AX75</f>
        <v>0</v>
      </c>
      <c r="L106" s="40">
        <f>K106/$J$210</f>
        <v>0</v>
      </c>
      <c r="M106" s="17"/>
    </row>
    <row r="107" spans="1:13" ht="13.5" customHeight="1" x14ac:dyDescent="0.25">
      <c r="A107" s="16">
        <v>2</v>
      </c>
      <c r="B107" s="16">
        <v>2</v>
      </c>
      <c r="C107" s="16">
        <v>8</v>
      </c>
      <c r="D107" s="16">
        <v>7</v>
      </c>
      <c r="E107" s="45"/>
      <c r="F107" s="450" t="s">
        <v>91</v>
      </c>
      <c r="G107" s="451"/>
      <c r="H107" s="40"/>
      <c r="I107" s="40"/>
      <c r="J107" s="40">
        <f>K108+K109+K110+K111+K112</f>
        <v>0</v>
      </c>
      <c r="K107" s="40"/>
      <c r="L107" s="40"/>
      <c r="M107" s="17"/>
    </row>
    <row r="108" spans="1:13" ht="13.5" customHeight="1" x14ac:dyDescent="0.25">
      <c r="A108" s="16">
        <v>2</v>
      </c>
      <c r="B108" s="16">
        <v>2</v>
      </c>
      <c r="C108" s="16">
        <v>8</v>
      </c>
      <c r="D108" s="16">
        <v>7</v>
      </c>
      <c r="E108" s="45" t="s">
        <v>15</v>
      </c>
      <c r="F108" s="456" t="s">
        <v>90</v>
      </c>
      <c r="G108" s="457"/>
      <c r="H108" s="40"/>
      <c r="I108" s="40"/>
      <c r="J108" s="61"/>
      <c r="K108" s="40">
        <f>'CUENTA T FR'!AY75</f>
        <v>0</v>
      </c>
      <c r="L108" s="40">
        <f>K108/$J$210</f>
        <v>0</v>
      </c>
      <c r="M108" s="17"/>
    </row>
    <row r="109" spans="1:13" ht="13.5" customHeight="1" x14ac:dyDescent="0.25">
      <c r="A109" s="16">
        <v>2</v>
      </c>
      <c r="B109" s="16">
        <v>2</v>
      </c>
      <c r="C109" s="16">
        <v>8</v>
      </c>
      <c r="D109" s="16">
        <v>7</v>
      </c>
      <c r="E109" s="45" t="s">
        <v>29</v>
      </c>
      <c r="F109" s="51" t="s">
        <v>577</v>
      </c>
      <c r="G109" s="19"/>
      <c r="H109" s="40"/>
      <c r="I109" s="40"/>
      <c r="J109" s="61"/>
      <c r="K109" s="40">
        <f>'CUENTA T FR'!AZ75</f>
        <v>0</v>
      </c>
      <c r="L109" s="40">
        <f>K109/$J$210</f>
        <v>0</v>
      </c>
      <c r="M109" s="17"/>
    </row>
    <row r="110" spans="1:13" ht="13.5" customHeight="1" x14ac:dyDescent="0.25">
      <c r="A110" s="16">
        <v>2</v>
      </c>
      <c r="B110" s="16">
        <v>2</v>
      </c>
      <c r="C110" s="16">
        <v>8</v>
      </c>
      <c r="D110" s="16">
        <v>7</v>
      </c>
      <c r="E110" s="45" t="s">
        <v>35</v>
      </c>
      <c r="F110" s="456" t="s">
        <v>89</v>
      </c>
      <c r="G110" s="457"/>
      <c r="H110" s="40"/>
      <c r="I110" s="40"/>
      <c r="J110" s="61"/>
      <c r="K110" s="40">
        <f>'CUENTA T FR'!BA75</f>
        <v>0</v>
      </c>
      <c r="L110" s="40">
        <f>K110/$J$210</f>
        <v>0</v>
      </c>
      <c r="M110" s="17"/>
    </row>
    <row r="111" spans="1:13" ht="13.5" customHeight="1" x14ac:dyDescent="0.25">
      <c r="A111" s="16">
        <v>2</v>
      </c>
      <c r="B111" s="16">
        <v>2</v>
      </c>
      <c r="C111" s="16">
        <v>8</v>
      </c>
      <c r="D111" s="16">
        <v>7</v>
      </c>
      <c r="E111" s="45" t="s">
        <v>28</v>
      </c>
      <c r="F111" s="51" t="s">
        <v>578</v>
      </c>
      <c r="G111" s="19"/>
      <c r="H111" s="40"/>
      <c r="I111" s="40"/>
      <c r="J111" s="61"/>
      <c r="K111" s="40">
        <f>'CUENTA T FR'!BB75</f>
        <v>0</v>
      </c>
      <c r="L111" s="40">
        <f>K111/$J$210</f>
        <v>0</v>
      </c>
      <c r="M111" s="17"/>
    </row>
    <row r="112" spans="1:13" ht="13.5" customHeight="1" x14ac:dyDescent="0.25">
      <c r="A112" s="16">
        <v>2</v>
      </c>
      <c r="B112" s="16">
        <v>2</v>
      </c>
      <c r="C112" s="16">
        <v>8</v>
      </c>
      <c r="D112" s="16">
        <v>7</v>
      </c>
      <c r="E112" s="45" t="s">
        <v>26</v>
      </c>
      <c r="F112" s="456" t="s">
        <v>88</v>
      </c>
      <c r="G112" s="457"/>
      <c r="H112" s="40"/>
      <c r="I112" s="40"/>
      <c r="J112" s="40"/>
      <c r="K112" s="40">
        <f>'CUENTA T FR'!BC75</f>
        <v>0</v>
      </c>
      <c r="L112" s="40">
        <f>K112/$J$210</f>
        <v>0</v>
      </c>
      <c r="M112" s="17"/>
    </row>
    <row r="113" spans="1:13" ht="13.5" customHeight="1" x14ac:dyDescent="0.25">
      <c r="A113" s="16">
        <v>2</v>
      </c>
      <c r="B113" s="16">
        <v>2</v>
      </c>
      <c r="C113" s="16">
        <v>8</v>
      </c>
      <c r="D113" s="16">
        <v>8</v>
      </c>
      <c r="E113" s="45"/>
      <c r="F113" s="448" t="s">
        <v>87</v>
      </c>
      <c r="G113" s="449"/>
      <c r="H113" s="40"/>
      <c r="I113" s="40"/>
      <c r="J113" s="40">
        <f>K114+K115+K116</f>
        <v>0</v>
      </c>
      <c r="K113" s="61"/>
      <c r="L113" s="40"/>
      <c r="M113" s="17"/>
    </row>
    <row r="114" spans="1:13" ht="13.5" customHeight="1" x14ac:dyDescent="0.25">
      <c r="A114" s="16">
        <v>2</v>
      </c>
      <c r="B114" s="16">
        <v>2</v>
      </c>
      <c r="C114" s="16">
        <v>8</v>
      </c>
      <c r="D114" s="16">
        <v>8</v>
      </c>
      <c r="E114" s="45" t="s">
        <v>13</v>
      </c>
      <c r="F114" s="450" t="s">
        <v>86</v>
      </c>
      <c r="G114" s="451"/>
      <c r="H114" s="40"/>
      <c r="I114" s="40"/>
      <c r="J114" s="40"/>
      <c r="K114" s="40">
        <f>'CUENTA T FR'!BD75</f>
        <v>0</v>
      </c>
      <c r="L114" s="40">
        <f>K114/$J$210</f>
        <v>0</v>
      </c>
      <c r="M114" s="17"/>
    </row>
    <row r="115" spans="1:13" ht="13.5" customHeight="1" x14ac:dyDescent="0.25">
      <c r="A115" s="16">
        <v>2</v>
      </c>
      <c r="B115" s="16">
        <v>2</v>
      </c>
      <c r="C115" s="16">
        <v>8</v>
      </c>
      <c r="D115" s="16">
        <v>8</v>
      </c>
      <c r="E115" s="45" t="s">
        <v>15</v>
      </c>
      <c r="F115" s="450" t="s">
        <v>85</v>
      </c>
      <c r="G115" s="451"/>
      <c r="H115" s="40"/>
      <c r="I115" s="40"/>
      <c r="J115" s="40"/>
      <c r="K115" s="40">
        <f>'CUENTA T FR'!BE75</f>
        <v>0</v>
      </c>
      <c r="L115" s="40">
        <f>K115/$J$210</f>
        <v>0</v>
      </c>
      <c r="M115" s="17"/>
    </row>
    <row r="116" spans="1:13" ht="13.5" customHeight="1" x14ac:dyDescent="0.25">
      <c r="A116" s="16">
        <v>2</v>
      </c>
      <c r="B116" s="16">
        <v>2</v>
      </c>
      <c r="C116" s="16">
        <v>8</v>
      </c>
      <c r="D116" s="16">
        <v>8</v>
      </c>
      <c r="E116" s="45" t="s">
        <v>29</v>
      </c>
      <c r="F116" s="450" t="s">
        <v>84</v>
      </c>
      <c r="G116" s="451"/>
      <c r="H116" s="40"/>
      <c r="I116" s="40"/>
      <c r="J116" s="40"/>
      <c r="K116" s="40">
        <f>'CUENTA T FR'!BF75</f>
        <v>0</v>
      </c>
      <c r="L116" s="40">
        <f>K116/$J$210</f>
        <v>0</v>
      </c>
      <c r="M116" s="17"/>
    </row>
    <row r="117" spans="1:13" ht="13.5" customHeight="1" x14ac:dyDescent="0.25">
      <c r="A117" s="49">
        <v>2</v>
      </c>
      <c r="B117" s="49">
        <v>2</v>
      </c>
      <c r="C117" s="49">
        <v>9</v>
      </c>
      <c r="D117" s="49"/>
      <c r="E117" s="49"/>
      <c r="F117" s="446" t="s">
        <v>83</v>
      </c>
      <c r="G117" s="447"/>
      <c r="H117" s="48"/>
      <c r="I117" s="48">
        <f>J118</f>
        <v>0</v>
      </c>
      <c r="J117" s="48"/>
      <c r="K117" s="48"/>
      <c r="L117" s="48"/>
      <c r="M117" s="58"/>
    </row>
    <row r="118" spans="1:13" ht="13.5" customHeight="1" x14ac:dyDescent="0.25">
      <c r="A118" s="16">
        <v>2</v>
      </c>
      <c r="B118" s="16">
        <v>2</v>
      </c>
      <c r="C118" s="16">
        <v>9</v>
      </c>
      <c r="D118" s="16">
        <v>2</v>
      </c>
      <c r="E118" s="45"/>
      <c r="F118" s="60" t="s">
        <v>82</v>
      </c>
      <c r="G118" s="59"/>
      <c r="H118" s="40"/>
      <c r="I118" s="40"/>
      <c r="J118" s="40">
        <f>K119+K120</f>
        <v>0</v>
      </c>
      <c r="K118" s="40"/>
      <c r="L118" s="40"/>
      <c r="M118" s="58"/>
    </row>
    <row r="119" spans="1:13" ht="13.5" customHeight="1" x14ac:dyDescent="0.25">
      <c r="A119" s="16">
        <v>2</v>
      </c>
      <c r="B119" s="16">
        <v>2</v>
      </c>
      <c r="C119" s="16">
        <v>9</v>
      </c>
      <c r="D119" s="16">
        <v>2</v>
      </c>
      <c r="E119" s="45" t="s">
        <v>13</v>
      </c>
      <c r="F119" s="60" t="s">
        <v>554</v>
      </c>
      <c r="G119" s="59"/>
      <c r="H119" s="40"/>
      <c r="I119" s="40"/>
      <c r="J119" s="40"/>
      <c r="K119" s="40">
        <f>'CUENTA T FR'!BG75</f>
        <v>0</v>
      </c>
      <c r="L119" s="40">
        <f>K119/$J$210</f>
        <v>0</v>
      </c>
      <c r="M119" s="58"/>
    </row>
    <row r="120" spans="1:13" ht="13.5" customHeight="1" x14ac:dyDescent="0.25">
      <c r="A120" s="16">
        <v>2</v>
      </c>
      <c r="B120" s="16">
        <v>2</v>
      </c>
      <c r="C120" s="16">
        <v>9</v>
      </c>
      <c r="D120" s="16">
        <v>2</v>
      </c>
      <c r="E120" s="45" t="s">
        <v>29</v>
      </c>
      <c r="F120" s="60" t="s">
        <v>555</v>
      </c>
      <c r="G120" s="59"/>
      <c r="H120" s="40"/>
      <c r="I120" s="40"/>
      <c r="J120" s="40"/>
      <c r="K120" s="40">
        <f>'CUENTA T FR'!BH75</f>
        <v>0</v>
      </c>
      <c r="L120" s="40">
        <f>K120/$J$210</f>
        <v>0</v>
      </c>
      <c r="M120" s="58"/>
    </row>
    <row r="121" spans="1:13" ht="13.5" customHeight="1" x14ac:dyDescent="0.25">
      <c r="A121" s="57">
        <v>2</v>
      </c>
      <c r="B121" s="57">
        <v>3</v>
      </c>
      <c r="C121" s="57"/>
      <c r="D121" s="57"/>
      <c r="E121" s="57"/>
      <c r="F121" s="444" t="s">
        <v>81</v>
      </c>
      <c r="G121" s="445"/>
      <c r="H121" s="55">
        <f>I122+I127+I134+I145+I148+I159+I180+I193</f>
        <v>0</v>
      </c>
      <c r="I121" s="55"/>
      <c r="J121" s="55"/>
      <c r="K121" s="55"/>
      <c r="L121" s="55">
        <f>K121/$J$210</f>
        <v>0</v>
      </c>
      <c r="M121" s="52"/>
    </row>
    <row r="122" spans="1:13" ht="13.5" customHeight="1" x14ac:dyDescent="0.25">
      <c r="A122" s="49">
        <v>2</v>
      </c>
      <c r="B122" s="49">
        <v>3</v>
      </c>
      <c r="C122" s="49">
        <v>1</v>
      </c>
      <c r="D122" s="49"/>
      <c r="E122" s="49"/>
      <c r="F122" s="446" t="s">
        <v>80</v>
      </c>
      <c r="G122" s="447"/>
      <c r="H122" s="48"/>
      <c r="I122" s="48">
        <f>J123+J125</f>
        <v>0</v>
      </c>
      <c r="J122" s="48"/>
      <c r="K122" s="48"/>
      <c r="L122" s="48"/>
      <c r="M122" s="52"/>
    </row>
    <row r="123" spans="1:13" ht="13.5" customHeight="1" x14ac:dyDescent="0.25">
      <c r="A123" s="16">
        <v>2</v>
      </c>
      <c r="B123" s="16">
        <v>3</v>
      </c>
      <c r="C123" s="16">
        <v>1</v>
      </c>
      <c r="D123" s="16">
        <v>1</v>
      </c>
      <c r="E123" s="45"/>
      <c r="F123" s="54" t="s">
        <v>79</v>
      </c>
      <c r="G123" s="53"/>
      <c r="H123" s="40"/>
      <c r="I123" s="40"/>
      <c r="J123" s="40">
        <f>K124</f>
        <v>0</v>
      </c>
      <c r="K123" s="40"/>
      <c r="L123" s="40"/>
      <c r="M123" s="17"/>
    </row>
    <row r="124" spans="1:13" ht="13.5" customHeight="1" x14ac:dyDescent="0.25">
      <c r="A124" s="16">
        <v>2</v>
      </c>
      <c r="B124" s="16">
        <v>3</v>
      </c>
      <c r="C124" s="16">
        <v>1</v>
      </c>
      <c r="D124" s="16">
        <v>1</v>
      </c>
      <c r="E124" s="45" t="s">
        <v>13</v>
      </c>
      <c r="F124" s="44" t="s">
        <v>79</v>
      </c>
      <c r="G124" s="43"/>
      <c r="H124" s="40"/>
      <c r="I124" s="40"/>
      <c r="J124" s="40"/>
      <c r="K124" s="40">
        <f>'CUENTA T FR'!BI75</f>
        <v>0</v>
      </c>
      <c r="L124" s="40">
        <f>K124/$J$210</f>
        <v>0</v>
      </c>
      <c r="M124" s="17"/>
    </row>
    <row r="125" spans="1:13" ht="13.5" customHeight="1" x14ac:dyDescent="0.25">
      <c r="A125" s="16">
        <v>2</v>
      </c>
      <c r="B125" s="16">
        <v>3</v>
      </c>
      <c r="C125" s="16">
        <v>1</v>
      </c>
      <c r="D125" s="16">
        <v>4</v>
      </c>
      <c r="E125" s="45"/>
      <c r="F125" s="44" t="s">
        <v>304</v>
      </c>
      <c r="G125" s="43"/>
      <c r="H125" s="40"/>
      <c r="I125" s="40"/>
      <c r="J125" s="40">
        <f>K126</f>
        <v>0</v>
      </c>
      <c r="K125" s="40"/>
      <c r="L125" s="40"/>
      <c r="M125" s="17"/>
    </row>
    <row r="126" spans="1:13" ht="13.5" customHeight="1" x14ac:dyDescent="0.25">
      <c r="A126" s="16">
        <v>2</v>
      </c>
      <c r="B126" s="16">
        <v>3</v>
      </c>
      <c r="C126" s="16">
        <v>1</v>
      </c>
      <c r="D126" s="16">
        <v>4</v>
      </c>
      <c r="E126" s="45" t="s">
        <v>13</v>
      </c>
      <c r="F126" s="44" t="s">
        <v>304</v>
      </c>
      <c r="G126" s="43"/>
      <c r="H126" s="40"/>
      <c r="I126" s="40"/>
      <c r="J126" s="40"/>
      <c r="K126" s="40">
        <f>'CUENTA T FR'!BJ75</f>
        <v>0</v>
      </c>
      <c r="L126" s="40">
        <f>K126/$J$210</f>
        <v>0</v>
      </c>
      <c r="M126" s="17"/>
    </row>
    <row r="127" spans="1:13" ht="13.5" customHeight="1" x14ac:dyDescent="0.25">
      <c r="A127" s="49">
        <v>2</v>
      </c>
      <c r="B127" s="49">
        <v>3</v>
      </c>
      <c r="C127" s="49">
        <v>2</v>
      </c>
      <c r="D127" s="49"/>
      <c r="E127" s="49"/>
      <c r="F127" s="446" t="s">
        <v>76</v>
      </c>
      <c r="G127" s="447"/>
      <c r="H127" s="48"/>
      <c r="I127" s="48">
        <f>J128+J130+J132</f>
        <v>0</v>
      </c>
      <c r="J127" s="48"/>
      <c r="K127" s="48"/>
      <c r="L127" s="48"/>
      <c r="M127" s="17"/>
    </row>
    <row r="128" spans="1:13" ht="13.5" customHeight="1" x14ac:dyDescent="0.25">
      <c r="A128" s="16">
        <v>2</v>
      </c>
      <c r="B128" s="16">
        <v>3</v>
      </c>
      <c r="C128" s="16">
        <v>2</v>
      </c>
      <c r="D128" s="16">
        <v>1</v>
      </c>
      <c r="E128" s="45"/>
      <c r="F128" s="44" t="s">
        <v>75</v>
      </c>
      <c r="G128" s="43"/>
      <c r="H128" s="40"/>
      <c r="I128" s="40"/>
      <c r="J128" s="40">
        <f>K129</f>
        <v>0</v>
      </c>
      <c r="K128" s="40"/>
      <c r="L128" s="40"/>
      <c r="M128" s="17"/>
    </row>
    <row r="129" spans="1:13" ht="13.5" customHeight="1" x14ac:dyDescent="0.25">
      <c r="A129" s="16">
        <v>2</v>
      </c>
      <c r="B129" s="16">
        <v>3</v>
      </c>
      <c r="C129" s="16">
        <v>2</v>
      </c>
      <c r="D129" s="16">
        <v>1</v>
      </c>
      <c r="E129" s="45" t="s">
        <v>13</v>
      </c>
      <c r="F129" s="44" t="s">
        <v>75</v>
      </c>
      <c r="G129" s="43"/>
      <c r="H129" s="40"/>
      <c r="I129" s="40"/>
      <c r="J129" s="40"/>
      <c r="K129" s="40">
        <f>'CUENTA T FR'!BK75</f>
        <v>0</v>
      </c>
      <c r="L129" s="40">
        <f>K129/$J$210</f>
        <v>0</v>
      </c>
      <c r="M129" s="17"/>
    </row>
    <row r="130" spans="1:13" ht="13.5" customHeight="1" x14ac:dyDescent="0.25">
      <c r="A130" s="16">
        <v>2</v>
      </c>
      <c r="B130" s="16">
        <v>3</v>
      </c>
      <c r="C130" s="16">
        <v>2</v>
      </c>
      <c r="D130" s="16">
        <v>2</v>
      </c>
      <c r="E130" s="45"/>
      <c r="F130" s="44" t="s">
        <v>74</v>
      </c>
      <c r="G130" s="43"/>
      <c r="H130" s="40"/>
      <c r="I130" s="40"/>
      <c r="J130" s="40">
        <f>K131</f>
        <v>0</v>
      </c>
      <c r="K130" s="40"/>
      <c r="L130" s="40"/>
      <c r="M130" s="17"/>
    </row>
    <row r="131" spans="1:13" ht="13.5" customHeight="1" x14ac:dyDescent="0.25">
      <c r="A131" s="16">
        <v>2</v>
      </c>
      <c r="B131" s="16">
        <v>3</v>
      </c>
      <c r="C131" s="16">
        <v>2</v>
      </c>
      <c r="D131" s="16">
        <v>2</v>
      </c>
      <c r="E131" s="45" t="s">
        <v>13</v>
      </c>
      <c r="F131" s="44" t="s">
        <v>74</v>
      </c>
      <c r="G131" s="43"/>
      <c r="H131" s="40"/>
      <c r="I131" s="40"/>
      <c r="J131" s="40"/>
      <c r="K131" s="40">
        <f>'CUENTA T FR'!BL75</f>
        <v>0</v>
      </c>
      <c r="L131" s="40">
        <f>K131/$J$210</f>
        <v>0</v>
      </c>
      <c r="M131" s="17"/>
    </row>
    <row r="132" spans="1:13" ht="13.5" customHeight="1" x14ac:dyDescent="0.25">
      <c r="A132" s="16">
        <v>2</v>
      </c>
      <c r="B132" s="16">
        <v>3</v>
      </c>
      <c r="C132" s="16">
        <v>2</v>
      </c>
      <c r="D132" s="16">
        <v>3</v>
      </c>
      <c r="E132" s="45"/>
      <c r="F132" s="47" t="s">
        <v>73</v>
      </c>
      <c r="G132" s="46"/>
      <c r="H132" s="40"/>
      <c r="I132" s="40"/>
      <c r="J132" s="40">
        <f>K133</f>
        <v>0</v>
      </c>
      <c r="K132" s="40"/>
      <c r="L132" s="40"/>
      <c r="M132" s="17"/>
    </row>
    <row r="133" spans="1:13" ht="13.5" customHeight="1" x14ac:dyDescent="0.25">
      <c r="A133" s="16">
        <v>2</v>
      </c>
      <c r="B133" s="16">
        <v>3</v>
      </c>
      <c r="C133" s="16">
        <v>2</v>
      </c>
      <c r="D133" s="16">
        <v>3</v>
      </c>
      <c r="E133" s="45" t="s">
        <v>13</v>
      </c>
      <c r="F133" s="47" t="s">
        <v>73</v>
      </c>
      <c r="G133" s="46"/>
      <c r="H133" s="40"/>
      <c r="I133" s="40"/>
      <c r="J133" s="40"/>
      <c r="K133" s="40">
        <f>'CUENTA T FR'!BM75</f>
        <v>0</v>
      </c>
      <c r="L133" s="40">
        <f>K133/$J$210</f>
        <v>0</v>
      </c>
      <c r="M133" s="17"/>
    </row>
    <row r="134" spans="1:13" ht="13.5" customHeight="1" x14ac:dyDescent="0.25">
      <c r="A134" s="49">
        <v>2</v>
      </c>
      <c r="B134" s="49">
        <v>3</v>
      </c>
      <c r="C134" s="49">
        <v>3</v>
      </c>
      <c r="D134" s="49"/>
      <c r="E134" s="49"/>
      <c r="F134" s="446" t="s">
        <v>72</v>
      </c>
      <c r="G134" s="447"/>
      <c r="H134" s="48"/>
      <c r="I134" s="48">
        <f>J135+J137+J139+J141+J143</f>
        <v>0</v>
      </c>
      <c r="J134" s="48"/>
      <c r="K134" s="48"/>
      <c r="L134" s="48"/>
      <c r="M134" s="17"/>
    </row>
    <row r="135" spans="1:13" ht="13.5" customHeight="1" x14ac:dyDescent="0.25">
      <c r="A135" s="16">
        <v>2</v>
      </c>
      <c r="B135" s="16">
        <v>3</v>
      </c>
      <c r="C135" s="16">
        <v>3</v>
      </c>
      <c r="D135" s="16">
        <v>1</v>
      </c>
      <c r="E135" s="45"/>
      <c r="F135" s="47" t="s">
        <v>71</v>
      </c>
      <c r="G135" s="46"/>
      <c r="H135" s="40"/>
      <c r="I135" s="40"/>
      <c r="J135" s="40">
        <f>K136</f>
        <v>0</v>
      </c>
      <c r="K135" s="40"/>
      <c r="L135" s="40"/>
      <c r="M135" s="17"/>
    </row>
    <row r="136" spans="1:13" ht="13.5" customHeight="1" x14ac:dyDescent="0.25">
      <c r="A136" s="16">
        <v>2</v>
      </c>
      <c r="B136" s="16">
        <v>3</v>
      </c>
      <c r="C136" s="16">
        <v>3</v>
      </c>
      <c r="D136" s="16">
        <v>1</v>
      </c>
      <c r="E136" s="45" t="s">
        <v>13</v>
      </c>
      <c r="F136" s="47" t="s">
        <v>71</v>
      </c>
      <c r="G136" s="46"/>
      <c r="H136" s="40"/>
      <c r="I136" s="40"/>
      <c r="J136" s="40"/>
      <c r="K136" s="40">
        <f>'CUENTA T FR'!BN75</f>
        <v>0</v>
      </c>
      <c r="L136" s="40">
        <f>K136/$J$210</f>
        <v>0</v>
      </c>
      <c r="M136" s="17"/>
    </row>
    <row r="137" spans="1:13" ht="13.5" customHeight="1" x14ac:dyDescent="0.25">
      <c r="A137" s="16">
        <v>2</v>
      </c>
      <c r="B137" s="16">
        <v>3</v>
      </c>
      <c r="C137" s="16">
        <v>3</v>
      </c>
      <c r="D137" s="16">
        <v>2</v>
      </c>
      <c r="E137" s="45"/>
      <c r="F137" s="47" t="s">
        <v>579</v>
      </c>
      <c r="G137" s="46"/>
      <c r="H137" s="40"/>
      <c r="I137" s="40"/>
      <c r="J137" s="40">
        <f>K138</f>
        <v>0</v>
      </c>
      <c r="K137" s="40"/>
      <c r="L137" s="40"/>
      <c r="M137" s="17"/>
    </row>
    <row r="138" spans="1:13" ht="13.5" customHeight="1" x14ac:dyDescent="0.25">
      <c r="A138" s="16">
        <v>2</v>
      </c>
      <c r="B138" s="16">
        <v>3</v>
      </c>
      <c r="C138" s="16">
        <v>3</v>
      </c>
      <c r="D138" s="16">
        <v>2</v>
      </c>
      <c r="E138" s="45" t="s">
        <v>13</v>
      </c>
      <c r="F138" s="47" t="s">
        <v>579</v>
      </c>
      <c r="G138" s="46"/>
      <c r="H138" s="40"/>
      <c r="I138" s="40"/>
      <c r="J138" s="40"/>
      <c r="K138" s="40">
        <f>'CUENTA T FR'!BO75</f>
        <v>0</v>
      </c>
      <c r="L138" s="40">
        <f>K138/$J$210</f>
        <v>0</v>
      </c>
      <c r="M138" s="17"/>
    </row>
    <row r="139" spans="1:13" ht="13.5" customHeight="1" x14ac:dyDescent="0.25">
      <c r="A139" s="16">
        <v>2</v>
      </c>
      <c r="B139" s="16">
        <v>3</v>
      </c>
      <c r="C139" s="16">
        <v>3</v>
      </c>
      <c r="D139" s="16">
        <v>3</v>
      </c>
      <c r="E139" s="45"/>
      <c r="F139" s="44" t="s">
        <v>70</v>
      </c>
      <c r="G139" s="43"/>
      <c r="H139" s="40"/>
      <c r="I139" s="40"/>
      <c r="J139" s="40">
        <f>K140</f>
        <v>0</v>
      </c>
      <c r="K139" s="40"/>
      <c r="L139" s="40"/>
      <c r="M139" s="17"/>
    </row>
    <row r="140" spans="1:13" ht="13.5" customHeight="1" x14ac:dyDescent="0.25">
      <c r="A140" s="16">
        <v>2</v>
      </c>
      <c r="B140" s="16">
        <v>3</v>
      </c>
      <c r="C140" s="16">
        <v>3</v>
      </c>
      <c r="D140" s="16">
        <v>3</v>
      </c>
      <c r="E140" s="45" t="s">
        <v>13</v>
      </c>
      <c r="F140" s="44" t="s">
        <v>70</v>
      </c>
      <c r="G140" s="43"/>
      <c r="H140" s="40"/>
      <c r="I140" s="40"/>
      <c r="J140" s="40"/>
      <c r="K140" s="40">
        <f>'CUENTA T FR'!BP75</f>
        <v>0</v>
      </c>
      <c r="L140" s="40">
        <f>K140/$J$210</f>
        <v>0</v>
      </c>
      <c r="M140" s="17"/>
    </row>
    <row r="141" spans="1:13" ht="13.5" customHeight="1" x14ac:dyDescent="0.25">
      <c r="A141" s="16">
        <v>2</v>
      </c>
      <c r="B141" s="16">
        <v>3</v>
      </c>
      <c r="C141" s="16">
        <v>3</v>
      </c>
      <c r="D141" s="16">
        <v>4</v>
      </c>
      <c r="E141" s="45"/>
      <c r="F141" s="47" t="s">
        <v>69</v>
      </c>
      <c r="G141" s="46"/>
      <c r="H141" s="40"/>
      <c r="I141" s="40"/>
      <c r="J141" s="40">
        <f>K142</f>
        <v>0</v>
      </c>
      <c r="K141" s="40"/>
      <c r="L141" s="40"/>
      <c r="M141" s="52"/>
    </row>
    <row r="142" spans="1:13" ht="13.5" customHeight="1" x14ac:dyDescent="0.25">
      <c r="A142" s="16">
        <v>2</v>
      </c>
      <c r="B142" s="16">
        <v>3</v>
      </c>
      <c r="C142" s="16">
        <v>3</v>
      </c>
      <c r="D142" s="16">
        <v>4</v>
      </c>
      <c r="E142" s="45" t="s">
        <v>13</v>
      </c>
      <c r="F142" s="47" t="s">
        <v>69</v>
      </c>
      <c r="G142" s="46"/>
      <c r="H142" s="40"/>
      <c r="I142" s="40"/>
      <c r="J142" s="40"/>
      <c r="K142" s="40">
        <f>'CUENTA T FR'!BQ75</f>
        <v>0</v>
      </c>
      <c r="L142" s="40">
        <f>K142/$J$210</f>
        <v>0</v>
      </c>
      <c r="M142" s="52"/>
    </row>
    <row r="143" spans="1:13" ht="13.5" customHeight="1" x14ac:dyDescent="0.25">
      <c r="A143" s="16">
        <v>2</v>
      </c>
      <c r="B143" s="16">
        <v>3</v>
      </c>
      <c r="C143" s="16">
        <v>3</v>
      </c>
      <c r="D143" s="16">
        <v>5</v>
      </c>
      <c r="E143" s="45"/>
      <c r="F143" s="44" t="s">
        <v>68</v>
      </c>
      <c r="G143" s="43"/>
      <c r="H143" s="40"/>
      <c r="I143" s="40"/>
      <c r="J143" s="40">
        <f>K144</f>
        <v>0</v>
      </c>
      <c r="K143" s="40"/>
      <c r="L143" s="40"/>
      <c r="M143" s="17"/>
    </row>
    <row r="144" spans="1:13" ht="13.5" customHeight="1" x14ac:dyDescent="0.25">
      <c r="A144" s="16">
        <v>2</v>
      </c>
      <c r="B144" s="16">
        <v>3</v>
      </c>
      <c r="C144" s="16">
        <v>3</v>
      </c>
      <c r="D144" s="16">
        <v>5</v>
      </c>
      <c r="E144" s="45" t="s">
        <v>13</v>
      </c>
      <c r="F144" s="44" t="s">
        <v>68</v>
      </c>
      <c r="G144" s="43"/>
      <c r="H144" s="40"/>
      <c r="I144" s="40"/>
      <c r="J144" s="40"/>
      <c r="K144" s="40">
        <f>'CUENTA T FR'!BR75</f>
        <v>0</v>
      </c>
      <c r="L144" s="40">
        <f>K144/$J$210</f>
        <v>0</v>
      </c>
      <c r="M144" s="17"/>
    </row>
    <row r="145" spans="1:13" ht="13.5" customHeight="1" x14ac:dyDescent="0.25">
      <c r="A145" s="49">
        <v>2</v>
      </c>
      <c r="B145" s="49">
        <v>3</v>
      </c>
      <c r="C145" s="49">
        <v>4</v>
      </c>
      <c r="D145" s="49"/>
      <c r="E145" s="49"/>
      <c r="F145" s="446" t="s">
        <v>67</v>
      </c>
      <c r="G145" s="447"/>
      <c r="H145" s="48"/>
      <c r="I145" s="48">
        <f>J146</f>
        <v>0</v>
      </c>
      <c r="J145" s="48"/>
      <c r="K145" s="48"/>
      <c r="L145" s="48"/>
      <c r="M145" s="17"/>
    </row>
    <row r="146" spans="1:13" ht="13.5" customHeight="1" x14ac:dyDescent="0.25">
      <c r="A146" s="16">
        <v>2</v>
      </c>
      <c r="B146" s="16">
        <v>3</v>
      </c>
      <c r="C146" s="16">
        <v>4</v>
      </c>
      <c r="D146" s="16">
        <v>1</v>
      </c>
      <c r="E146" s="45"/>
      <c r="F146" s="44" t="s">
        <v>66</v>
      </c>
      <c r="G146" s="43"/>
      <c r="H146" s="40"/>
      <c r="I146" s="40"/>
      <c r="J146" s="40">
        <f>K147</f>
        <v>0</v>
      </c>
      <c r="K146" s="40"/>
      <c r="L146" s="40"/>
      <c r="M146" s="17"/>
    </row>
    <row r="147" spans="1:13" ht="13.5" customHeight="1" x14ac:dyDescent="0.25">
      <c r="A147" s="16">
        <v>2</v>
      </c>
      <c r="B147" s="16">
        <v>3</v>
      </c>
      <c r="C147" s="16">
        <v>4</v>
      </c>
      <c r="D147" s="16">
        <v>1</v>
      </c>
      <c r="E147" s="45" t="s">
        <v>13</v>
      </c>
      <c r="F147" s="44" t="s">
        <v>66</v>
      </c>
      <c r="G147" s="43"/>
      <c r="H147" s="40"/>
      <c r="I147" s="40"/>
      <c r="J147" s="40"/>
      <c r="K147" s="40">
        <f>+'CUENTA T FR'!BS75</f>
        <v>0</v>
      </c>
      <c r="L147" s="40">
        <f>K147/$J$210</f>
        <v>0</v>
      </c>
      <c r="M147" s="17"/>
    </row>
    <row r="148" spans="1:13" ht="13.5" customHeight="1" x14ac:dyDescent="0.25">
      <c r="A148" s="49">
        <v>2</v>
      </c>
      <c r="B148" s="49">
        <v>3</v>
      </c>
      <c r="C148" s="49">
        <v>5</v>
      </c>
      <c r="D148" s="49"/>
      <c r="E148" s="49"/>
      <c r="F148" s="446" t="s">
        <v>65</v>
      </c>
      <c r="G148" s="447"/>
      <c r="H148" s="48"/>
      <c r="I148" s="48">
        <f>J149+J151+J153+J155+J157</f>
        <v>0</v>
      </c>
      <c r="J148" s="48"/>
      <c r="K148" s="48"/>
      <c r="L148" s="48"/>
      <c r="M148" s="17"/>
    </row>
    <row r="149" spans="1:13" ht="13.5" customHeight="1" x14ac:dyDescent="0.25">
      <c r="A149" s="16">
        <v>2</v>
      </c>
      <c r="B149" s="16">
        <v>3</v>
      </c>
      <c r="C149" s="16">
        <v>5</v>
      </c>
      <c r="D149" s="16">
        <v>1</v>
      </c>
      <c r="E149" s="45"/>
      <c r="F149" s="44" t="s">
        <v>64</v>
      </c>
      <c r="G149" s="43"/>
      <c r="H149" s="40"/>
      <c r="I149" s="40"/>
      <c r="J149" s="40">
        <f>K150</f>
        <v>0</v>
      </c>
      <c r="K149" s="40"/>
      <c r="L149" s="40"/>
      <c r="M149" s="17"/>
    </row>
    <row r="150" spans="1:13" ht="13.5" customHeight="1" x14ac:dyDescent="0.25">
      <c r="A150" s="16">
        <v>2</v>
      </c>
      <c r="B150" s="16">
        <v>3</v>
      </c>
      <c r="C150" s="16">
        <v>5</v>
      </c>
      <c r="D150" s="16">
        <v>1</v>
      </c>
      <c r="E150" s="45" t="s">
        <v>13</v>
      </c>
      <c r="F150" s="44" t="s">
        <v>64</v>
      </c>
      <c r="G150" s="43"/>
      <c r="H150" s="40"/>
      <c r="I150" s="40"/>
      <c r="J150" s="40"/>
      <c r="K150" s="40">
        <f>'CUENTA T FR'!BT75</f>
        <v>0</v>
      </c>
      <c r="L150" s="40">
        <f>K150/$J$210</f>
        <v>0</v>
      </c>
      <c r="M150" s="17"/>
    </row>
    <row r="151" spans="1:13" ht="13.5" customHeight="1" x14ac:dyDescent="0.25">
      <c r="A151" s="16">
        <v>2</v>
      </c>
      <c r="B151" s="16">
        <v>3</v>
      </c>
      <c r="C151" s="16">
        <v>5</v>
      </c>
      <c r="D151" s="16">
        <v>2</v>
      </c>
      <c r="E151" s="45"/>
      <c r="F151" s="44" t="s">
        <v>63</v>
      </c>
      <c r="G151" s="43"/>
      <c r="H151" s="40"/>
      <c r="I151" s="40"/>
      <c r="J151" s="40">
        <f>K152</f>
        <v>0</v>
      </c>
      <c r="K151" s="40"/>
      <c r="L151" s="40"/>
      <c r="M151" s="17"/>
    </row>
    <row r="152" spans="1:13" ht="13.5" customHeight="1" x14ac:dyDescent="0.25">
      <c r="A152" s="16">
        <v>2</v>
      </c>
      <c r="B152" s="16">
        <v>3</v>
      </c>
      <c r="C152" s="16">
        <v>5</v>
      </c>
      <c r="D152" s="16">
        <v>2</v>
      </c>
      <c r="E152" s="45" t="s">
        <v>13</v>
      </c>
      <c r="F152" s="44" t="s">
        <v>63</v>
      </c>
      <c r="G152" s="43"/>
      <c r="H152" s="40"/>
      <c r="I152" s="40"/>
      <c r="J152" s="40"/>
      <c r="K152" s="40">
        <f>'CUENTA T FR'!BU75</f>
        <v>0</v>
      </c>
      <c r="L152" s="40">
        <f>K152/$J$210</f>
        <v>0</v>
      </c>
      <c r="M152" s="17"/>
    </row>
    <row r="153" spans="1:13" ht="13.5" customHeight="1" x14ac:dyDescent="0.25">
      <c r="A153" s="16">
        <v>2</v>
      </c>
      <c r="B153" s="16">
        <v>3</v>
      </c>
      <c r="C153" s="16">
        <v>5</v>
      </c>
      <c r="D153" s="16">
        <v>3</v>
      </c>
      <c r="E153" s="45"/>
      <c r="F153" s="44" t="s">
        <v>62</v>
      </c>
      <c r="G153" s="43"/>
      <c r="H153" s="40"/>
      <c r="I153" s="40"/>
      <c r="J153" s="40">
        <f>K154</f>
        <v>0</v>
      </c>
      <c r="K153" s="40"/>
      <c r="L153" s="40"/>
      <c r="M153" s="17"/>
    </row>
    <row r="154" spans="1:13" ht="13.5" customHeight="1" x14ac:dyDescent="0.25">
      <c r="A154" s="16">
        <v>2</v>
      </c>
      <c r="B154" s="16">
        <v>3</v>
      </c>
      <c r="C154" s="16">
        <v>5</v>
      </c>
      <c r="D154" s="16">
        <v>3</v>
      </c>
      <c r="E154" s="45" t="s">
        <v>13</v>
      </c>
      <c r="F154" s="44" t="s">
        <v>62</v>
      </c>
      <c r="G154" s="43"/>
      <c r="H154" s="40"/>
      <c r="I154" s="40"/>
      <c r="J154" s="40"/>
      <c r="K154" s="40">
        <f>'CUENTA T FR'!BV75</f>
        <v>0</v>
      </c>
      <c r="L154" s="40">
        <f>K154/$J$210</f>
        <v>0</v>
      </c>
      <c r="M154" s="17"/>
    </row>
    <row r="155" spans="1:13" ht="13.5" customHeight="1" x14ac:dyDescent="0.25">
      <c r="A155" s="16">
        <v>2</v>
      </c>
      <c r="B155" s="16">
        <v>3</v>
      </c>
      <c r="C155" s="16">
        <v>5</v>
      </c>
      <c r="D155" s="16">
        <v>4</v>
      </c>
      <c r="E155" s="45"/>
      <c r="F155" s="51" t="s">
        <v>605</v>
      </c>
      <c r="G155" s="19"/>
      <c r="H155" s="40"/>
      <c r="I155" s="40"/>
      <c r="J155" s="40">
        <f>K156</f>
        <v>0</v>
      </c>
      <c r="K155" s="40"/>
      <c r="L155" s="40"/>
      <c r="M155" s="17"/>
    </row>
    <row r="156" spans="1:13" ht="13.5" customHeight="1" x14ac:dyDescent="0.25">
      <c r="A156" s="16">
        <v>2</v>
      </c>
      <c r="B156" s="16">
        <v>3</v>
      </c>
      <c r="C156" s="16">
        <v>5</v>
      </c>
      <c r="D156" s="16">
        <v>4</v>
      </c>
      <c r="E156" s="45" t="s">
        <v>13</v>
      </c>
      <c r="F156" s="51" t="s">
        <v>605</v>
      </c>
      <c r="G156" s="19"/>
      <c r="H156" s="40"/>
      <c r="I156" s="40"/>
      <c r="J156" s="40"/>
      <c r="K156" s="40">
        <f>'CUENTA T FR'!BW75</f>
        <v>0</v>
      </c>
      <c r="L156" s="40">
        <f>K156/$J$210</f>
        <v>0</v>
      </c>
      <c r="M156" s="17"/>
    </row>
    <row r="157" spans="1:13" ht="13.5" customHeight="1" x14ac:dyDescent="0.25">
      <c r="A157" s="16">
        <v>2</v>
      </c>
      <c r="B157" s="16">
        <v>3</v>
      </c>
      <c r="C157" s="16">
        <v>5</v>
      </c>
      <c r="D157" s="16">
        <v>5</v>
      </c>
      <c r="E157" s="45"/>
      <c r="F157" s="51" t="s">
        <v>606</v>
      </c>
      <c r="G157" s="19"/>
      <c r="H157" s="40"/>
      <c r="I157" s="40"/>
      <c r="J157" s="40">
        <f>K158</f>
        <v>0</v>
      </c>
      <c r="K157" s="40"/>
      <c r="L157" s="40"/>
      <c r="M157" s="17"/>
    </row>
    <row r="158" spans="1:13" ht="13.5" customHeight="1" x14ac:dyDescent="0.25">
      <c r="A158" s="16">
        <v>2</v>
      </c>
      <c r="B158" s="16">
        <v>3</v>
      </c>
      <c r="C158" s="16">
        <v>5</v>
      </c>
      <c r="D158" s="16">
        <v>5</v>
      </c>
      <c r="E158" s="45" t="s">
        <v>13</v>
      </c>
      <c r="F158" s="51" t="s">
        <v>606</v>
      </c>
      <c r="G158" s="19"/>
      <c r="H158" s="40"/>
      <c r="I158" s="40"/>
      <c r="J158" s="40"/>
      <c r="K158" s="40">
        <f>'CUENTA T FR'!BX75</f>
        <v>0</v>
      </c>
      <c r="L158" s="40">
        <f>K158/$J$210</f>
        <v>0</v>
      </c>
      <c r="M158" s="17"/>
    </row>
    <row r="159" spans="1:13" ht="13.5" customHeight="1" x14ac:dyDescent="0.25">
      <c r="A159" s="49">
        <v>2</v>
      </c>
      <c r="B159" s="49">
        <v>3</v>
      </c>
      <c r="C159" s="49">
        <v>6</v>
      </c>
      <c r="D159" s="49"/>
      <c r="E159" s="49"/>
      <c r="F159" s="446" t="s">
        <v>59</v>
      </c>
      <c r="G159" s="447"/>
      <c r="H159" s="48"/>
      <c r="I159" s="48">
        <f>J160+J166+J170+J174+J178</f>
        <v>0</v>
      </c>
      <c r="J159" s="48"/>
      <c r="K159" s="48"/>
      <c r="L159" s="48"/>
      <c r="M159" s="17"/>
    </row>
    <row r="160" spans="1:13" ht="13.5" customHeight="1" x14ac:dyDescent="0.25">
      <c r="A160" s="16">
        <v>2</v>
      </c>
      <c r="B160" s="16">
        <v>3</v>
      </c>
      <c r="C160" s="16">
        <v>6</v>
      </c>
      <c r="D160" s="16">
        <v>1</v>
      </c>
      <c r="E160" s="45"/>
      <c r="F160" s="51" t="s">
        <v>58</v>
      </c>
      <c r="G160" s="19"/>
      <c r="H160" s="40"/>
      <c r="I160" s="40"/>
      <c r="J160" s="40">
        <f>K161+K162+K163+K164+K165</f>
        <v>0</v>
      </c>
      <c r="K160" s="40"/>
      <c r="L160" s="40"/>
      <c r="M160" s="17"/>
    </row>
    <row r="161" spans="1:13" ht="13.5" customHeight="1" x14ac:dyDescent="0.25">
      <c r="A161" s="16">
        <v>2</v>
      </c>
      <c r="B161" s="16">
        <v>3</v>
      </c>
      <c r="C161" s="16">
        <v>6</v>
      </c>
      <c r="D161" s="16">
        <v>1</v>
      </c>
      <c r="E161" s="45" t="s">
        <v>13</v>
      </c>
      <c r="F161" s="47" t="s">
        <v>57</v>
      </c>
      <c r="G161" s="46"/>
      <c r="H161" s="40"/>
      <c r="I161" s="40"/>
      <c r="J161" s="40"/>
      <c r="K161" s="40">
        <f>'CUENTA T FR'!BY75</f>
        <v>0</v>
      </c>
      <c r="L161" s="40">
        <f>K161/$J$210</f>
        <v>0</v>
      </c>
      <c r="M161" s="17"/>
    </row>
    <row r="162" spans="1:13" ht="13.5" customHeight="1" x14ac:dyDescent="0.25">
      <c r="A162" s="16">
        <v>2</v>
      </c>
      <c r="B162" s="16">
        <v>3</v>
      </c>
      <c r="C162" s="16">
        <v>6</v>
      </c>
      <c r="D162" s="16">
        <v>1</v>
      </c>
      <c r="E162" s="45" t="s">
        <v>15</v>
      </c>
      <c r="F162" s="44" t="s">
        <v>56</v>
      </c>
      <c r="G162" s="43"/>
      <c r="H162" s="40"/>
      <c r="I162" s="40"/>
      <c r="J162" s="40"/>
      <c r="K162" s="40">
        <f>'CUENTA T FR'!BZ75</f>
        <v>0</v>
      </c>
      <c r="L162" s="40">
        <f>K162/$J$210</f>
        <v>0</v>
      </c>
      <c r="M162" s="17"/>
    </row>
    <row r="163" spans="1:13" ht="13.5" customHeight="1" x14ac:dyDescent="0.25">
      <c r="A163" s="16">
        <v>2</v>
      </c>
      <c r="B163" s="16">
        <v>3</v>
      </c>
      <c r="C163" s="16">
        <v>6</v>
      </c>
      <c r="D163" s="16">
        <v>1</v>
      </c>
      <c r="E163" s="45" t="s">
        <v>29</v>
      </c>
      <c r="F163" s="44" t="s">
        <v>55</v>
      </c>
      <c r="G163" s="43"/>
      <c r="H163" s="40"/>
      <c r="I163" s="40"/>
      <c r="J163" s="40"/>
      <c r="K163" s="40">
        <f>'CUENTA T FR'!CA75</f>
        <v>0</v>
      </c>
      <c r="L163" s="40">
        <f>K163/$J$210</f>
        <v>0</v>
      </c>
      <c r="M163" s="17"/>
    </row>
    <row r="164" spans="1:13" ht="13.5" customHeight="1" x14ac:dyDescent="0.25">
      <c r="A164" s="16">
        <v>2</v>
      </c>
      <c r="B164" s="16">
        <v>3</v>
      </c>
      <c r="C164" s="16">
        <v>6</v>
      </c>
      <c r="D164" s="16">
        <v>1</v>
      </c>
      <c r="E164" s="45" t="s">
        <v>35</v>
      </c>
      <c r="F164" s="44" t="s">
        <v>54</v>
      </c>
      <c r="G164" s="43"/>
      <c r="H164" s="40"/>
      <c r="I164" s="40"/>
      <c r="J164" s="40"/>
      <c r="K164" s="40">
        <f>'CUENTA T FR'!CB75</f>
        <v>0</v>
      </c>
      <c r="L164" s="40">
        <f>K164/$J$210</f>
        <v>0</v>
      </c>
      <c r="M164" s="17"/>
    </row>
    <row r="165" spans="1:13" ht="13.5" customHeight="1" x14ac:dyDescent="0.25">
      <c r="A165" s="16">
        <v>2</v>
      </c>
      <c r="B165" s="16">
        <v>3</v>
      </c>
      <c r="C165" s="16">
        <v>6</v>
      </c>
      <c r="D165" s="16">
        <v>1</v>
      </c>
      <c r="E165" s="45" t="s">
        <v>28</v>
      </c>
      <c r="F165" s="47" t="s">
        <v>53</v>
      </c>
      <c r="G165" s="46"/>
      <c r="H165" s="40"/>
      <c r="I165" s="40"/>
      <c r="J165" s="40"/>
      <c r="K165" s="40">
        <f>'CUENTA T FR'!CC75</f>
        <v>0</v>
      </c>
      <c r="L165" s="40">
        <f>K165/$J$210</f>
        <v>0</v>
      </c>
      <c r="M165" s="17"/>
    </row>
    <row r="166" spans="1:13" ht="13.5" customHeight="1" x14ac:dyDescent="0.25">
      <c r="A166" s="16">
        <v>2</v>
      </c>
      <c r="B166" s="16">
        <v>3</v>
      </c>
      <c r="C166" s="16">
        <v>6</v>
      </c>
      <c r="D166" s="16">
        <v>2</v>
      </c>
      <c r="E166" s="45"/>
      <c r="F166" s="44" t="s">
        <v>52</v>
      </c>
      <c r="G166" s="43"/>
      <c r="H166" s="40"/>
      <c r="I166" s="40"/>
      <c r="J166" s="40">
        <f>K167+K168+K169</f>
        <v>0</v>
      </c>
      <c r="K166" s="40"/>
      <c r="L166" s="40"/>
      <c r="M166" s="17"/>
    </row>
    <row r="167" spans="1:13" ht="13.5" customHeight="1" x14ac:dyDescent="0.25">
      <c r="A167" s="16">
        <v>2</v>
      </c>
      <c r="B167" s="16">
        <v>3</v>
      </c>
      <c r="C167" s="16">
        <v>6</v>
      </c>
      <c r="D167" s="16">
        <v>2</v>
      </c>
      <c r="E167" s="45" t="s">
        <v>13</v>
      </c>
      <c r="F167" s="47" t="s">
        <v>51</v>
      </c>
      <c r="G167" s="46"/>
      <c r="H167" s="40"/>
      <c r="I167" s="40"/>
      <c r="J167" s="40"/>
      <c r="K167" s="40">
        <f>'CUENTA T FR'!CD75</f>
        <v>0</v>
      </c>
      <c r="L167" s="40">
        <f>K167/$J$210</f>
        <v>0</v>
      </c>
      <c r="M167" s="17"/>
    </row>
    <row r="168" spans="1:13" ht="13.5" customHeight="1" x14ac:dyDescent="0.25">
      <c r="A168" s="16">
        <v>2</v>
      </c>
      <c r="B168" s="16">
        <v>3</v>
      </c>
      <c r="C168" s="16">
        <v>6</v>
      </c>
      <c r="D168" s="16">
        <v>2</v>
      </c>
      <c r="E168" s="45" t="s">
        <v>15</v>
      </c>
      <c r="F168" s="47" t="s">
        <v>50</v>
      </c>
      <c r="G168" s="46"/>
      <c r="H168" s="40"/>
      <c r="I168" s="40"/>
      <c r="J168" s="40"/>
      <c r="K168" s="40">
        <f>'CUENTA T FR'!CE75</f>
        <v>0</v>
      </c>
      <c r="L168" s="40">
        <f>K168/$J$210</f>
        <v>0</v>
      </c>
      <c r="M168" s="17"/>
    </row>
    <row r="169" spans="1:13" ht="13.5" customHeight="1" x14ac:dyDescent="0.25">
      <c r="A169" s="16">
        <v>2</v>
      </c>
      <c r="B169" s="16">
        <v>3</v>
      </c>
      <c r="C169" s="16">
        <v>6</v>
      </c>
      <c r="D169" s="16">
        <v>2</v>
      </c>
      <c r="E169" s="45" t="s">
        <v>29</v>
      </c>
      <c r="F169" s="47" t="s">
        <v>49</v>
      </c>
      <c r="G169" s="46"/>
      <c r="H169" s="40"/>
      <c r="I169" s="40"/>
      <c r="J169" s="40"/>
      <c r="K169" s="40">
        <f>'CUENTA T FR'!CF75</f>
        <v>0</v>
      </c>
      <c r="L169" s="40">
        <f>K169/$J$210</f>
        <v>0</v>
      </c>
      <c r="M169" s="17"/>
    </row>
    <row r="170" spans="1:13" ht="13.5" customHeight="1" x14ac:dyDescent="0.25">
      <c r="A170" s="16">
        <v>2</v>
      </c>
      <c r="B170" s="16">
        <v>3</v>
      </c>
      <c r="C170" s="16">
        <v>6</v>
      </c>
      <c r="D170" s="16">
        <v>3</v>
      </c>
      <c r="E170" s="45"/>
      <c r="F170" s="47" t="s">
        <v>48</v>
      </c>
      <c r="G170" s="46"/>
      <c r="H170" s="40"/>
      <c r="I170" s="40"/>
      <c r="J170" s="40">
        <f>K171+K172+K173</f>
        <v>0</v>
      </c>
      <c r="K170" s="40"/>
      <c r="L170" s="40"/>
      <c r="M170" s="17"/>
    </row>
    <row r="171" spans="1:13" ht="13.5" customHeight="1" x14ac:dyDescent="0.25">
      <c r="A171" s="16">
        <v>2</v>
      </c>
      <c r="B171" s="16">
        <v>3</v>
      </c>
      <c r="C171" s="16">
        <v>6</v>
      </c>
      <c r="D171" s="16">
        <v>3</v>
      </c>
      <c r="E171" s="45" t="s">
        <v>35</v>
      </c>
      <c r="F171" s="51" t="s">
        <v>47</v>
      </c>
      <c r="G171" s="19"/>
      <c r="H171" s="40"/>
      <c r="I171" s="40"/>
      <c r="J171" s="40"/>
      <c r="K171" s="40">
        <f>'CUENTA T FR'!CG75</f>
        <v>0</v>
      </c>
      <c r="L171" s="40">
        <f>K171/$J$210</f>
        <v>0</v>
      </c>
      <c r="M171" s="17"/>
    </row>
    <row r="172" spans="1:13" ht="13.5" customHeight="1" x14ac:dyDescent="0.25">
      <c r="A172" s="16">
        <v>2</v>
      </c>
      <c r="B172" s="16">
        <v>3</v>
      </c>
      <c r="C172" s="16">
        <v>6</v>
      </c>
      <c r="D172" s="16">
        <v>3</v>
      </c>
      <c r="E172" s="45" t="s">
        <v>28</v>
      </c>
      <c r="F172" s="51" t="s">
        <v>46</v>
      </c>
      <c r="G172" s="19"/>
      <c r="H172" s="40"/>
      <c r="I172" s="40"/>
      <c r="J172" s="40"/>
      <c r="K172" s="40">
        <f>'CUENTA T FR'!CH75</f>
        <v>0</v>
      </c>
      <c r="L172" s="40">
        <f>K172/$J$210</f>
        <v>0</v>
      </c>
      <c r="M172" s="17"/>
    </row>
    <row r="173" spans="1:13" ht="13.5" customHeight="1" x14ac:dyDescent="0.25">
      <c r="A173" s="16">
        <v>2</v>
      </c>
      <c r="B173" s="16">
        <v>3</v>
      </c>
      <c r="C173" s="16">
        <v>6</v>
      </c>
      <c r="D173" s="16">
        <v>3</v>
      </c>
      <c r="E173" s="45" t="s">
        <v>26</v>
      </c>
      <c r="F173" s="51" t="s">
        <v>45</v>
      </c>
      <c r="G173" s="19"/>
      <c r="H173" s="40"/>
      <c r="I173" s="40"/>
      <c r="J173" s="40"/>
      <c r="K173" s="40">
        <f>'CUENTA T FR'!CI75</f>
        <v>0</v>
      </c>
      <c r="L173" s="40">
        <f>K173/$J$210</f>
        <v>0</v>
      </c>
      <c r="M173" s="17"/>
    </row>
    <row r="174" spans="1:13" ht="13.5" customHeight="1" x14ac:dyDescent="0.25">
      <c r="A174" s="16">
        <v>2</v>
      </c>
      <c r="B174" s="16">
        <v>3</v>
      </c>
      <c r="C174" s="16">
        <v>6</v>
      </c>
      <c r="D174" s="16">
        <v>4</v>
      </c>
      <c r="E174" s="45"/>
      <c r="F174" s="51" t="s">
        <v>44</v>
      </c>
      <c r="G174" s="19"/>
      <c r="H174" s="40"/>
      <c r="I174" s="40"/>
      <c r="J174" s="40">
        <f>K175+K176+K177</f>
        <v>0</v>
      </c>
      <c r="K174" s="40"/>
      <c r="L174" s="40"/>
      <c r="M174" s="17"/>
    </row>
    <row r="175" spans="1:13" ht="13.5" customHeight="1" x14ac:dyDescent="0.25">
      <c r="A175" s="16">
        <v>2</v>
      </c>
      <c r="B175" s="16">
        <v>3</v>
      </c>
      <c r="C175" s="16">
        <v>6</v>
      </c>
      <c r="D175" s="16">
        <v>4</v>
      </c>
      <c r="E175" s="45" t="s">
        <v>13</v>
      </c>
      <c r="F175" s="47" t="s">
        <v>43</v>
      </c>
      <c r="G175" s="46"/>
      <c r="H175" s="40"/>
      <c r="I175" s="40"/>
      <c r="J175" s="40"/>
      <c r="K175" s="40">
        <f>'CUENTA T FR'!CJ75</f>
        <v>0</v>
      </c>
      <c r="L175" s="40">
        <f>K175/$J$210</f>
        <v>0</v>
      </c>
      <c r="M175" s="17"/>
    </row>
    <row r="176" spans="1:13" ht="13.5" customHeight="1" x14ac:dyDescent="0.25">
      <c r="A176" s="16">
        <v>2</v>
      </c>
      <c r="B176" s="16">
        <v>3</v>
      </c>
      <c r="C176" s="16">
        <v>6</v>
      </c>
      <c r="D176" s="16">
        <v>4</v>
      </c>
      <c r="E176" s="45" t="s">
        <v>29</v>
      </c>
      <c r="F176" s="44" t="s">
        <v>42</v>
      </c>
      <c r="G176" s="43"/>
      <c r="H176" s="40"/>
      <c r="I176" s="40"/>
      <c r="J176" s="40"/>
      <c r="K176" s="40">
        <f>'CUENTA T FR'!CK75</f>
        <v>0</v>
      </c>
      <c r="L176" s="40">
        <f>K176/$J$210</f>
        <v>0</v>
      </c>
      <c r="M176" s="17"/>
    </row>
    <row r="177" spans="1:13" ht="13.5" customHeight="1" x14ac:dyDescent="0.25">
      <c r="A177" s="16">
        <v>2</v>
      </c>
      <c r="B177" s="16">
        <v>3</v>
      </c>
      <c r="C177" s="16">
        <v>6</v>
      </c>
      <c r="D177" s="16">
        <v>4</v>
      </c>
      <c r="E177" s="45" t="s">
        <v>41</v>
      </c>
      <c r="F177" s="44" t="s">
        <v>40</v>
      </c>
      <c r="G177" s="43"/>
      <c r="H177" s="40"/>
      <c r="I177" s="40"/>
      <c r="J177" s="40"/>
      <c r="K177" s="40">
        <f>'CUENTA T FR'!CL75</f>
        <v>0</v>
      </c>
      <c r="L177" s="40">
        <f>K177/$J$210</f>
        <v>0</v>
      </c>
      <c r="M177" s="17"/>
    </row>
    <row r="178" spans="1:13" ht="13.5" customHeight="1" x14ac:dyDescent="0.25">
      <c r="A178" s="16">
        <v>2</v>
      </c>
      <c r="B178" s="16">
        <v>3</v>
      </c>
      <c r="C178" s="16">
        <v>6</v>
      </c>
      <c r="D178" s="16">
        <v>9</v>
      </c>
      <c r="E178" s="45"/>
      <c r="F178" s="44" t="s">
        <v>580</v>
      </c>
      <c r="G178" s="43"/>
      <c r="H178" s="40"/>
      <c r="I178" s="40"/>
      <c r="J178" s="40">
        <f>K179</f>
        <v>0</v>
      </c>
      <c r="K178" s="40"/>
      <c r="L178" s="40"/>
      <c r="M178" s="17"/>
    </row>
    <row r="179" spans="1:13" ht="13.5" customHeight="1" x14ac:dyDescent="0.25">
      <c r="A179" s="16">
        <v>2</v>
      </c>
      <c r="B179" s="16">
        <v>3</v>
      </c>
      <c r="C179" s="16">
        <v>6</v>
      </c>
      <c r="D179" s="16">
        <v>9</v>
      </c>
      <c r="E179" s="45" t="s">
        <v>13</v>
      </c>
      <c r="F179" s="44" t="s">
        <v>581</v>
      </c>
      <c r="G179" s="43"/>
      <c r="H179" s="40"/>
      <c r="I179" s="40"/>
      <c r="J179" s="40"/>
      <c r="K179" s="40">
        <f>'CUENTA T FR'!CM75</f>
        <v>0</v>
      </c>
      <c r="L179" s="40">
        <f>K179/$J$210</f>
        <v>0</v>
      </c>
      <c r="M179" s="17"/>
    </row>
    <row r="180" spans="1:13" ht="13.5" customHeight="1" x14ac:dyDescent="0.25">
      <c r="A180" s="49">
        <v>2</v>
      </c>
      <c r="B180" s="49">
        <v>3</v>
      </c>
      <c r="C180" s="49">
        <v>7</v>
      </c>
      <c r="D180" s="49"/>
      <c r="E180" s="49"/>
      <c r="F180" s="446" t="s">
        <v>39</v>
      </c>
      <c r="G180" s="447"/>
      <c r="H180" s="48"/>
      <c r="I180" s="48">
        <f>J181+J187</f>
        <v>0</v>
      </c>
      <c r="J180" s="48"/>
      <c r="K180" s="48"/>
      <c r="L180" s="48"/>
      <c r="M180" s="17"/>
    </row>
    <row r="181" spans="1:13" ht="13.5" customHeight="1" x14ac:dyDescent="0.25">
      <c r="A181" s="16">
        <v>2</v>
      </c>
      <c r="B181" s="16">
        <v>3</v>
      </c>
      <c r="C181" s="16">
        <v>7</v>
      </c>
      <c r="D181" s="16">
        <v>1</v>
      </c>
      <c r="E181" s="45"/>
      <c r="F181" s="47" t="s">
        <v>38</v>
      </c>
      <c r="G181" s="46"/>
      <c r="H181" s="40"/>
      <c r="I181" s="40"/>
      <c r="J181" s="40">
        <f>K182+K183+K184+K185+K186</f>
        <v>0</v>
      </c>
      <c r="K181" s="40"/>
      <c r="L181" s="40"/>
      <c r="M181" s="17"/>
    </row>
    <row r="182" spans="1:13" ht="13.5" customHeight="1" x14ac:dyDescent="0.25">
      <c r="A182" s="16">
        <v>2</v>
      </c>
      <c r="B182" s="16">
        <v>3</v>
      </c>
      <c r="C182" s="16">
        <v>7</v>
      </c>
      <c r="D182" s="16">
        <v>1</v>
      </c>
      <c r="E182" s="45" t="s">
        <v>13</v>
      </c>
      <c r="F182" s="44" t="s">
        <v>37</v>
      </c>
      <c r="G182" s="43"/>
      <c r="H182" s="40"/>
      <c r="I182" s="40"/>
      <c r="J182" s="40"/>
      <c r="K182" s="40">
        <f>'CUENTA T FR'!CN75</f>
        <v>0</v>
      </c>
      <c r="L182" s="40">
        <f>K182/$J$210</f>
        <v>0</v>
      </c>
      <c r="M182" s="17"/>
    </row>
    <row r="183" spans="1:13" ht="13.5" customHeight="1" x14ac:dyDescent="0.25">
      <c r="A183" s="16">
        <v>2</v>
      </c>
      <c r="B183" s="16">
        <v>3</v>
      </c>
      <c r="C183" s="16">
        <v>7</v>
      </c>
      <c r="D183" s="16">
        <v>1</v>
      </c>
      <c r="E183" s="45" t="s">
        <v>15</v>
      </c>
      <c r="F183" s="47" t="s">
        <v>36</v>
      </c>
      <c r="G183" s="46"/>
      <c r="H183" s="40"/>
      <c r="I183" s="40"/>
      <c r="J183" s="40"/>
      <c r="K183" s="40">
        <f>+'CUENTA T FR'!CO75</f>
        <v>0</v>
      </c>
      <c r="L183" s="40">
        <f>K183/$J$210</f>
        <v>0</v>
      </c>
      <c r="M183" s="17"/>
    </row>
    <row r="184" spans="1:13" ht="13.5" customHeight="1" x14ac:dyDescent="0.25">
      <c r="A184" s="16">
        <v>2</v>
      </c>
      <c r="B184" s="16">
        <v>3</v>
      </c>
      <c r="C184" s="16">
        <v>7</v>
      </c>
      <c r="D184" s="16">
        <v>1</v>
      </c>
      <c r="E184" s="45" t="s">
        <v>35</v>
      </c>
      <c r="F184" s="47" t="s">
        <v>34</v>
      </c>
      <c r="G184" s="46"/>
      <c r="H184" s="40"/>
      <c r="I184" s="40"/>
      <c r="J184" s="40"/>
      <c r="K184" s="40">
        <f>'CUENTA T FR'!CP75</f>
        <v>0</v>
      </c>
      <c r="L184" s="40">
        <f>K184/$J$210</f>
        <v>0</v>
      </c>
      <c r="M184" s="17"/>
    </row>
    <row r="185" spans="1:13" ht="13.5" customHeight="1" x14ac:dyDescent="0.25">
      <c r="A185" s="16">
        <v>2</v>
      </c>
      <c r="B185" s="16">
        <v>3</v>
      </c>
      <c r="C185" s="16">
        <v>7</v>
      </c>
      <c r="D185" s="16">
        <v>1</v>
      </c>
      <c r="E185" s="45" t="s">
        <v>28</v>
      </c>
      <c r="F185" s="47" t="s">
        <v>33</v>
      </c>
      <c r="G185" s="46"/>
      <c r="H185" s="40"/>
      <c r="I185" s="40"/>
      <c r="J185" s="40"/>
      <c r="K185" s="40">
        <f>'CUENTA T FR'!CQ75</f>
        <v>0</v>
      </c>
      <c r="L185" s="40">
        <f>K185/$J$210</f>
        <v>0</v>
      </c>
      <c r="M185" s="17"/>
    </row>
    <row r="186" spans="1:13" ht="13.5" customHeight="1" x14ac:dyDescent="0.25">
      <c r="A186" s="16">
        <v>2</v>
      </c>
      <c r="B186" s="16">
        <v>3</v>
      </c>
      <c r="C186" s="16">
        <v>7</v>
      </c>
      <c r="D186" s="16">
        <v>1</v>
      </c>
      <c r="E186" s="45" t="s">
        <v>26</v>
      </c>
      <c r="F186" s="51" t="s">
        <v>32</v>
      </c>
      <c r="G186" s="19"/>
      <c r="H186" s="40"/>
      <c r="I186" s="40"/>
      <c r="J186" s="40"/>
      <c r="K186" s="40">
        <f>'CUENTA T FR'!CR75</f>
        <v>0</v>
      </c>
      <c r="L186" s="40">
        <f>K186/$J$210</f>
        <v>0</v>
      </c>
      <c r="M186" s="17"/>
    </row>
    <row r="187" spans="1:13" ht="13.5" customHeight="1" x14ac:dyDescent="0.25">
      <c r="A187" s="16">
        <v>2</v>
      </c>
      <c r="B187" s="16">
        <v>3</v>
      </c>
      <c r="C187" s="16">
        <v>7</v>
      </c>
      <c r="D187" s="16">
        <v>2</v>
      </c>
      <c r="E187" s="45"/>
      <c r="F187" s="44" t="s">
        <v>31</v>
      </c>
      <c r="G187" s="43"/>
      <c r="H187" s="40"/>
      <c r="I187" s="40"/>
      <c r="J187" s="40">
        <f>K188+K189+K190+K191+K192</f>
        <v>0</v>
      </c>
      <c r="K187" s="40"/>
      <c r="L187" s="40"/>
      <c r="M187" s="17"/>
    </row>
    <row r="188" spans="1:13" ht="13.5" customHeight="1" x14ac:dyDescent="0.25">
      <c r="A188" s="16">
        <v>2</v>
      </c>
      <c r="B188" s="16">
        <v>3</v>
      </c>
      <c r="C188" s="16">
        <v>7</v>
      </c>
      <c r="D188" s="16">
        <v>2</v>
      </c>
      <c r="E188" s="45" t="s">
        <v>15</v>
      </c>
      <c r="F188" s="51" t="s">
        <v>30</v>
      </c>
      <c r="G188" s="19"/>
      <c r="H188" s="40"/>
      <c r="I188" s="40"/>
      <c r="J188" s="40"/>
      <c r="K188" s="40">
        <f>'CUENTA T FR'!CS75</f>
        <v>0</v>
      </c>
      <c r="L188" s="40">
        <f>K188/$J$210</f>
        <v>0</v>
      </c>
      <c r="M188" s="17"/>
    </row>
    <row r="189" spans="1:13" ht="13.5" customHeight="1" x14ac:dyDescent="0.25">
      <c r="A189" s="16">
        <v>2</v>
      </c>
      <c r="B189" s="16">
        <v>3</v>
      </c>
      <c r="C189" s="16">
        <v>7</v>
      </c>
      <c r="D189" s="16">
        <v>2</v>
      </c>
      <c r="E189" s="45" t="s">
        <v>29</v>
      </c>
      <c r="F189" s="51" t="s">
        <v>547</v>
      </c>
      <c r="G189" s="19"/>
      <c r="H189" s="40"/>
      <c r="I189" s="40"/>
      <c r="J189" s="40"/>
      <c r="K189" s="40">
        <f>+'CUENTA T FR'!CT75</f>
        <v>0</v>
      </c>
      <c r="L189" s="40">
        <f>K189/$J$210</f>
        <v>0</v>
      </c>
      <c r="M189" s="17"/>
    </row>
    <row r="190" spans="1:13" ht="13.5" customHeight="1" x14ac:dyDescent="0.25">
      <c r="A190" s="16">
        <v>2</v>
      </c>
      <c r="B190" s="16">
        <v>3</v>
      </c>
      <c r="C190" s="16">
        <v>7</v>
      </c>
      <c r="D190" s="16">
        <v>2</v>
      </c>
      <c r="E190" s="45" t="s">
        <v>28</v>
      </c>
      <c r="F190" s="51" t="s">
        <v>27</v>
      </c>
      <c r="G190" s="19"/>
      <c r="H190" s="40"/>
      <c r="I190" s="40"/>
      <c r="J190" s="40"/>
      <c r="K190" s="40">
        <f>'CUENTA T FR'!CU75</f>
        <v>0</v>
      </c>
      <c r="L190" s="40">
        <f>K190/$J$210</f>
        <v>0</v>
      </c>
      <c r="M190" s="17"/>
    </row>
    <row r="191" spans="1:13" ht="13.5" customHeight="1" x14ac:dyDescent="0.25">
      <c r="A191" s="16">
        <v>2</v>
      </c>
      <c r="B191" s="16">
        <v>3</v>
      </c>
      <c r="C191" s="16">
        <v>7</v>
      </c>
      <c r="D191" s="16">
        <v>2</v>
      </c>
      <c r="E191" s="45" t="s">
        <v>26</v>
      </c>
      <c r="F191" s="50" t="s">
        <v>25</v>
      </c>
      <c r="G191" s="19"/>
      <c r="H191" s="40"/>
      <c r="I191" s="40"/>
      <c r="J191" s="40"/>
      <c r="K191" s="40">
        <f>'CUENTA T FR'!CV75</f>
        <v>0</v>
      </c>
      <c r="L191" s="40">
        <f>K191/$J$210</f>
        <v>0</v>
      </c>
      <c r="M191" s="17"/>
    </row>
    <row r="192" spans="1:13" ht="13.5" customHeight="1" x14ac:dyDescent="0.25">
      <c r="A192" s="16">
        <v>2</v>
      </c>
      <c r="B192" s="16">
        <v>3</v>
      </c>
      <c r="C192" s="16">
        <v>7</v>
      </c>
      <c r="D192" s="16">
        <v>2</v>
      </c>
      <c r="E192" s="45" t="s">
        <v>548</v>
      </c>
      <c r="F192" s="50" t="s">
        <v>23</v>
      </c>
      <c r="G192" s="19"/>
      <c r="H192" s="40"/>
      <c r="I192" s="40"/>
      <c r="J192" s="40"/>
      <c r="K192" s="40">
        <f>+'CUENTA T FR'!CW75</f>
        <v>0</v>
      </c>
      <c r="L192" s="40">
        <f>K192/$J$210</f>
        <v>0</v>
      </c>
      <c r="M192" s="17"/>
    </row>
    <row r="193" spans="1:13" ht="13.5" customHeight="1" x14ac:dyDescent="0.25">
      <c r="A193" s="49">
        <v>2</v>
      </c>
      <c r="B193" s="49">
        <v>3</v>
      </c>
      <c r="C193" s="49">
        <v>9</v>
      </c>
      <c r="D193" s="49"/>
      <c r="E193" s="49"/>
      <c r="F193" s="446" t="s">
        <v>22</v>
      </c>
      <c r="G193" s="447"/>
      <c r="H193" s="48"/>
      <c r="I193" s="48">
        <f>J194+J196+J198+J200+J202+J204+J207</f>
        <v>0</v>
      </c>
      <c r="J193" s="48"/>
      <c r="K193" s="48"/>
      <c r="L193" s="48"/>
      <c r="M193" s="17"/>
    </row>
    <row r="194" spans="1:13" ht="13.5" customHeight="1" x14ac:dyDescent="0.25">
      <c r="A194" s="16">
        <v>2</v>
      </c>
      <c r="B194" s="16">
        <v>3</v>
      </c>
      <c r="C194" s="16">
        <v>9</v>
      </c>
      <c r="D194" s="16">
        <v>1</v>
      </c>
      <c r="E194" s="45"/>
      <c r="F194" s="47" t="s">
        <v>21</v>
      </c>
      <c r="G194" s="46"/>
      <c r="H194" s="40"/>
      <c r="I194" s="40"/>
      <c r="J194" s="40">
        <f>K195</f>
        <v>0</v>
      </c>
      <c r="K194" s="40"/>
      <c r="L194" s="40"/>
      <c r="M194" s="17"/>
    </row>
    <row r="195" spans="1:13" ht="13.5" customHeight="1" x14ac:dyDescent="0.25">
      <c r="A195" s="16">
        <v>2</v>
      </c>
      <c r="B195" s="16">
        <v>3</v>
      </c>
      <c r="C195" s="16">
        <v>9</v>
      </c>
      <c r="D195" s="16">
        <v>1</v>
      </c>
      <c r="E195" s="45" t="s">
        <v>13</v>
      </c>
      <c r="F195" s="44" t="s">
        <v>582</v>
      </c>
      <c r="G195" s="46"/>
      <c r="H195" s="40"/>
      <c r="I195" s="40"/>
      <c r="J195" s="40"/>
      <c r="K195" s="40">
        <f>'CUENTA T FR'!CX75</f>
        <v>0</v>
      </c>
      <c r="L195" s="40">
        <f>K195/$J$210</f>
        <v>0</v>
      </c>
      <c r="M195" s="17"/>
    </row>
    <row r="196" spans="1:13" ht="13.5" customHeight="1" x14ac:dyDescent="0.25">
      <c r="A196" s="16">
        <v>2</v>
      </c>
      <c r="B196" s="16">
        <v>3</v>
      </c>
      <c r="C196" s="16">
        <v>9</v>
      </c>
      <c r="D196" s="16">
        <v>2</v>
      </c>
      <c r="E196" s="45"/>
      <c r="F196" s="44" t="s">
        <v>585</v>
      </c>
      <c r="G196" s="43"/>
      <c r="H196" s="40"/>
      <c r="I196" s="40"/>
      <c r="J196" s="40">
        <f>K197</f>
        <v>0</v>
      </c>
      <c r="K196" s="40"/>
      <c r="L196" s="40"/>
      <c r="M196" s="17"/>
    </row>
    <row r="197" spans="1:13" ht="13.5" customHeight="1" x14ac:dyDescent="0.25">
      <c r="A197" s="16">
        <v>2</v>
      </c>
      <c r="B197" s="16">
        <v>3</v>
      </c>
      <c r="C197" s="16">
        <v>9</v>
      </c>
      <c r="D197" s="16">
        <v>2</v>
      </c>
      <c r="E197" s="45" t="s">
        <v>13</v>
      </c>
      <c r="F197" s="44" t="s">
        <v>584</v>
      </c>
      <c r="G197" s="43"/>
      <c r="H197" s="40"/>
      <c r="I197" s="40"/>
      <c r="J197" s="40"/>
      <c r="K197" s="40">
        <f>'CUENTA T FR'!CY75</f>
        <v>0</v>
      </c>
      <c r="L197" s="40">
        <f>K197/$J$210</f>
        <v>0</v>
      </c>
      <c r="M197" s="17"/>
    </row>
    <row r="198" spans="1:13" ht="13.5" customHeight="1" x14ac:dyDescent="0.25">
      <c r="A198" s="16">
        <v>2</v>
      </c>
      <c r="B198" s="16">
        <v>3</v>
      </c>
      <c r="C198" s="16">
        <v>9</v>
      </c>
      <c r="D198" s="16">
        <v>3</v>
      </c>
      <c r="E198" s="45"/>
      <c r="F198" s="44" t="s">
        <v>20</v>
      </c>
      <c r="G198" s="43"/>
      <c r="H198" s="40"/>
      <c r="I198" s="40"/>
      <c r="J198" s="40">
        <f>K199</f>
        <v>0</v>
      </c>
      <c r="K198" s="40"/>
      <c r="L198" s="40"/>
      <c r="M198" s="17"/>
    </row>
    <row r="199" spans="1:13" ht="13.5" customHeight="1" x14ac:dyDescent="0.25">
      <c r="A199" s="16">
        <v>2</v>
      </c>
      <c r="B199" s="16">
        <v>3</v>
      </c>
      <c r="C199" s="16">
        <v>9</v>
      </c>
      <c r="D199" s="16">
        <v>3</v>
      </c>
      <c r="E199" s="45" t="s">
        <v>13</v>
      </c>
      <c r="F199" s="44" t="s">
        <v>20</v>
      </c>
      <c r="G199" s="43"/>
      <c r="H199" s="40"/>
      <c r="I199" s="40"/>
      <c r="J199" s="40"/>
      <c r="K199" s="40">
        <f>+'CUENTA T FR'!CZ75</f>
        <v>0</v>
      </c>
      <c r="L199" s="40">
        <f>K199/$J$210</f>
        <v>0</v>
      </c>
      <c r="M199" s="17"/>
    </row>
    <row r="200" spans="1:13" ht="13.5" customHeight="1" x14ac:dyDescent="0.25">
      <c r="A200" s="16">
        <v>2</v>
      </c>
      <c r="B200" s="16">
        <v>3</v>
      </c>
      <c r="C200" s="16">
        <v>9</v>
      </c>
      <c r="D200" s="16">
        <v>5</v>
      </c>
      <c r="E200" s="45"/>
      <c r="F200" s="44" t="s">
        <v>19</v>
      </c>
      <c r="G200" s="43"/>
      <c r="H200" s="40"/>
      <c r="I200" s="40"/>
      <c r="J200" s="40">
        <f>K201</f>
        <v>0</v>
      </c>
      <c r="K200" s="40"/>
      <c r="L200" s="40"/>
      <c r="M200" s="17"/>
    </row>
    <row r="201" spans="1:13" ht="13.5" customHeight="1" x14ac:dyDescent="0.25">
      <c r="A201" s="16">
        <v>2</v>
      </c>
      <c r="B201" s="16">
        <v>3</v>
      </c>
      <c r="C201" s="16">
        <v>9</v>
      </c>
      <c r="D201" s="16">
        <v>5</v>
      </c>
      <c r="E201" s="45" t="s">
        <v>13</v>
      </c>
      <c r="F201" s="44" t="s">
        <v>19</v>
      </c>
      <c r="G201" s="43"/>
      <c r="H201" s="40"/>
      <c r="I201" s="40"/>
      <c r="J201" s="40"/>
      <c r="K201" s="40">
        <f>'CUENTA T FR'!DA75</f>
        <v>0</v>
      </c>
      <c r="L201" s="40">
        <f>K201/$J$210</f>
        <v>0</v>
      </c>
      <c r="M201" s="17"/>
    </row>
    <row r="202" spans="1:13" ht="13.5" customHeight="1" x14ac:dyDescent="0.25">
      <c r="A202" s="16">
        <v>2</v>
      </c>
      <c r="B202" s="16">
        <v>3</v>
      </c>
      <c r="C202" s="16">
        <v>9</v>
      </c>
      <c r="D202" s="16">
        <v>6</v>
      </c>
      <c r="E202" s="45"/>
      <c r="F202" s="44" t="s">
        <v>18</v>
      </c>
      <c r="G202" s="43"/>
      <c r="H202" s="40"/>
      <c r="I202" s="40"/>
      <c r="J202" s="40">
        <f>K203</f>
        <v>0</v>
      </c>
      <c r="K202" s="40"/>
      <c r="L202" s="40"/>
      <c r="M202" s="17"/>
    </row>
    <row r="203" spans="1:13" ht="13.5" customHeight="1" x14ac:dyDescent="0.25">
      <c r="A203" s="16">
        <v>2</v>
      </c>
      <c r="B203" s="16">
        <v>3</v>
      </c>
      <c r="C203" s="16">
        <v>9</v>
      </c>
      <c r="D203" s="16">
        <v>6</v>
      </c>
      <c r="E203" s="45" t="s">
        <v>13</v>
      </c>
      <c r="F203" s="44" t="s">
        <v>18</v>
      </c>
      <c r="G203" s="43"/>
      <c r="H203" s="40"/>
      <c r="I203" s="40"/>
      <c r="J203" s="37"/>
      <c r="K203" s="40">
        <f>'CUENTA T FR'!DB75</f>
        <v>0</v>
      </c>
      <c r="L203" s="40">
        <f>K203/$J$210</f>
        <v>0</v>
      </c>
      <c r="M203" s="17"/>
    </row>
    <row r="204" spans="1:13" ht="13.5" customHeight="1" x14ac:dyDescent="0.25">
      <c r="A204" s="16">
        <v>2</v>
      </c>
      <c r="B204" s="39">
        <v>3</v>
      </c>
      <c r="C204" s="39">
        <v>9</v>
      </c>
      <c r="D204" s="39">
        <v>8</v>
      </c>
      <c r="E204" s="38"/>
      <c r="F204" s="44" t="s">
        <v>17</v>
      </c>
      <c r="G204" s="43"/>
      <c r="H204" s="37"/>
      <c r="I204" s="42"/>
      <c r="J204" s="37">
        <f>K205+K206</f>
        <v>0</v>
      </c>
      <c r="K204" s="41"/>
      <c r="L204" s="40"/>
      <c r="M204" s="17"/>
    </row>
    <row r="205" spans="1:13" ht="13.5" customHeight="1" x14ac:dyDescent="0.25">
      <c r="A205" s="16">
        <v>2</v>
      </c>
      <c r="B205" s="39">
        <v>3</v>
      </c>
      <c r="C205" s="39">
        <v>9</v>
      </c>
      <c r="D205" s="39">
        <v>8</v>
      </c>
      <c r="E205" s="38" t="s">
        <v>13</v>
      </c>
      <c r="F205" s="44" t="s">
        <v>16</v>
      </c>
      <c r="G205" s="43"/>
      <c r="H205" s="37"/>
      <c r="I205" s="42"/>
      <c r="J205" s="37"/>
      <c r="K205" s="41">
        <f>'CUENTA T FR'!DC75</f>
        <v>0</v>
      </c>
      <c r="L205" s="40">
        <f>K205/$J$210</f>
        <v>0</v>
      </c>
      <c r="M205" s="36"/>
    </row>
    <row r="206" spans="1:13" ht="13.5" customHeight="1" x14ac:dyDescent="0.25">
      <c r="A206" s="16">
        <v>2</v>
      </c>
      <c r="B206" s="39">
        <v>3</v>
      </c>
      <c r="C206" s="39">
        <v>9</v>
      </c>
      <c r="D206" s="39">
        <v>8</v>
      </c>
      <c r="E206" s="38" t="s">
        <v>15</v>
      </c>
      <c r="F206" s="44" t="s">
        <v>14</v>
      </c>
      <c r="G206" s="43"/>
      <c r="H206" s="37"/>
      <c r="I206" s="42"/>
      <c r="J206" s="37"/>
      <c r="K206" s="41">
        <f>'CUENTA T FR'!DD75</f>
        <v>0</v>
      </c>
      <c r="L206" s="40">
        <f>K206/$J$210</f>
        <v>0</v>
      </c>
      <c r="M206" s="36"/>
    </row>
    <row r="207" spans="1:13" ht="13.5" customHeight="1" x14ac:dyDescent="0.25">
      <c r="A207" s="39">
        <v>2</v>
      </c>
      <c r="B207" s="39">
        <v>3</v>
      </c>
      <c r="C207" s="39">
        <v>9</v>
      </c>
      <c r="D207" s="39">
        <v>9</v>
      </c>
      <c r="E207" s="38"/>
      <c r="F207" s="44" t="s">
        <v>12</v>
      </c>
      <c r="G207" s="43"/>
      <c r="H207" s="37"/>
      <c r="I207" s="42"/>
      <c r="J207" s="37">
        <f>K208+K209</f>
        <v>0</v>
      </c>
      <c r="K207" s="41"/>
      <c r="L207" s="40"/>
      <c r="M207" s="36"/>
    </row>
    <row r="208" spans="1:13" ht="13.5" customHeight="1" x14ac:dyDescent="0.25">
      <c r="A208" s="39">
        <v>2</v>
      </c>
      <c r="B208" s="39">
        <v>3</v>
      </c>
      <c r="C208" s="39">
        <v>9</v>
      </c>
      <c r="D208" s="39">
        <v>9</v>
      </c>
      <c r="E208" s="38" t="s">
        <v>13</v>
      </c>
      <c r="F208" s="44" t="s">
        <v>12</v>
      </c>
      <c r="G208" s="43"/>
      <c r="H208" s="37"/>
      <c r="I208" s="37"/>
      <c r="J208" s="37"/>
      <c r="K208" s="37">
        <f>'CUENTA T FR'!DE75</f>
        <v>0</v>
      </c>
      <c r="L208" s="37">
        <f>K208/$J$210</f>
        <v>0</v>
      </c>
      <c r="M208" s="36"/>
    </row>
    <row r="209" spans="1:13" ht="13.5" customHeight="1" thickBot="1" x14ac:dyDescent="0.3">
      <c r="A209" s="39">
        <v>2</v>
      </c>
      <c r="B209" s="39">
        <v>3</v>
      </c>
      <c r="C209" s="39">
        <v>9</v>
      </c>
      <c r="D209" s="39">
        <v>9</v>
      </c>
      <c r="E209" s="38" t="s">
        <v>35</v>
      </c>
      <c r="F209" s="262" t="s">
        <v>586</v>
      </c>
      <c r="G209" s="263"/>
      <c r="H209" s="37"/>
      <c r="I209" s="37"/>
      <c r="J209" s="37"/>
      <c r="K209" s="37">
        <f>'CUENTA T FR'!DF75</f>
        <v>0</v>
      </c>
      <c r="L209" s="37">
        <f>K209/$J$210</f>
        <v>0</v>
      </c>
      <c r="M209" s="36"/>
    </row>
    <row r="210" spans="1:13" ht="18.75" customHeight="1" thickBot="1" x14ac:dyDescent="0.3">
      <c r="A210" s="35"/>
      <c r="B210" s="34" t="s">
        <v>11</v>
      </c>
      <c r="C210" s="33"/>
      <c r="D210" s="33"/>
      <c r="E210" s="33"/>
      <c r="F210" s="33"/>
      <c r="G210" s="32"/>
      <c r="H210" s="31">
        <f>H16+H121</f>
        <v>325</v>
      </c>
      <c r="I210" s="30">
        <f>SUM(I16:I208)</f>
        <v>325</v>
      </c>
      <c r="J210" s="30">
        <f>SUM(J16:J208)</f>
        <v>325</v>
      </c>
      <c r="K210" s="30">
        <f>SUM(K16:K208)</f>
        <v>325</v>
      </c>
      <c r="L210" s="29">
        <f>K210/$J$210</f>
        <v>1</v>
      </c>
      <c r="M210" s="28">
        <f>SUM(M102:M204)</f>
        <v>0</v>
      </c>
    </row>
    <row r="211" spans="1:13" ht="13.5" customHeight="1" x14ac:dyDescent="0.25">
      <c r="A211" s="27"/>
      <c r="B211" s="26" t="s">
        <v>10</v>
      </c>
      <c r="C211" s="26"/>
      <c r="D211" s="26"/>
      <c r="E211" s="26"/>
      <c r="F211" s="26"/>
      <c r="G211" s="25"/>
      <c r="H211" s="24"/>
      <c r="I211" s="23"/>
      <c r="J211" s="23"/>
      <c r="K211" s="22"/>
      <c r="L211" s="22"/>
      <c r="M211" s="16"/>
    </row>
    <row r="212" spans="1:13" ht="13.5" customHeight="1" x14ac:dyDescent="0.25">
      <c r="A212" s="21"/>
      <c r="B212" s="20" t="s">
        <v>9</v>
      </c>
      <c r="C212" s="20"/>
      <c r="D212" s="20"/>
      <c r="E212" s="20"/>
      <c r="F212" s="20"/>
      <c r="G212" s="19"/>
      <c r="H212" s="17"/>
      <c r="I212" s="17"/>
      <c r="J212" s="17"/>
      <c r="K212" s="16"/>
      <c r="L212" s="16"/>
      <c r="M212" s="16"/>
    </row>
    <row r="213" spans="1:13" ht="13.5" customHeight="1" x14ac:dyDescent="0.25">
      <c r="A213" s="21"/>
      <c r="B213" s="20" t="s">
        <v>8</v>
      </c>
      <c r="C213" s="20"/>
      <c r="D213" s="20"/>
      <c r="E213" s="20"/>
      <c r="F213" s="20"/>
      <c r="G213" s="19"/>
      <c r="H213" s="18"/>
      <c r="I213" s="17"/>
      <c r="J213" s="17"/>
      <c r="K213" s="16"/>
      <c r="L213" s="16"/>
      <c r="M213" s="16"/>
    </row>
    <row r="214" spans="1:13" ht="13.5" customHeight="1" thickBot="1" x14ac:dyDescent="0.3">
      <c r="A214" s="15"/>
      <c r="B214" s="14" t="s">
        <v>7</v>
      </c>
      <c r="C214" s="14"/>
      <c r="D214" s="14"/>
      <c r="E214" s="14"/>
      <c r="F214" s="14"/>
      <c r="G214" s="13"/>
      <c r="H214" s="12"/>
      <c r="I214" s="12"/>
      <c r="J214" s="12"/>
      <c r="K214" s="11"/>
      <c r="L214" s="11"/>
      <c r="M214" s="11"/>
    </row>
    <row r="215" spans="1:13" ht="13.5" customHeight="1" x14ac:dyDescent="0.25">
      <c r="A215" s="82" t="s">
        <v>630</v>
      </c>
      <c r="B215" s="271"/>
      <c r="C215" s="10"/>
      <c r="D215" s="10"/>
      <c r="E215" s="10"/>
      <c r="F215" s="10"/>
      <c r="G215" s="82" t="s">
        <v>5</v>
      </c>
      <c r="H215" s="272"/>
      <c r="I215" s="273"/>
      <c r="J215" s="274" t="s">
        <v>637</v>
      </c>
      <c r="K215" s="82"/>
      <c r="L215" s="6"/>
      <c r="M215" s="6"/>
    </row>
    <row r="216" spans="1:13" ht="13.5" customHeight="1" x14ac:dyDescent="0.25">
      <c r="B216" s="275"/>
      <c r="C216" s="10"/>
      <c r="D216" s="10"/>
      <c r="E216" s="10"/>
      <c r="F216" s="10"/>
      <c r="I216" s="277"/>
      <c r="L216" s="6"/>
      <c r="M216" s="6"/>
    </row>
    <row r="217" spans="1:13" ht="13.5" customHeight="1" x14ac:dyDescent="0.25">
      <c r="A217" s="278" t="s">
        <v>632</v>
      </c>
      <c r="C217" s="6"/>
      <c r="D217" s="6"/>
      <c r="E217" s="6"/>
      <c r="F217" s="6"/>
      <c r="G217" s="278" t="s">
        <v>670</v>
      </c>
      <c r="H217" s="278"/>
      <c r="I217" s="280"/>
      <c r="J217" s="278" t="s">
        <v>640</v>
      </c>
      <c r="K217" s="278"/>
      <c r="L217" s="6"/>
      <c r="M217" s="6"/>
    </row>
    <row r="218" spans="1:13" ht="13.5" customHeight="1" x14ac:dyDescent="0.25">
      <c r="A218" s="3" t="s">
        <v>633</v>
      </c>
      <c r="C218" s="6"/>
      <c r="D218" s="6"/>
      <c r="E218" s="6"/>
      <c r="F218" s="6"/>
      <c r="G218" s="330"/>
      <c r="H218" s="281" t="s">
        <v>669</v>
      </c>
      <c r="I218" s="282"/>
      <c r="J218" s="283" t="s">
        <v>641</v>
      </c>
      <c r="L218" s="6"/>
      <c r="M218" s="6"/>
    </row>
    <row r="219" spans="1:13" ht="13.5" customHeight="1" x14ac:dyDescent="0.3">
      <c r="A219" s="436" t="s">
        <v>490</v>
      </c>
      <c r="B219" s="436"/>
      <c r="C219" s="436"/>
      <c r="D219" s="436"/>
      <c r="E219" s="436"/>
      <c r="F219" s="436"/>
      <c r="G219" s="8"/>
      <c r="H219" s="8"/>
      <c r="I219" s="8"/>
      <c r="J219" s="8"/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35" t="s">
        <v>5</v>
      </c>
      <c r="H220" s="435"/>
      <c r="I220" s="5"/>
      <c r="J220" s="435" t="s">
        <v>4</v>
      </c>
      <c r="K220" s="435"/>
      <c r="L220" s="9"/>
      <c r="M220" s="5"/>
    </row>
    <row r="221" spans="1:13" ht="13.5" customHeight="1" x14ac:dyDescent="0.3">
      <c r="A221" s="473" t="s">
        <v>3</v>
      </c>
      <c r="B221" s="473"/>
      <c r="C221" s="473"/>
      <c r="D221" s="473"/>
      <c r="E221" s="473"/>
      <c r="F221" s="473"/>
      <c r="G221" s="473"/>
      <c r="H221" s="473"/>
      <c r="I221" s="473"/>
      <c r="J221" s="473"/>
      <c r="K221" s="473"/>
      <c r="L221" s="473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45311</v>
      </c>
      <c r="G225" s="5"/>
      <c r="I225" s="6" t="s">
        <v>1</v>
      </c>
      <c r="J225" s="434">
        <v>45314</v>
      </c>
      <c r="K225" s="435"/>
      <c r="L225" s="5"/>
      <c r="M225" s="5"/>
    </row>
    <row r="226" spans="1:13" ht="15.75" x14ac:dyDescent="0.25">
      <c r="K226" s="4"/>
    </row>
  </sheetData>
  <protectedRanges>
    <protectedRange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5" workbookViewId="0">
      <selection activeCell="A29" sqref="A29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44" t="s">
        <v>172</v>
      </c>
      <c r="B1" s="544"/>
      <c r="C1" s="544"/>
      <c r="D1" s="544"/>
      <c r="E1" s="544"/>
    </row>
    <row r="2" spans="1:5" ht="20.25" x14ac:dyDescent="0.3">
      <c r="A2" s="545" t="str">
        <f>'CONS. FUENTES FINAN'!A6</f>
        <v>Hospital Dr. Francisco Antonio Gonzalvo</v>
      </c>
      <c r="B2" s="545"/>
      <c r="C2" s="545"/>
      <c r="D2" s="545"/>
      <c r="E2" s="545"/>
    </row>
    <row r="3" spans="1:5" ht="15.75" x14ac:dyDescent="0.25">
      <c r="A3" s="546" t="s">
        <v>471</v>
      </c>
      <c r="B3" s="546"/>
      <c r="C3" s="546"/>
      <c r="D3" s="546"/>
      <c r="E3" s="546"/>
    </row>
    <row r="4" spans="1:5" ht="15.75" x14ac:dyDescent="0.25">
      <c r="A4" s="546"/>
      <c r="B4" s="546"/>
      <c r="C4" s="546"/>
      <c r="D4" s="546"/>
      <c r="E4" s="546"/>
    </row>
    <row r="5" spans="1:5" ht="16.5" thickBot="1" x14ac:dyDescent="0.3">
      <c r="A5" s="202"/>
      <c r="B5" s="202"/>
      <c r="C5" s="202"/>
      <c r="D5" s="202"/>
      <c r="E5" s="202"/>
    </row>
    <row r="6" spans="1:5" x14ac:dyDescent="0.2">
      <c r="A6" s="547" t="s">
        <v>470</v>
      </c>
      <c r="B6" s="549" t="s">
        <v>469</v>
      </c>
      <c r="C6" s="551" t="s">
        <v>468</v>
      </c>
      <c r="D6" s="547" t="s">
        <v>424</v>
      </c>
      <c r="E6" s="547" t="s">
        <v>149</v>
      </c>
    </row>
    <row r="7" spans="1:5" ht="20.25" customHeight="1" thickBot="1" x14ac:dyDescent="0.25">
      <c r="A7" s="548"/>
      <c r="B7" s="550"/>
      <c r="C7" s="552"/>
      <c r="D7" s="548"/>
      <c r="E7" s="548"/>
    </row>
    <row r="8" spans="1:5" ht="20.25" x14ac:dyDescent="0.25">
      <c r="A8" s="198" t="s">
        <v>467</v>
      </c>
      <c r="B8" s="197"/>
      <c r="C8" s="197"/>
      <c r="D8" s="196"/>
      <c r="E8" s="195"/>
    </row>
    <row r="9" spans="1:5" ht="18.75" x14ac:dyDescent="0.3">
      <c r="A9" s="201" t="s">
        <v>466</v>
      </c>
      <c r="B9" s="190">
        <f>+'CONSOLIDADO FR'!J146+'CONSOLIDADO FR'!K199</f>
        <v>0</v>
      </c>
      <c r="C9" s="190">
        <f>'CONS. FUENTES FINAN'!H245+'CONS. FUENTES FINAN'!H315</f>
        <v>11559.45</v>
      </c>
      <c r="D9" s="190">
        <f>SUM(B9:C9)</f>
        <v>11559.45</v>
      </c>
      <c r="E9" s="192">
        <f>+D9/D12</f>
        <v>1</v>
      </c>
    </row>
    <row r="10" spans="1:5" ht="18.75" x14ac:dyDescent="0.3">
      <c r="A10" s="193" t="s">
        <v>465</v>
      </c>
      <c r="B10" s="190">
        <f>'CONSOLIDADO FR'!K192</f>
        <v>0</v>
      </c>
      <c r="C10" s="190">
        <f>'CONS. FUENTES FINAN'!H302</f>
        <v>0</v>
      </c>
      <c r="D10" s="190">
        <f>SUM(B10:C10)</f>
        <v>0</v>
      </c>
      <c r="E10" s="192">
        <f>+D10/D12</f>
        <v>0</v>
      </c>
    </row>
    <row r="11" spans="1:5" ht="18.75" x14ac:dyDescent="0.3">
      <c r="A11" s="193" t="s">
        <v>464</v>
      </c>
      <c r="B11" s="190">
        <f>'CONSOLIDADO FR'!K188+'CONSOLIDADO FR'!K189</f>
        <v>0</v>
      </c>
      <c r="C11" s="190">
        <f>'CONS. FUENTES FINAN'!H296+'CONS. FUENTES FINAN'!H297+'CONS. FUENTES FINAN'!H298</f>
        <v>0</v>
      </c>
      <c r="D11" s="190">
        <f>SUM(B11:C11)</f>
        <v>0</v>
      </c>
      <c r="E11" s="192">
        <f>+D11/D12</f>
        <v>0</v>
      </c>
    </row>
    <row r="12" spans="1:5" ht="18.75" x14ac:dyDescent="0.3">
      <c r="A12" s="200" t="s">
        <v>445</v>
      </c>
      <c r="B12" s="186">
        <f>SUM(B9:B11)</f>
        <v>0</v>
      </c>
      <c r="C12" s="186">
        <f>SUM(C9:C11)</f>
        <v>11559.45</v>
      </c>
      <c r="D12" s="186">
        <f>SUM(D9:D11)</f>
        <v>11559.45</v>
      </c>
      <c r="E12" s="199">
        <f>+D12/D39</f>
        <v>3.1101234653998711E-2</v>
      </c>
    </row>
    <row r="13" spans="1:5" ht="20.25" x14ac:dyDescent="0.25">
      <c r="A13" s="198" t="s">
        <v>463</v>
      </c>
      <c r="B13" s="197"/>
      <c r="C13" s="197"/>
      <c r="D13" s="196"/>
      <c r="E13" s="195"/>
    </row>
    <row r="14" spans="1:5" ht="18.75" x14ac:dyDescent="0.3">
      <c r="A14" s="193" t="s">
        <v>462</v>
      </c>
      <c r="B14" s="190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0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0</v>
      </c>
      <c r="D14" s="189">
        <f>SUM(B14:C14)</f>
        <v>0</v>
      </c>
      <c r="E14" s="192" t="e">
        <f>+D14/D16</f>
        <v>#DIV/0!</v>
      </c>
    </row>
    <row r="15" spans="1:5" ht="18.75" x14ac:dyDescent="0.3">
      <c r="A15" s="193" t="s">
        <v>461</v>
      </c>
      <c r="B15" s="190">
        <f>+'CONSOLIDADO FR'!K203</f>
        <v>0</v>
      </c>
      <c r="C15" s="190">
        <f>'CONS. FUENTES FINAN'!H320</f>
        <v>0</v>
      </c>
      <c r="D15" s="189">
        <f>SUM(B15:C15)</f>
        <v>0</v>
      </c>
      <c r="E15" s="192" t="e">
        <f>+D15/D16</f>
        <v>#DIV/0!</v>
      </c>
    </row>
    <row r="16" spans="1:5" ht="18.75" x14ac:dyDescent="0.3">
      <c r="A16" s="200" t="s">
        <v>445</v>
      </c>
      <c r="B16" s="186">
        <f>SUM(B14:B15)</f>
        <v>0</v>
      </c>
      <c r="C16" s="186">
        <f>SUM(C14:C15)</f>
        <v>0</v>
      </c>
      <c r="D16" s="186">
        <f>SUM(D14:D15)</f>
        <v>0</v>
      </c>
      <c r="E16" s="199">
        <f>+D16/D39</f>
        <v>0</v>
      </c>
    </row>
    <row r="17" spans="1:5" ht="20.25" x14ac:dyDescent="0.25">
      <c r="A17" s="198" t="s">
        <v>460</v>
      </c>
      <c r="B17" s="197"/>
      <c r="C17" s="197"/>
      <c r="D17" s="196"/>
      <c r="E17" s="195"/>
    </row>
    <row r="18" spans="1:5" ht="18.75" x14ac:dyDescent="0.3">
      <c r="A18" s="194" t="s">
        <v>459</v>
      </c>
      <c r="B18" s="190"/>
      <c r="C18" s="190">
        <f>'CONS. FUENTES FINAN'!H26</f>
        <v>295362.06</v>
      </c>
      <c r="D18" s="189">
        <f t="shared" ref="D18:D33" si="0">SUM(B18:C18)</f>
        <v>295362.06</v>
      </c>
      <c r="E18" s="192">
        <f>+D18/D34</f>
        <v>0.82415131576028544</v>
      </c>
    </row>
    <row r="19" spans="1:5" ht="18.75" x14ac:dyDescent="0.3">
      <c r="A19" s="193" t="s">
        <v>458</v>
      </c>
      <c r="B19" s="190">
        <f>+'CONSOLIDADO FR'!K21+'CONSOLIDADO FR'!K23+'CONSOLIDADO FR'!K25+'CONSOLIDADO FR'!K27</f>
        <v>0</v>
      </c>
      <c r="C19" s="190">
        <f>'CONS. FUENTES FINAN'!H91+'CONS. FUENTES FINAN'!H93+'CONS. FUENTES FINAN'!H95+'CONS. FUENTES FINAN'!H97</f>
        <v>0</v>
      </c>
      <c r="D19" s="189">
        <f t="shared" si="0"/>
        <v>0</v>
      </c>
      <c r="E19" s="192">
        <f>+D19/D34</f>
        <v>0</v>
      </c>
    </row>
    <row r="20" spans="1:5" ht="18.75" x14ac:dyDescent="0.3">
      <c r="A20" s="193" t="s">
        <v>613</v>
      </c>
      <c r="B20" s="190">
        <f>'CONSOLIDADO FR'!K29+'CONSOLIDADO FR'!K31+'CONSOLIDADO FR'!K33</f>
        <v>0</v>
      </c>
      <c r="C20" s="189">
        <f>'CONS. FUENTES FINAN'!H99+'CONS. FUENTES FINAN'!H102+'CONS. FUENTES FINAN'!H104</f>
        <v>0</v>
      </c>
      <c r="D20" s="189">
        <f t="shared" si="0"/>
        <v>0</v>
      </c>
      <c r="E20" s="192">
        <f>+D20/D34</f>
        <v>0</v>
      </c>
    </row>
    <row r="21" spans="1:5" ht="18.75" x14ac:dyDescent="0.3">
      <c r="A21" s="193" t="s">
        <v>457</v>
      </c>
      <c r="B21" s="190">
        <f>+'CONSOLIDADO FR'!I39</f>
        <v>0</v>
      </c>
      <c r="C21" s="189">
        <f>'CONS. FUENTES FINAN'!H111</f>
        <v>9020</v>
      </c>
      <c r="D21" s="189">
        <f t="shared" si="0"/>
        <v>9020</v>
      </c>
      <c r="E21" s="192">
        <f>+D21/D34</f>
        <v>2.5168584171432768E-2</v>
      </c>
    </row>
    <row r="22" spans="1:5" ht="18.75" x14ac:dyDescent="0.3">
      <c r="A22" s="193" t="s">
        <v>456</v>
      </c>
      <c r="B22" s="190">
        <f>+'CONSOLIDADO FR'!I44</f>
        <v>0</v>
      </c>
      <c r="C22" s="189">
        <f>'CONS. FUENTES FINAN'!H116</f>
        <v>12922.27</v>
      </c>
      <c r="D22" s="189">
        <f t="shared" si="0"/>
        <v>12922.27</v>
      </c>
      <c r="E22" s="192">
        <f>+D22/D34</f>
        <v>3.605712197128387E-2</v>
      </c>
    </row>
    <row r="23" spans="1:5" ht="18.75" x14ac:dyDescent="0.3">
      <c r="A23" s="193" t="s">
        <v>455</v>
      </c>
      <c r="B23" s="190">
        <f>+'CONSOLIDADO FR'!I53</f>
        <v>0</v>
      </c>
      <c r="C23" s="189">
        <f>'CONS. FUENTES FINAN'!H125</f>
        <v>0</v>
      </c>
      <c r="D23" s="189">
        <f t="shared" si="0"/>
        <v>0</v>
      </c>
      <c r="E23" s="192">
        <f>+D23/D34</f>
        <v>0</v>
      </c>
    </row>
    <row r="24" spans="1:5" ht="18.75" x14ac:dyDescent="0.3">
      <c r="A24" s="193" t="s">
        <v>454</v>
      </c>
      <c r="B24" s="190">
        <f>+'CONSOLIDADO FR'!K95</f>
        <v>325</v>
      </c>
      <c r="C24" s="189">
        <f>'CONS. FUENTES FINAN'!H182</f>
        <v>1078.98</v>
      </c>
      <c r="D24" s="189">
        <f t="shared" si="0"/>
        <v>1403.98</v>
      </c>
      <c r="E24" s="192">
        <f>+D24/D34</f>
        <v>3.9175375615308396E-3</v>
      </c>
    </row>
    <row r="25" spans="1:5" ht="18.75" x14ac:dyDescent="0.3">
      <c r="A25" s="193" t="s">
        <v>453</v>
      </c>
      <c r="B25" s="190">
        <f>+'CONSOLIDADO FR'!I34+'CONSOLIDADO FR'!K197</f>
        <v>0</v>
      </c>
      <c r="C25" s="190">
        <f>'CONS. FUENTES FINAN'!H109+'CONS. FUENTES FINAN'!H312</f>
        <v>0</v>
      </c>
      <c r="D25" s="189">
        <f t="shared" si="0"/>
        <v>0</v>
      </c>
      <c r="E25" s="192">
        <f>+D25/D34</f>
        <v>0</v>
      </c>
    </row>
    <row r="26" spans="1:5" ht="18.75" x14ac:dyDescent="0.3">
      <c r="A26" s="193" t="s">
        <v>452</v>
      </c>
      <c r="B26" s="190">
        <f>'CONSOLIDADO FR'!J118+'CONSOLIDADO FR'!J123</f>
        <v>0</v>
      </c>
      <c r="C26" s="189">
        <f>'CONS. FUENTES FINAN'!H208+'CONS. FUENTES FINAN'!H214+'CONS. FUENTES FINAN'!H217+'CONS. FUENTES FINAN'!H219</f>
        <v>13615.84</v>
      </c>
      <c r="D26" s="189">
        <f t="shared" si="0"/>
        <v>13615.84</v>
      </c>
      <c r="E26" s="192">
        <f>+D26/D34</f>
        <v>3.7992396353077731E-2</v>
      </c>
    </row>
    <row r="27" spans="1:5" ht="18.75" x14ac:dyDescent="0.3">
      <c r="A27" s="193" t="s">
        <v>451</v>
      </c>
      <c r="B27" s="190">
        <f>+'CONSOLIDADO FR'!I134</f>
        <v>0</v>
      </c>
      <c r="C27" s="189">
        <f>'CONS. FUENTES FINAN'!H232</f>
        <v>0</v>
      </c>
      <c r="D27" s="189">
        <f t="shared" si="0"/>
        <v>0</v>
      </c>
      <c r="E27" s="192">
        <f>+D27/D34</f>
        <v>0</v>
      </c>
    </row>
    <row r="28" spans="1:5" ht="18.75" x14ac:dyDescent="0.3">
      <c r="A28" s="193" t="s">
        <v>450</v>
      </c>
      <c r="B28" s="190">
        <f>+'CONSOLIDADO FR'!K158</f>
        <v>0</v>
      </c>
      <c r="C28" s="189">
        <f>'CONS. FUENTES FINAN'!H259</f>
        <v>0</v>
      </c>
      <c r="D28" s="189">
        <f t="shared" si="0"/>
        <v>0</v>
      </c>
      <c r="E28" s="192">
        <f>+D28/D34</f>
        <v>0</v>
      </c>
    </row>
    <row r="29" spans="1:5" ht="18.75" x14ac:dyDescent="0.3">
      <c r="A29" s="193" t="s">
        <v>449</v>
      </c>
      <c r="B29" s="190">
        <f>+'CONSOLIDADO FR'!K182</f>
        <v>0</v>
      </c>
      <c r="C29" s="189">
        <f>'CONS. FUENTES FINAN'!H288</f>
        <v>0</v>
      </c>
      <c r="D29" s="189">
        <f t="shared" si="0"/>
        <v>0</v>
      </c>
      <c r="E29" s="192">
        <f>+D29/D34</f>
        <v>0</v>
      </c>
    </row>
    <row r="30" spans="1:5" ht="18.75" x14ac:dyDescent="0.3">
      <c r="A30" s="193" t="s">
        <v>36</v>
      </c>
      <c r="B30" s="190">
        <f>+'CONSOLIDADO FR'!K183</f>
        <v>0</v>
      </c>
      <c r="C30" s="189">
        <f>'CONS. FUENTES FINAN'!H289+'CONS. FUENTES FINAN'!H290</f>
        <v>3000</v>
      </c>
      <c r="D30" s="189">
        <f t="shared" si="0"/>
        <v>3000</v>
      </c>
      <c r="E30" s="192">
        <f>+D30/D34</f>
        <v>8.3709259993678831E-3</v>
      </c>
    </row>
    <row r="31" spans="1:5" ht="18.75" x14ac:dyDescent="0.3">
      <c r="A31" s="193" t="s">
        <v>448</v>
      </c>
      <c r="B31" s="190">
        <f>+'CONSOLIDADO FR'!K184</f>
        <v>0</v>
      </c>
      <c r="C31" s="189">
        <f>'CONS. FUENTES FINAN'!H291+'CONS. FUENTES FINAN'!H294</f>
        <v>0</v>
      </c>
      <c r="D31" s="189">
        <f t="shared" si="0"/>
        <v>0</v>
      </c>
      <c r="E31" s="192">
        <f>+D31/D34</f>
        <v>0</v>
      </c>
    </row>
    <row r="32" spans="1:5" ht="18.75" x14ac:dyDescent="0.3">
      <c r="A32" s="193" t="s">
        <v>447</v>
      </c>
      <c r="B32" s="190">
        <f>+'CONSOLIDADO FR'!J194</f>
        <v>0</v>
      </c>
      <c r="C32" s="189">
        <f>'CONS. FUENTES FINAN'!H309</f>
        <v>0</v>
      </c>
      <c r="D32" s="189">
        <f t="shared" si="0"/>
        <v>0</v>
      </c>
      <c r="E32" s="192">
        <f>+D32/D34</f>
        <v>0</v>
      </c>
    </row>
    <row r="33" spans="1:5" ht="18.75" x14ac:dyDescent="0.3">
      <c r="A33" s="191" t="s">
        <v>446</v>
      </c>
      <c r="B33" s="190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0">
        <f>'CONS. FUENTES FINAN'!H89+'CONS.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</f>
        <v>23059.14</v>
      </c>
      <c r="D33" s="189">
        <f t="shared" si="0"/>
        <v>23059.14</v>
      </c>
      <c r="E33" s="192">
        <f>+D33/D34</f>
        <v>6.434211818302131E-2</v>
      </c>
    </row>
    <row r="34" spans="1:5" ht="18.75" x14ac:dyDescent="0.3">
      <c r="A34" s="200" t="s">
        <v>445</v>
      </c>
      <c r="B34" s="186">
        <f>SUM(B17:B33)</f>
        <v>325</v>
      </c>
      <c r="C34" s="186">
        <f>SUM(C17:C33)</f>
        <v>358058.29000000004</v>
      </c>
      <c r="D34" s="186">
        <f>SUM(D17:D33)</f>
        <v>358383.29000000004</v>
      </c>
      <c r="E34" s="199">
        <f>+D34/D39</f>
        <v>0.96424681090900266</v>
      </c>
    </row>
    <row r="35" spans="1:5" ht="20.25" x14ac:dyDescent="0.25">
      <c r="A35" s="198" t="s">
        <v>612</v>
      </c>
      <c r="B35" s="197"/>
      <c r="C35" s="197"/>
      <c r="D35" s="196"/>
      <c r="E35" s="195"/>
    </row>
    <row r="36" spans="1:5" ht="18.75" x14ac:dyDescent="0.3">
      <c r="A36" s="194" t="s">
        <v>263</v>
      </c>
      <c r="B36" s="190"/>
      <c r="C36" s="190">
        <f>'CONS. FUENTES FINAN'!H336</f>
        <v>1729</v>
      </c>
      <c r="D36" s="190">
        <f>SUM(B36:C36)</f>
        <v>1729</v>
      </c>
      <c r="E36" s="188">
        <f>+D36/D38</f>
        <v>1</v>
      </c>
    </row>
    <row r="37" spans="1:5" ht="19.5" thickBot="1" x14ac:dyDescent="0.35">
      <c r="A37" s="264" t="s">
        <v>196</v>
      </c>
      <c r="B37" s="265"/>
      <c r="C37" s="265">
        <f>'CONS. FUENTES FINAN'!H463</f>
        <v>0</v>
      </c>
      <c r="D37" s="190">
        <f>SUM(B37:C37)</f>
        <v>0</v>
      </c>
      <c r="E37" s="188">
        <f>+D37/D38</f>
        <v>0</v>
      </c>
    </row>
    <row r="38" spans="1:5" ht="16.5" thickBot="1" x14ac:dyDescent="0.3">
      <c r="A38" s="187" t="s">
        <v>445</v>
      </c>
      <c r="B38" s="186">
        <f>SUM(B36:B37)</f>
        <v>0</v>
      </c>
      <c r="C38" s="186">
        <f>SUM(C36:C37)</f>
        <v>1729</v>
      </c>
      <c r="D38" s="186">
        <f>SUM(D36:D37)</f>
        <v>1729</v>
      </c>
      <c r="E38" s="185">
        <f>+D38/D39</f>
        <v>4.6519544369986263E-3</v>
      </c>
    </row>
    <row r="39" spans="1:5" ht="19.5" thickBot="1" x14ac:dyDescent="0.35">
      <c r="A39" s="183" t="s">
        <v>444</v>
      </c>
      <c r="B39" s="184">
        <f>+B12+B16+B34+B38</f>
        <v>325</v>
      </c>
      <c r="C39" s="184">
        <f>+C12+C16+C34+C38</f>
        <v>371346.74000000005</v>
      </c>
      <c r="D39" s="184">
        <f>+D12+D16+D34+D38</f>
        <v>371671.74000000005</v>
      </c>
      <c r="E39" s="181">
        <f>+E12+E16+E38</f>
        <v>3.5753189090997339E-2</v>
      </c>
    </row>
    <row r="40" spans="1:5" ht="19.5" thickBot="1" x14ac:dyDescent="0.35">
      <c r="A40" s="183" t="s">
        <v>443</v>
      </c>
      <c r="B40" s="182">
        <f>+B39/D39</f>
        <v>8.7442752575162149E-4</v>
      </c>
      <c r="C40" s="182">
        <f>+C39/D39</f>
        <v>0.99912557247424838</v>
      </c>
      <c r="D40" s="182">
        <f>+B40+C40</f>
        <v>1</v>
      </c>
      <c r="E40" s="181"/>
    </row>
    <row r="42" spans="1:5" ht="26.25" x14ac:dyDescent="0.4">
      <c r="A42" s="180"/>
    </row>
    <row r="43" spans="1:5" ht="26.25" x14ac:dyDescent="0.4">
      <c r="A43" s="180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AD1" workbookViewId="0">
      <selection activeCell="AQ4" sqref="AQ4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85546875" style="3" customWidth="1"/>
    <col min="4" max="5" width="9.5703125" style="3" customWidth="1"/>
    <col min="6" max="6" width="8.7109375" style="3" customWidth="1"/>
    <col min="7" max="7" width="10" style="3" customWidth="1"/>
    <col min="8" max="8" width="10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3.2851562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2.855468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3.7109375" style="3" customWidth="1"/>
    <col min="101" max="101" width="12.85546875" style="3" customWidth="1"/>
    <col min="102" max="102" width="1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6.7109375" style="74" bestFit="1" customWidth="1"/>
    <col min="114" max="114" width="11.42578125" style="3"/>
    <col min="115" max="115" width="18.85546875" style="3" bestFit="1" customWidth="1"/>
    <col min="116" max="116" width="14.5703125" style="3" customWidth="1"/>
    <col min="117" max="117" width="13.85546875" style="3" customWidth="1"/>
    <col min="118" max="118" width="18.7109375" style="3" bestFit="1" customWidth="1"/>
    <col min="119" max="16384" width="11.42578125" style="3"/>
  </cols>
  <sheetData>
    <row r="1" spans="1:118" ht="18" x14ac:dyDescent="0.25">
      <c r="A1" s="474" t="s">
        <v>173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  <c r="AO1" s="474"/>
      <c r="AP1" s="474"/>
      <c r="AQ1" s="474"/>
      <c r="AR1" s="474"/>
      <c r="AS1" s="474"/>
      <c r="AT1" s="474"/>
      <c r="AU1" s="474"/>
      <c r="AV1" s="474"/>
      <c r="AW1" s="474"/>
      <c r="AX1" s="474"/>
      <c r="AY1" s="474"/>
      <c r="AZ1" s="474"/>
      <c r="BA1" s="474"/>
      <c r="BB1" s="474"/>
      <c r="BC1" s="474"/>
      <c r="BD1" s="474"/>
      <c r="BE1" s="474"/>
      <c r="BF1" s="474"/>
      <c r="BG1" s="474"/>
      <c r="BH1" s="474"/>
      <c r="BI1" s="474"/>
      <c r="BJ1" s="474"/>
      <c r="BK1" s="474"/>
      <c r="BL1" s="474"/>
      <c r="BM1" s="474"/>
      <c r="BN1" s="474"/>
      <c r="BO1" s="474"/>
      <c r="BP1" s="474"/>
      <c r="BQ1" s="474"/>
      <c r="BR1" s="474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</row>
    <row r="2" spans="1:118" x14ac:dyDescent="0.2">
      <c r="A2" s="81">
        <v>221101</v>
      </c>
      <c r="B2" s="81">
        <v>221201</v>
      </c>
      <c r="C2" s="81">
        <v>221301</v>
      </c>
      <c r="D2" s="81">
        <v>221401</v>
      </c>
      <c r="E2" s="81">
        <v>221501</v>
      </c>
      <c r="F2" s="81">
        <v>221601</v>
      </c>
      <c r="G2" s="81">
        <v>221701</v>
      </c>
      <c r="H2" s="81">
        <v>221801</v>
      </c>
      <c r="I2" s="81">
        <v>222101</v>
      </c>
      <c r="J2" s="81">
        <v>222201</v>
      </c>
      <c r="K2" s="81">
        <v>223101</v>
      </c>
      <c r="L2" s="81">
        <v>223201</v>
      </c>
      <c r="M2" s="81">
        <v>224101</v>
      </c>
      <c r="N2" s="81">
        <v>224201</v>
      </c>
      <c r="O2" s="81">
        <v>224301</v>
      </c>
      <c r="P2" s="81">
        <v>224401</v>
      </c>
      <c r="Q2" s="81">
        <v>225101</v>
      </c>
      <c r="R2" s="81">
        <v>225301</v>
      </c>
      <c r="S2" s="81">
        <v>225302</v>
      </c>
      <c r="T2" s="81">
        <v>225303</v>
      </c>
      <c r="U2" s="81">
        <v>225304</v>
      </c>
      <c r="V2" s="81">
        <v>225305</v>
      </c>
      <c r="W2" s="81">
        <v>225401</v>
      </c>
      <c r="X2" s="81">
        <v>225801</v>
      </c>
      <c r="Y2" s="81">
        <v>225901</v>
      </c>
      <c r="Z2" s="81">
        <v>226101</v>
      </c>
      <c r="AA2" s="81">
        <v>226201</v>
      </c>
      <c r="AB2" s="81">
        <v>227101</v>
      </c>
      <c r="AC2" s="81">
        <v>227103</v>
      </c>
      <c r="AD2" s="81">
        <v>227106</v>
      </c>
      <c r="AE2" s="81">
        <v>227107</v>
      </c>
      <c r="AF2" s="81">
        <v>227199</v>
      </c>
      <c r="AG2" s="81">
        <v>227201</v>
      </c>
      <c r="AH2" s="81">
        <v>227202</v>
      </c>
      <c r="AI2" s="81">
        <v>227204</v>
      </c>
      <c r="AJ2" s="81">
        <v>227205</v>
      </c>
      <c r="AK2" s="81">
        <v>227206</v>
      </c>
      <c r="AL2" s="81">
        <v>227207</v>
      </c>
      <c r="AM2" s="81">
        <v>227208</v>
      </c>
      <c r="AN2" s="81">
        <v>227299</v>
      </c>
      <c r="AO2" s="81">
        <v>227301</v>
      </c>
      <c r="AP2" s="81">
        <v>228101</v>
      </c>
      <c r="AQ2" s="81">
        <v>228201</v>
      </c>
      <c r="AR2" s="81">
        <v>228301</v>
      </c>
      <c r="AS2" s="81">
        <v>228401</v>
      </c>
      <c r="AT2" s="81">
        <v>228501</v>
      </c>
      <c r="AU2" s="81">
        <v>228502</v>
      </c>
      <c r="AV2" s="81">
        <v>228503</v>
      </c>
      <c r="AW2" s="81">
        <v>228601</v>
      </c>
      <c r="AX2" s="81">
        <v>228602</v>
      </c>
      <c r="AY2" s="81">
        <v>228702</v>
      </c>
      <c r="AZ2" s="81">
        <v>228703</v>
      </c>
      <c r="BA2" s="81">
        <v>228704</v>
      </c>
      <c r="BB2" s="81">
        <v>228705</v>
      </c>
      <c r="BC2" s="81">
        <v>228706</v>
      </c>
      <c r="BD2" s="81">
        <v>228801</v>
      </c>
      <c r="BE2" s="81">
        <v>228802</v>
      </c>
      <c r="BF2" s="81">
        <v>228803</v>
      </c>
      <c r="BG2" s="81">
        <v>229201</v>
      </c>
      <c r="BH2" s="81">
        <v>229203</v>
      </c>
      <c r="BI2" s="81">
        <v>231101</v>
      </c>
      <c r="BJ2" s="81">
        <v>231401</v>
      </c>
      <c r="BK2" s="81">
        <v>232101</v>
      </c>
      <c r="BL2" s="81">
        <v>232201</v>
      </c>
      <c r="BM2" s="81">
        <v>232301</v>
      </c>
      <c r="BN2" s="81">
        <v>233101</v>
      </c>
      <c r="BO2" s="81">
        <v>233201</v>
      </c>
      <c r="BP2" s="81">
        <v>233301</v>
      </c>
      <c r="BQ2" s="81">
        <v>233401</v>
      </c>
      <c r="BR2" s="81">
        <v>233501</v>
      </c>
      <c r="BS2" s="81">
        <v>234101</v>
      </c>
      <c r="BT2" s="81">
        <v>235101</v>
      </c>
      <c r="BU2" s="81">
        <v>235201</v>
      </c>
      <c r="BV2" s="81">
        <v>235301</v>
      </c>
      <c r="BW2" s="81">
        <v>235401</v>
      </c>
      <c r="BX2" s="81">
        <v>235501</v>
      </c>
      <c r="BY2" s="81">
        <v>236101</v>
      </c>
      <c r="BZ2" s="81">
        <v>236102</v>
      </c>
      <c r="CA2" s="81">
        <v>236103</v>
      </c>
      <c r="CB2" s="81">
        <v>236104</v>
      </c>
      <c r="CC2" s="81">
        <v>236105</v>
      </c>
      <c r="CD2" s="81">
        <v>2362021</v>
      </c>
      <c r="CE2" s="81">
        <v>236202</v>
      </c>
      <c r="CF2" s="81">
        <v>236203</v>
      </c>
      <c r="CG2" s="81">
        <v>236304</v>
      </c>
      <c r="CH2" s="81">
        <v>236305</v>
      </c>
      <c r="CI2" s="81">
        <v>236306</v>
      </c>
      <c r="CJ2" s="81">
        <v>236401</v>
      </c>
      <c r="CK2" s="81">
        <v>236403</v>
      </c>
      <c r="CL2" s="81">
        <v>236407</v>
      </c>
      <c r="CM2" s="81">
        <v>236901</v>
      </c>
      <c r="CN2" s="81">
        <v>237101</v>
      </c>
      <c r="CO2" s="81">
        <v>237102</v>
      </c>
      <c r="CP2" s="81">
        <v>237104</v>
      </c>
      <c r="CQ2" s="81">
        <v>237105</v>
      </c>
      <c r="CR2" s="81">
        <v>237106</v>
      </c>
      <c r="CS2" s="81">
        <v>237202</v>
      </c>
      <c r="CT2" s="81">
        <v>237203</v>
      </c>
      <c r="CU2" s="81">
        <v>237205</v>
      </c>
      <c r="CV2" s="81">
        <v>237206</v>
      </c>
      <c r="CW2" s="81">
        <v>237299</v>
      </c>
      <c r="CX2" s="81">
        <v>239101</v>
      </c>
      <c r="CY2" s="81">
        <v>239201</v>
      </c>
      <c r="CZ2" s="81">
        <v>239301</v>
      </c>
      <c r="DA2" s="81">
        <v>239501</v>
      </c>
      <c r="DB2" s="81">
        <v>239601</v>
      </c>
      <c r="DC2" s="81">
        <v>239801</v>
      </c>
      <c r="DD2" s="81">
        <v>239802</v>
      </c>
      <c r="DE2" s="81">
        <v>239901</v>
      </c>
      <c r="DF2" s="81">
        <v>239904</v>
      </c>
      <c r="DG2" s="80" t="s">
        <v>0</v>
      </c>
      <c r="DH2" s="80" t="s">
        <v>540</v>
      </c>
      <c r="DI2" s="85" t="s">
        <v>541</v>
      </c>
      <c r="DJ2" s="80" t="s">
        <v>482</v>
      </c>
      <c r="DK2" s="80" t="s">
        <v>542</v>
      </c>
      <c r="DL2" s="80">
        <v>2024</v>
      </c>
      <c r="DM2" s="80" t="s">
        <v>445</v>
      </c>
      <c r="DN2" s="80" t="s">
        <v>543</v>
      </c>
    </row>
    <row r="3" spans="1:118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85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>
        <v>325</v>
      </c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85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91"/>
      <c r="CU3" s="258"/>
      <c r="CV3" s="306"/>
      <c r="CW3" s="258"/>
      <c r="CX3" s="258"/>
      <c r="CY3" s="285"/>
      <c r="CZ3" s="258"/>
      <c r="DA3" s="258"/>
      <c r="DB3" s="258"/>
      <c r="DC3" s="258"/>
      <c r="DD3" s="258"/>
      <c r="DE3" s="258"/>
      <c r="DF3" s="258"/>
      <c r="DG3" s="83">
        <f>SUM(A3:DF3)</f>
        <v>325</v>
      </c>
      <c r="DH3" s="325"/>
      <c r="DI3" s="285"/>
      <c r="DJ3" s="268"/>
      <c r="DK3" s="323"/>
      <c r="DL3" s="291"/>
      <c r="DM3" s="254">
        <f>DL3</f>
        <v>0</v>
      </c>
      <c r="DN3" s="254"/>
    </row>
    <row r="4" spans="1:118" ht="15" x14ac:dyDescent="0.25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85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85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85"/>
      <c r="CU4" s="258"/>
      <c r="CV4" s="258"/>
      <c r="CW4" s="258"/>
      <c r="CX4" s="258"/>
      <c r="CY4" s="291"/>
      <c r="CZ4" s="290"/>
      <c r="DA4" s="258"/>
      <c r="DB4" s="258"/>
      <c r="DC4" s="258"/>
      <c r="DD4" s="258"/>
      <c r="DE4" s="258"/>
      <c r="DF4" s="258"/>
      <c r="DG4" s="83">
        <f t="shared" ref="DG4:DG57" si="0">SUM(A4:DF4)</f>
        <v>0</v>
      </c>
      <c r="DH4" s="325"/>
      <c r="DI4" s="285"/>
      <c r="DJ4" s="268"/>
      <c r="DK4" s="323"/>
      <c r="DL4" s="291"/>
      <c r="DM4" s="254">
        <f>DL4</f>
        <v>0</v>
      </c>
      <c r="DN4" s="254"/>
    </row>
    <row r="5" spans="1:118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85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85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86"/>
      <c r="CZ5" s="258"/>
      <c r="DA5" s="258"/>
      <c r="DB5" s="258"/>
      <c r="DC5" s="258"/>
      <c r="DD5" s="258"/>
      <c r="DE5" s="258"/>
      <c r="DF5" s="258"/>
      <c r="DG5" s="83">
        <f t="shared" si="0"/>
        <v>0</v>
      </c>
      <c r="DH5" s="325"/>
      <c r="DI5" s="285"/>
      <c r="DJ5" s="268"/>
      <c r="DK5" s="323"/>
      <c r="DL5" s="291"/>
      <c r="DM5" s="254">
        <f t="shared" ref="DM5:DM13" si="1">DL5</f>
        <v>0</v>
      </c>
      <c r="DN5" s="254"/>
    </row>
    <row r="6" spans="1:118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85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91"/>
      <c r="CU6" s="258"/>
      <c r="CV6" s="258"/>
      <c r="CW6" s="258"/>
      <c r="CX6" s="258"/>
      <c r="CY6" s="285"/>
      <c r="CZ6" s="258"/>
      <c r="DA6" s="258"/>
      <c r="DB6" s="258"/>
      <c r="DC6" s="258"/>
      <c r="DD6" s="258"/>
      <c r="DE6" s="258"/>
      <c r="DF6" s="258"/>
      <c r="DG6" s="83">
        <f t="shared" si="0"/>
        <v>0</v>
      </c>
      <c r="DH6" s="325"/>
      <c r="DI6" s="285"/>
      <c r="DJ6" s="268"/>
      <c r="DK6" s="323"/>
      <c r="DL6" s="291"/>
      <c r="DM6" s="254">
        <f t="shared" si="1"/>
        <v>0</v>
      </c>
      <c r="DN6" s="254"/>
    </row>
    <row r="7" spans="1:118" ht="15" x14ac:dyDescent="0.25">
      <c r="A7" s="258"/>
      <c r="B7" s="258"/>
      <c r="C7" s="258"/>
      <c r="D7" s="258"/>
      <c r="E7" s="258"/>
      <c r="F7" s="258"/>
      <c r="G7" s="258"/>
      <c r="H7" s="258"/>
      <c r="I7" s="258"/>
      <c r="J7" s="258"/>
      <c r="K7" s="285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91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3">
        <f t="shared" si="0"/>
        <v>0</v>
      </c>
      <c r="DH7" s="325"/>
      <c r="DI7" s="291"/>
      <c r="DJ7" s="288"/>
      <c r="DK7" s="339"/>
      <c r="DL7" s="291"/>
      <c r="DM7" s="254">
        <f t="shared" si="1"/>
        <v>0</v>
      </c>
      <c r="DN7" s="254"/>
    </row>
    <row r="8" spans="1:118" ht="15" x14ac:dyDescent="0.25">
      <c r="A8" s="258"/>
      <c r="B8" s="258"/>
      <c r="C8" s="285"/>
      <c r="D8" s="258"/>
      <c r="E8" s="258"/>
      <c r="F8" s="258"/>
      <c r="G8" s="258"/>
      <c r="H8" s="258"/>
      <c r="I8" s="258"/>
      <c r="J8" s="258"/>
      <c r="K8" s="285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85"/>
      <c r="CU8" s="258"/>
      <c r="CV8" s="258"/>
      <c r="CW8" s="258"/>
      <c r="CX8" s="258"/>
      <c r="CY8" s="258"/>
      <c r="CZ8" s="285"/>
      <c r="DA8" s="258"/>
      <c r="DB8" s="258"/>
      <c r="DC8" s="258"/>
      <c r="DD8" s="258"/>
      <c r="DE8" s="258"/>
      <c r="DF8" s="258"/>
      <c r="DG8" s="83">
        <f t="shared" si="0"/>
        <v>0</v>
      </c>
      <c r="DH8" s="325"/>
      <c r="DI8" s="285"/>
      <c r="DJ8" s="268"/>
      <c r="DK8" s="323"/>
      <c r="DL8" s="291"/>
      <c r="DM8" s="254">
        <f t="shared" si="1"/>
        <v>0</v>
      </c>
      <c r="DN8" s="254"/>
    </row>
    <row r="9" spans="1:118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85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85"/>
      <c r="BJ9" s="258"/>
      <c r="BK9" s="258"/>
      <c r="BL9" s="258"/>
      <c r="BM9" s="258"/>
      <c r="BN9" s="258"/>
      <c r="BO9" s="258"/>
      <c r="BP9" s="258"/>
      <c r="BQ9" s="258"/>
      <c r="BR9" s="258"/>
      <c r="BS9" s="285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85"/>
      <c r="CU9" s="258"/>
      <c r="CV9" s="258"/>
      <c r="CW9" s="285"/>
      <c r="CX9" s="258"/>
      <c r="CY9" s="258"/>
      <c r="CZ9" s="258"/>
      <c r="DA9" s="258"/>
      <c r="DB9" s="258"/>
      <c r="DC9" s="258"/>
      <c r="DD9" s="258"/>
      <c r="DE9" s="258"/>
      <c r="DF9" s="258"/>
      <c r="DG9" s="83">
        <f t="shared" si="0"/>
        <v>0</v>
      </c>
      <c r="DH9" s="325"/>
      <c r="DI9" s="285"/>
      <c r="DJ9" s="268"/>
      <c r="DK9" s="323"/>
      <c r="DL9" s="291"/>
      <c r="DM9" s="254">
        <f t="shared" si="1"/>
        <v>0</v>
      </c>
      <c r="DN9" s="254"/>
    </row>
    <row r="10" spans="1:118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85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85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3">
        <f t="shared" si="0"/>
        <v>0</v>
      </c>
      <c r="DH10" s="325"/>
      <c r="DI10" s="285"/>
      <c r="DJ10" s="268"/>
      <c r="DK10" s="323"/>
      <c r="DL10" s="291"/>
      <c r="DM10" s="254">
        <f t="shared" si="1"/>
        <v>0</v>
      </c>
      <c r="DN10" s="254"/>
    </row>
    <row r="11" spans="1:118" ht="15" x14ac:dyDescent="0.25">
      <c r="A11" s="258"/>
      <c r="B11" s="258"/>
      <c r="C11" s="285"/>
      <c r="D11" s="258"/>
      <c r="E11" s="258"/>
      <c r="F11" s="258"/>
      <c r="G11" s="258"/>
      <c r="H11" s="285"/>
      <c r="I11" s="258"/>
      <c r="J11" s="258"/>
      <c r="K11" s="285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306"/>
      <c r="CY11" s="258"/>
      <c r="CZ11" s="258"/>
      <c r="DA11" s="258"/>
      <c r="DB11" s="258"/>
      <c r="DC11" s="258"/>
      <c r="DD11" s="258"/>
      <c r="DE11" s="258"/>
      <c r="DF11" s="258"/>
      <c r="DG11" s="83">
        <f t="shared" si="0"/>
        <v>0</v>
      </c>
      <c r="DH11" s="325"/>
      <c r="DI11" s="285"/>
      <c r="DJ11" s="268"/>
      <c r="DK11" s="291"/>
      <c r="DL11" s="291"/>
      <c r="DM11" s="254">
        <f t="shared" si="1"/>
        <v>0</v>
      </c>
      <c r="DN11" s="254"/>
    </row>
    <row r="12" spans="1:118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85"/>
      <c r="BT12" s="258"/>
      <c r="BU12" s="258"/>
      <c r="BV12" s="258"/>
      <c r="BW12" s="258"/>
      <c r="BX12" s="285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85"/>
      <c r="CZ12" s="258"/>
      <c r="DA12" s="258"/>
      <c r="DB12" s="258"/>
      <c r="DC12" s="258"/>
      <c r="DD12" s="258"/>
      <c r="DE12" s="258"/>
      <c r="DF12" s="258"/>
      <c r="DG12" s="83">
        <f t="shared" si="0"/>
        <v>0</v>
      </c>
      <c r="DH12" s="325"/>
      <c r="DI12" s="285"/>
      <c r="DJ12" s="268"/>
      <c r="DK12" s="285"/>
      <c r="DL12" s="291"/>
      <c r="DM12" s="254">
        <f t="shared" si="1"/>
        <v>0</v>
      </c>
      <c r="DN12" s="254"/>
    </row>
    <row r="13" spans="1:118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91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306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85"/>
      <c r="CU13" s="258"/>
      <c r="CV13" s="258"/>
      <c r="CW13" s="258"/>
      <c r="CX13" s="258"/>
      <c r="CY13" s="291"/>
      <c r="CZ13" s="258"/>
      <c r="DA13" s="258"/>
      <c r="DB13" s="258"/>
      <c r="DC13" s="258"/>
      <c r="DD13" s="258"/>
      <c r="DE13" s="258"/>
      <c r="DF13" s="258"/>
      <c r="DG13" s="83">
        <f t="shared" si="0"/>
        <v>0</v>
      </c>
      <c r="DH13" s="325"/>
      <c r="DI13" s="285"/>
      <c r="DJ13" s="268"/>
      <c r="DK13" s="323"/>
      <c r="DL13" s="291"/>
      <c r="DM13" s="254">
        <f t="shared" si="1"/>
        <v>0</v>
      </c>
      <c r="DN13" s="254"/>
    </row>
    <row r="14" spans="1:118" ht="1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91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85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85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87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3">
        <f t="shared" si="0"/>
        <v>0</v>
      </c>
      <c r="DH14" s="325"/>
      <c r="DI14" s="285"/>
      <c r="DJ14" s="268"/>
      <c r="DK14" s="323"/>
      <c r="DL14" s="291"/>
      <c r="DM14" s="254">
        <f t="shared" ref="DM14:DM26" si="2">DL14</f>
        <v>0</v>
      </c>
      <c r="DN14" s="254"/>
    </row>
    <row r="15" spans="1:118" ht="15" x14ac:dyDescent="0.25">
      <c r="A15" s="258"/>
      <c r="B15" s="258"/>
      <c r="C15" s="258"/>
      <c r="D15" s="258"/>
      <c r="E15" s="258"/>
      <c r="F15" s="258"/>
      <c r="G15" s="258"/>
      <c r="H15" s="258"/>
      <c r="I15" s="258"/>
      <c r="J15" s="258"/>
      <c r="K15" s="291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85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85"/>
      <c r="CQ15" s="258"/>
      <c r="CR15" s="258"/>
      <c r="CS15" s="258"/>
      <c r="CT15" s="285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83">
        <f t="shared" si="0"/>
        <v>0</v>
      </c>
      <c r="DH15" s="325"/>
      <c r="DI15" s="285"/>
      <c r="DJ15" s="268"/>
      <c r="DK15" s="323"/>
      <c r="DL15" s="291"/>
      <c r="DM15" s="254">
        <f t="shared" si="2"/>
        <v>0</v>
      </c>
      <c r="DN15" s="254"/>
    </row>
    <row r="16" spans="1:118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91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85"/>
      <c r="CX16" s="285"/>
      <c r="CY16" s="258"/>
      <c r="CZ16" s="285"/>
      <c r="DA16" s="258"/>
      <c r="DB16" s="258"/>
      <c r="DC16" s="258"/>
      <c r="DD16" s="258"/>
      <c r="DE16" s="258"/>
      <c r="DF16" s="258"/>
      <c r="DG16" s="83">
        <f t="shared" si="0"/>
        <v>0</v>
      </c>
      <c r="DH16" s="325"/>
      <c r="DI16" s="285"/>
      <c r="DJ16" s="268"/>
      <c r="DK16" s="291"/>
      <c r="DL16" s="291"/>
      <c r="DM16" s="254">
        <f>DK16</f>
        <v>0</v>
      </c>
      <c r="DN16" s="254"/>
    </row>
    <row r="17" spans="1:118" ht="15" x14ac:dyDescent="0.25">
      <c r="A17" s="258"/>
      <c r="B17" s="258"/>
      <c r="C17" s="324"/>
      <c r="D17" s="258"/>
      <c r="E17" s="258"/>
      <c r="F17" s="258"/>
      <c r="G17" s="258"/>
      <c r="H17" s="258"/>
      <c r="I17" s="258"/>
      <c r="J17" s="258"/>
      <c r="K17" s="291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85"/>
      <c r="CQ17" s="258"/>
      <c r="CR17" s="258"/>
      <c r="CS17" s="258"/>
      <c r="CT17" s="285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3">
        <f t="shared" si="0"/>
        <v>0</v>
      </c>
      <c r="DH17" s="325"/>
      <c r="DI17" s="285"/>
      <c r="DJ17" s="268"/>
      <c r="DK17" s="323"/>
      <c r="DL17" s="291"/>
      <c r="DM17" s="254">
        <f t="shared" si="2"/>
        <v>0</v>
      </c>
      <c r="DN17" s="254"/>
    </row>
    <row r="18" spans="1:118" ht="15" x14ac:dyDescent="0.25">
      <c r="A18" s="258"/>
      <c r="B18" s="258"/>
      <c r="C18" s="324"/>
      <c r="D18" s="258"/>
      <c r="E18" s="258"/>
      <c r="F18" s="258"/>
      <c r="G18" s="258"/>
      <c r="H18" s="258"/>
      <c r="I18" s="258"/>
      <c r="J18" s="258"/>
      <c r="K18" s="291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85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83">
        <f t="shared" si="0"/>
        <v>0</v>
      </c>
      <c r="DH18" s="325"/>
      <c r="DI18" s="285"/>
      <c r="DJ18" s="268"/>
      <c r="DK18" s="291"/>
      <c r="DL18" s="291"/>
      <c r="DM18" s="254">
        <f t="shared" si="2"/>
        <v>0</v>
      </c>
      <c r="DN18" s="254"/>
    </row>
    <row r="19" spans="1:118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85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85"/>
      <c r="CO19" s="285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91"/>
      <c r="DA19" s="258"/>
      <c r="DB19" s="258"/>
      <c r="DC19" s="258"/>
      <c r="DD19" s="258"/>
      <c r="DE19" s="258"/>
      <c r="DF19" s="258"/>
      <c r="DG19" s="83">
        <f t="shared" si="0"/>
        <v>0</v>
      </c>
      <c r="DH19" s="325"/>
      <c r="DI19" s="285"/>
      <c r="DJ19" s="268"/>
      <c r="DK19" s="285"/>
      <c r="DL19" s="291"/>
      <c r="DM19" s="254">
        <f>DK19</f>
        <v>0</v>
      </c>
      <c r="DN19" s="254"/>
    </row>
    <row r="20" spans="1:118" ht="15.75" thickBot="1" x14ac:dyDescent="0.3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85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322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85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92"/>
      <c r="CY20" s="258"/>
      <c r="CZ20" s="291"/>
      <c r="DA20" s="258"/>
      <c r="DB20" s="258"/>
      <c r="DC20" s="258"/>
      <c r="DD20" s="258"/>
      <c r="DE20" s="258"/>
      <c r="DF20" s="258"/>
      <c r="DG20" s="83">
        <f t="shared" si="0"/>
        <v>0</v>
      </c>
      <c r="DH20" s="325"/>
      <c r="DI20" s="374"/>
      <c r="DJ20" s="268"/>
      <c r="DK20" s="254"/>
      <c r="DL20" s="291"/>
      <c r="DM20" s="254">
        <f t="shared" si="2"/>
        <v>0</v>
      </c>
      <c r="DN20" s="254"/>
    </row>
    <row r="21" spans="1:118" ht="15" x14ac:dyDescent="0.25">
      <c r="A21" s="258"/>
      <c r="B21" s="258"/>
      <c r="C21" s="284"/>
      <c r="D21" s="258"/>
      <c r="E21" s="258"/>
      <c r="F21" s="258"/>
      <c r="G21" s="258"/>
      <c r="H21" s="285"/>
      <c r="I21" s="258"/>
      <c r="J21" s="258"/>
      <c r="K21" s="285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85"/>
      <c r="CX21" s="258"/>
      <c r="CY21" s="258"/>
      <c r="CZ21" s="258"/>
      <c r="DA21" s="258"/>
      <c r="DB21" s="258"/>
      <c r="DC21" s="258"/>
      <c r="DD21" s="258"/>
      <c r="DE21" s="258"/>
      <c r="DF21" s="258"/>
      <c r="DG21" s="83">
        <f t="shared" si="0"/>
        <v>0</v>
      </c>
      <c r="DH21" s="325"/>
      <c r="DI21" s="344"/>
      <c r="DJ21" s="268"/>
      <c r="DK21" s="254"/>
      <c r="DL21" s="291"/>
      <c r="DM21" s="254">
        <f>DK21</f>
        <v>0</v>
      </c>
      <c r="DN21" s="254"/>
    </row>
    <row r="22" spans="1:118" ht="15" x14ac:dyDescent="0.25">
      <c r="A22" s="258"/>
      <c r="B22" s="258"/>
      <c r="C22" s="258"/>
      <c r="D22" s="258"/>
      <c r="E22" s="258"/>
      <c r="F22" s="258"/>
      <c r="G22" s="258"/>
      <c r="H22" s="258"/>
      <c r="I22" s="258"/>
      <c r="J22" s="258"/>
      <c r="K22" s="285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92"/>
      <c r="CY22" s="258"/>
      <c r="CZ22" s="258"/>
      <c r="DA22" s="258"/>
      <c r="DB22" s="258"/>
      <c r="DC22" s="258"/>
      <c r="DD22" s="258"/>
      <c r="DE22" s="258"/>
      <c r="DF22" s="258"/>
      <c r="DG22" s="83">
        <f t="shared" si="0"/>
        <v>0</v>
      </c>
      <c r="DH22" s="325"/>
      <c r="DI22" s="285"/>
      <c r="DJ22" s="268"/>
      <c r="DK22" s="254"/>
      <c r="DL22" s="291"/>
      <c r="DM22" s="254">
        <f t="shared" si="2"/>
        <v>0</v>
      </c>
      <c r="DN22" s="254"/>
    </row>
    <row r="23" spans="1:118" ht="15" x14ac:dyDescent="0.25">
      <c r="A23" s="258"/>
      <c r="B23" s="258"/>
      <c r="C23" s="287"/>
      <c r="D23" s="258"/>
      <c r="E23" s="258"/>
      <c r="F23" s="258"/>
      <c r="G23" s="258"/>
      <c r="H23" s="258"/>
      <c r="I23" s="258"/>
      <c r="J23" s="258"/>
      <c r="K23" s="285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85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85"/>
      <c r="CQ23" s="258"/>
      <c r="CR23" s="258"/>
      <c r="CS23" s="258"/>
      <c r="CT23" s="258"/>
      <c r="CU23" s="258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93">
        <f t="shared" si="0"/>
        <v>0</v>
      </c>
      <c r="DH23" s="325"/>
      <c r="DI23" s="285"/>
      <c r="DJ23" s="268"/>
      <c r="DK23" s="285"/>
      <c r="DL23" s="291"/>
      <c r="DM23" s="254">
        <f>DK23</f>
        <v>0</v>
      </c>
      <c r="DN23" s="254"/>
    </row>
    <row r="24" spans="1:118" ht="15" x14ac:dyDescent="0.25">
      <c r="A24" s="258"/>
      <c r="B24" s="258"/>
      <c r="C24" s="287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87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93">
        <f t="shared" si="0"/>
        <v>0</v>
      </c>
      <c r="DH24" s="325"/>
      <c r="DI24" s="285"/>
      <c r="DJ24" s="268"/>
      <c r="DK24" s="285"/>
      <c r="DL24" s="291">
        <v>0</v>
      </c>
      <c r="DM24" s="254">
        <f>DK24</f>
        <v>0</v>
      </c>
      <c r="DN24" s="254"/>
    </row>
    <row r="25" spans="1:118" ht="15" x14ac:dyDescent="0.2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85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85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91"/>
      <c r="CU25" s="258"/>
      <c r="CV25" s="258"/>
      <c r="CW25" s="258"/>
      <c r="CX25" s="284"/>
      <c r="CY25" s="292"/>
      <c r="CZ25" s="258"/>
      <c r="DA25" s="258"/>
      <c r="DB25" s="258"/>
      <c r="DC25" s="258"/>
      <c r="DD25" s="258"/>
      <c r="DE25" s="258"/>
      <c r="DF25" s="258"/>
      <c r="DG25" s="293">
        <f t="shared" si="0"/>
        <v>0</v>
      </c>
      <c r="DH25" s="325"/>
      <c r="DI25" s="285"/>
      <c r="DJ25" s="268"/>
      <c r="DK25" s="254"/>
      <c r="DL25" s="303"/>
      <c r="DM25" s="254">
        <f t="shared" si="2"/>
        <v>0</v>
      </c>
      <c r="DN25" s="254"/>
    </row>
    <row r="26" spans="1:118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85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87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58"/>
      <c r="CU26" s="258"/>
      <c r="CV26" s="258"/>
      <c r="CW26" s="258"/>
      <c r="CX26" s="258"/>
      <c r="CY26" s="258"/>
      <c r="CZ26" s="306"/>
      <c r="DA26" s="258"/>
      <c r="DB26" s="258"/>
      <c r="DC26" s="258"/>
      <c r="DD26" s="258"/>
      <c r="DE26" s="258"/>
      <c r="DF26" s="258"/>
      <c r="DG26" s="293">
        <f t="shared" si="0"/>
        <v>0</v>
      </c>
      <c r="DH26" s="325"/>
      <c r="DI26" s="285"/>
      <c r="DJ26" s="268"/>
      <c r="DK26" s="287"/>
      <c r="DL26" s="303"/>
      <c r="DM26" s="254">
        <f t="shared" si="2"/>
        <v>0</v>
      </c>
      <c r="DN26" s="254"/>
    </row>
    <row r="27" spans="1:118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85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91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93">
        <f t="shared" si="0"/>
        <v>0</v>
      </c>
      <c r="DH27" s="325"/>
      <c r="DI27" s="285"/>
      <c r="DJ27" s="268"/>
      <c r="DK27" s="254"/>
      <c r="DL27" s="303"/>
      <c r="DM27" s="254">
        <f t="shared" ref="DM27:DM33" si="3">DL27</f>
        <v>0</v>
      </c>
      <c r="DN27" s="254"/>
    </row>
    <row r="28" spans="1:118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85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91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3">
        <f t="shared" si="0"/>
        <v>0</v>
      </c>
      <c r="DH28" s="325"/>
      <c r="DI28" s="285"/>
      <c r="DJ28" s="268"/>
      <c r="DK28" s="285"/>
      <c r="DL28" s="303"/>
      <c r="DM28" s="254">
        <f t="shared" si="3"/>
        <v>0</v>
      </c>
      <c r="DN28" s="254"/>
    </row>
    <row r="29" spans="1:118" ht="15" x14ac:dyDescent="0.2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85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85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91"/>
      <c r="CY29" s="258"/>
      <c r="CZ29" s="306"/>
      <c r="DA29" s="258"/>
      <c r="DB29" s="258"/>
      <c r="DC29" s="258"/>
      <c r="DD29" s="258"/>
      <c r="DE29" s="258"/>
      <c r="DF29" s="258"/>
      <c r="DG29" s="83">
        <f t="shared" si="0"/>
        <v>0</v>
      </c>
      <c r="DH29" s="325"/>
      <c r="DI29" s="285"/>
      <c r="DJ29" s="268"/>
      <c r="DK29" s="306"/>
      <c r="DL29" s="303"/>
      <c r="DM29" s="254">
        <f t="shared" si="3"/>
        <v>0</v>
      </c>
      <c r="DN29" s="254"/>
    </row>
    <row r="30" spans="1:118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85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306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85"/>
      <c r="CU30" s="258"/>
      <c r="CV30" s="258"/>
      <c r="CW30" s="258"/>
      <c r="CX30" s="258"/>
      <c r="CY30" s="291"/>
      <c r="CZ30" s="258"/>
      <c r="DA30" s="258"/>
      <c r="DB30" s="258"/>
      <c r="DC30" s="258"/>
      <c r="DD30" s="258"/>
      <c r="DE30" s="258"/>
      <c r="DF30" s="258"/>
      <c r="DG30" s="83">
        <f t="shared" si="0"/>
        <v>0</v>
      </c>
      <c r="DH30" s="325"/>
      <c r="DI30" s="285"/>
      <c r="DJ30" s="268"/>
      <c r="DK30" s="254"/>
      <c r="DL30" s="303"/>
      <c r="DM30" s="254">
        <f t="shared" si="3"/>
        <v>0</v>
      </c>
      <c r="DN30" s="254"/>
    </row>
    <row r="31" spans="1:118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06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306"/>
      <c r="CQ31" s="258"/>
      <c r="CR31" s="258"/>
      <c r="CS31" s="258"/>
      <c r="CT31" s="285"/>
      <c r="CU31" s="258"/>
      <c r="CV31" s="258"/>
      <c r="CW31" s="258"/>
      <c r="CX31" s="258"/>
      <c r="CY31" s="258"/>
      <c r="CZ31" s="285"/>
      <c r="DA31" s="258"/>
      <c r="DB31" s="258"/>
      <c r="DC31" s="258"/>
      <c r="DD31" s="258"/>
      <c r="DE31" s="258"/>
      <c r="DF31" s="258"/>
      <c r="DG31" s="83">
        <f t="shared" si="0"/>
        <v>0</v>
      </c>
      <c r="DH31" s="325"/>
      <c r="DI31" s="285"/>
      <c r="DJ31" s="268"/>
      <c r="DK31" s="254"/>
      <c r="DL31" s="303"/>
      <c r="DM31" s="254">
        <f t="shared" si="3"/>
        <v>0</v>
      </c>
      <c r="DN31" s="254"/>
    </row>
    <row r="32" spans="1:118" ht="15" x14ac:dyDescent="0.25">
      <c r="A32" s="308"/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285"/>
      <c r="BJ32" s="308"/>
      <c r="BK32" s="308"/>
      <c r="BL32" s="308"/>
      <c r="BM32" s="308"/>
      <c r="BN32" s="308"/>
      <c r="BO32" s="308"/>
      <c r="BP32" s="308"/>
      <c r="BQ32" s="308"/>
      <c r="BR32" s="308"/>
      <c r="BS32" s="308"/>
      <c r="BT32" s="308"/>
      <c r="BU32" s="308"/>
      <c r="BV32" s="308"/>
      <c r="BW32" s="308"/>
      <c r="BX32" s="308"/>
      <c r="BY32" s="308"/>
      <c r="BZ32" s="308"/>
      <c r="CA32" s="308"/>
      <c r="CB32" s="308"/>
      <c r="CC32" s="308"/>
      <c r="CD32" s="308"/>
      <c r="CE32" s="308"/>
      <c r="CF32" s="308"/>
      <c r="CG32" s="308"/>
      <c r="CH32" s="308"/>
      <c r="CI32" s="308"/>
      <c r="CJ32" s="308"/>
      <c r="CK32" s="308"/>
      <c r="CL32" s="308"/>
      <c r="CM32" s="308"/>
      <c r="CN32" s="308"/>
      <c r="CO32" s="308"/>
      <c r="CP32" s="308"/>
      <c r="CQ32" s="308"/>
      <c r="CR32" s="308"/>
      <c r="CS32" s="308"/>
      <c r="CT32" s="291"/>
      <c r="CU32" s="308"/>
      <c r="CV32" s="308"/>
      <c r="CW32" s="308"/>
      <c r="CX32" s="308"/>
      <c r="CY32" s="308"/>
      <c r="CZ32" s="308"/>
      <c r="DA32" s="308"/>
      <c r="DB32" s="308"/>
      <c r="DC32" s="308"/>
      <c r="DD32" s="308"/>
      <c r="DE32" s="308"/>
      <c r="DF32" s="308"/>
      <c r="DG32" s="83">
        <f t="shared" si="0"/>
        <v>0</v>
      </c>
      <c r="DH32" s="325"/>
      <c r="DI32" s="285"/>
      <c r="DJ32" s="268"/>
      <c r="DK32" s="254"/>
      <c r="DL32" s="303"/>
      <c r="DM32" s="254">
        <f t="shared" si="3"/>
        <v>0</v>
      </c>
      <c r="DN32" s="254"/>
    </row>
    <row r="33" spans="1:118" ht="15" x14ac:dyDescent="0.25">
      <c r="A33" s="308"/>
      <c r="B33" s="308"/>
      <c r="C33" s="308"/>
      <c r="D33" s="308"/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  <c r="AT33" s="308"/>
      <c r="AU33" s="308"/>
      <c r="AV33" s="308"/>
      <c r="AW33" s="308"/>
      <c r="AX33" s="308"/>
      <c r="AY33" s="308"/>
      <c r="AZ33" s="308"/>
      <c r="BA33" s="308"/>
      <c r="BB33" s="308"/>
      <c r="BC33" s="308"/>
      <c r="BD33" s="313"/>
      <c r="BE33" s="308"/>
      <c r="BF33" s="308"/>
      <c r="BG33" s="308"/>
      <c r="BH33" s="308"/>
      <c r="BI33" s="291"/>
      <c r="BJ33" s="308"/>
      <c r="BK33" s="308"/>
      <c r="BL33" s="308"/>
      <c r="BM33" s="308"/>
      <c r="BN33" s="308"/>
      <c r="BO33" s="308"/>
      <c r="BP33" s="308"/>
      <c r="BQ33" s="308"/>
      <c r="BR33" s="308"/>
      <c r="BS33" s="308"/>
      <c r="BT33" s="308"/>
      <c r="BU33" s="308"/>
      <c r="BV33" s="308"/>
      <c r="BW33" s="308"/>
      <c r="BX33" s="308"/>
      <c r="BY33" s="308"/>
      <c r="BZ33" s="308"/>
      <c r="CA33" s="308"/>
      <c r="CB33" s="308"/>
      <c r="CC33" s="308"/>
      <c r="CD33" s="308"/>
      <c r="CE33" s="308"/>
      <c r="CF33" s="308"/>
      <c r="CG33" s="308"/>
      <c r="CH33" s="308"/>
      <c r="CI33" s="308"/>
      <c r="CJ33" s="308"/>
      <c r="CK33" s="308"/>
      <c r="CL33" s="308"/>
      <c r="CM33" s="308"/>
      <c r="CN33" s="308"/>
      <c r="CO33" s="308"/>
      <c r="CP33" s="308"/>
      <c r="CQ33" s="308"/>
      <c r="CR33" s="308"/>
      <c r="CS33" s="308"/>
      <c r="CT33" s="285"/>
      <c r="CU33" s="308"/>
      <c r="CV33" s="308"/>
      <c r="CW33" s="308"/>
      <c r="CX33" s="308"/>
      <c r="CY33" s="308"/>
      <c r="CZ33" s="308"/>
      <c r="DA33" s="308"/>
      <c r="DB33" s="308"/>
      <c r="DC33" s="308"/>
      <c r="DD33" s="308"/>
      <c r="DE33" s="308"/>
      <c r="DF33" s="308"/>
      <c r="DG33" s="83">
        <f t="shared" si="0"/>
        <v>0</v>
      </c>
      <c r="DH33" s="325"/>
      <c r="DI33" s="285"/>
      <c r="DJ33" s="268"/>
      <c r="DK33" s="254"/>
      <c r="DL33" s="303"/>
      <c r="DM33" s="254">
        <f t="shared" si="3"/>
        <v>0</v>
      </c>
      <c r="DN33" s="254"/>
    </row>
    <row r="34" spans="1:118" ht="15" x14ac:dyDescent="0.25">
      <c r="A34" s="308"/>
      <c r="B34" s="308"/>
      <c r="C34" s="308"/>
      <c r="D34" s="308"/>
      <c r="E34" s="308"/>
      <c r="F34" s="308"/>
      <c r="G34" s="308"/>
      <c r="H34" s="308"/>
      <c r="I34" s="308"/>
      <c r="J34" s="308"/>
      <c r="K34" s="285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308"/>
      <c r="AP34" s="308"/>
      <c r="AQ34" s="285"/>
      <c r="AR34" s="308"/>
      <c r="AS34" s="308"/>
      <c r="AT34" s="308"/>
      <c r="AU34" s="308"/>
      <c r="AV34" s="308"/>
      <c r="AW34" s="308"/>
      <c r="AX34" s="308"/>
      <c r="AY34" s="308"/>
      <c r="AZ34" s="308"/>
      <c r="BA34" s="308"/>
      <c r="BB34" s="308"/>
      <c r="BC34" s="308"/>
      <c r="BD34" s="308"/>
      <c r="BE34" s="308"/>
      <c r="BF34" s="308"/>
      <c r="BG34" s="308"/>
      <c r="BH34" s="308"/>
      <c r="BI34" s="308"/>
      <c r="BJ34" s="308"/>
      <c r="BK34" s="308"/>
      <c r="BL34" s="308"/>
      <c r="BM34" s="308"/>
      <c r="BN34" s="308"/>
      <c r="BO34" s="308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8"/>
      <c r="CA34" s="308"/>
      <c r="CB34" s="308"/>
      <c r="CC34" s="308"/>
      <c r="CD34" s="308"/>
      <c r="CE34" s="308"/>
      <c r="CF34" s="308"/>
      <c r="CG34" s="308"/>
      <c r="CH34" s="308"/>
      <c r="CI34" s="308"/>
      <c r="CJ34" s="308"/>
      <c r="CK34" s="308"/>
      <c r="CL34" s="308"/>
      <c r="CM34" s="308"/>
      <c r="CN34" s="308"/>
      <c r="CO34" s="308"/>
      <c r="CP34" s="308"/>
      <c r="CQ34" s="308"/>
      <c r="CR34" s="308"/>
      <c r="CS34" s="308"/>
      <c r="CT34" s="285"/>
      <c r="CU34" s="308"/>
      <c r="CV34" s="308"/>
      <c r="CW34" s="308"/>
      <c r="CX34" s="308"/>
      <c r="CY34" s="308"/>
      <c r="CZ34" s="308"/>
      <c r="DA34" s="308"/>
      <c r="DB34" s="308"/>
      <c r="DC34" s="308"/>
      <c r="DD34" s="308"/>
      <c r="DE34" s="308"/>
      <c r="DF34" s="308"/>
      <c r="DG34" s="83">
        <f t="shared" si="0"/>
        <v>0</v>
      </c>
      <c r="DH34" s="325"/>
      <c r="DI34" s="285"/>
      <c r="DJ34" s="268"/>
      <c r="DK34" s="285"/>
      <c r="DL34" s="300"/>
      <c r="DM34" s="254"/>
      <c r="DN34" s="254"/>
    </row>
    <row r="35" spans="1:118" ht="15" x14ac:dyDescent="0.25">
      <c r="A35" s="308"/>
      <c r="B35" s="308"/>
      <c r="C35" s="308"/>
      <c r="D35" s="308"/>
      <c r="E35" s="308"/>
      <c r="F35" s="308"/>
      <c r="G35" s="308"/>
      <c r="H35" s="308"/>
      <c r="I35" s="308"/>
      <c r="J35" s="308"/>
      <c r="K35" s="285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308"/>
      <c r="BC35" s="308"/>
      <c r="BD35" s="308"/>
      <c r="BE35" s="308"/>
      <c r="BF35" s="308"/>
      <c r="BG35" s="308"/>
      <c r="BH35" s="308"/>
      <c r="BI35" s="308"/>
      <c r="BJ35" s="308"/>
      <c r="BK35" s="308"/>
      <c r="BL35" s="308"/>
      <c r="BM35" s="308"/>
      <c r="BN35" s="308"/>
      <c r="BO35" s="308"/>
      <c r="BP35" s="308"/>
      <c r="BQ35" s="308"/>
      <c r="BR35" s="308"/>
      <c r="BS35" s="308"/>
      <c r="BT35" s="308"/>
      <c r="BU35" s="308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8"/>
      <c r="CH35" s="308"/>
      <c r="CI35" s="308"/>
      <c r="CJ35" s="308"/>
      <c r="CK35" s="308"/>
      <c r="CL35" s="308"/>
      <c r="CM35" s="308"/>
      <c r="CN35" s="308"/>
      <c r="CO35" s="308"/>
      <c r="CP35" s="308"/>
      <c r="CQ35" s="308"/>
      <c r="CR35" s="308"/>
      <c r="CS35" s="308"/>
      <c r="CT35" s="308"/>
      <c r="CU35" s="308"/>
      <c r="CV35" s="308"/>
      <c r="CW35" s="308"/>
      <c r="CX35" s="308"/>
      <c r="CY35" s="285"/>
      <c r="CZ35" s="308"/>
      <c r="DA35" s="308"/>
      <c r="DB35" s="308"/>
      <c r="DC35" s="308"/>
      <c r="DD35" s="308"/>
      <c r="DE35" s="308"/>
      <c r="DF35" s="308"/>
      <c r="DG35" s="83">
        <f t="shared" si="0"/>
        <v>0</v>
      </c>
      <c r="DH35" s="325"/>
      <c r="DI35" s="285"/>
      <c r="DJ35" s="268"/>
      <c r="DK35" s="254"/>
      <c r="DL35" s="300"/>
      <c r="DM35" s="254">
        <f t="shared" ref="DM35:DM42" si="4">+DK35+DL35</f>
        <v>0</v>
      </c>
      <c r="DN35" s="254"/>
    </row>
    <row r="36" spans="1:118" ht="15" x14ac:dyDescent="0.25">
      <c r="A36" s="308"/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  <c r="BC36" s="308"/>
      <c r="BD36" s="308"/>
      <c r="BE36" s="308"/>
      <c r="BF36" s="308"/>
      <c r="BG36" s="308"/>
      <c r="BH36" s="308"/>
      <c r="BI36" s="308"/>
      <c r="BJ36" s="308"/>
      <c r="BK36" s="308"/>
      <c r="BL36" s="308"/>
      <c r="BM36" s="308"/>
      <c r="BN36" s="308"/>
      <c r="BO36" s="308"/>
      <c r="BP36" s="308"/>
      <c r="BQ36" s="308"/>
      <c r="BR36" s="308"/>
      <c r="BS36" s="308"/>
      <c r="BT36" s="308"/>
      <c r="BU36" s="308"/>
      <c r="BV36" s="308"/>
      <c r="BW36" s="308"/>
      <c r="BX36" s="308"/>
      <c r="BY36" s="308"/>
      <c r="BZ36" s="308"/>
      <c r="CA36" s="308"/>
      <c r="CB36" s="308"/>
      <c r="CC36" s="308"/>
      <c r="CD36" s="308"/>
      <c r="CE36" s="308"/>
      <c r="CF36" s="308"/>
      <c r="CG36" s="308"/>
      <c r="CH36" s="308"/>
      <c r="CI36" s="308"/>
      <c r="CJ36" s="308"/>
      <c r="CK36" s="308"/>
      <c r="CL36" s="308"/>
      <c r="CM36" s="308"/>
      <c r="CN36" s="308"/>
      <c r="CO36" s="308"/>
      <c r="CP36" s="308"/>
      <c r="CQ36" s="308"/>
      <c r="CR36" s="308"/>
      <c r="CS36" s="308"/>
      <c r="CT36" s="285"/>
      <c r="CU36" s="308"/>
      <c r="CV36" s="308"/>
      <c r="CW36" s="308"/>
      <c r="CX36" s="308"/>
      <c r="CY36" s="308"/>
      <c r="CZ36" s="308"/>
      <c r="DA36" s="308"/>
      <c r="DB36" s="308"/>
      <c r="DC36" s="308"/>
      <c r="DD36" s="308"/>
      <c r="DE36" s="308"/>
      <c r="DF36" s="308"/>
      <c r="DG36" s="83">
        <f t="shared" si="0"/>
        <v>0</v>
      </c>
      <c r="DH36" s="325"/>
      <c r="DI36" s="285"/>
      <c r="DJ36" s="268"/>
      <c r="DK36" s="254"/>
      <c r="DL36" s="300"/>
      <c r="DM36" s="254">
        <f t="shared" si="4"/>
        <v>0</v>
      </c>
      <c r="DN36" s="254"/>
    </row>
    <row r="37" spans="1:118" ht="15.75" thickBot="1" x14ac:dyDescent="0.3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322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85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3">
        <f t="shared" si="0"/>
        <v>0</v>
      </c>
      <c r="DH37" s="294"/>
      <c r="DI37" s="327"/>
      <c r="DJ37" s="268"/>
      <c r="DK37" s="285"/>
      <c r="DL37" s="300"/>
      <c r="DM37" s="254">
        <f t="shared" si="4"/>
        <v>0</v>
      </c>
      <c r="DN37" s="254"/>
    </row>
    <row r="38" spans="1:118" ht="1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85"/>
      <c r="DA38" s="258"/>
      <c r="DB38" s="258"/>
      <c r="DC38" s="258"/>
      <c r="DD38" s="258"/>
      <c r="DE38" s="258"/>
      <c r="DF38" s="258"/>
      <c r="DG38" s="83">
        <f t="shared" si="0"/>
        <v>0</v>
      </c>
      <c r="DH38" s="294"/>
      <c r="DI38" s="328"/>
      <c r="DJ38" s="268"/>
      <c r="DK38" s="285"/>
      <c r="DL38" s="300"/>
      <c r="DM38" s="254">
        <f t="shared" si="4"/>
        <v>0</v>
      </c>
      <c r="DN38" s="254"/>
    </row>
    <row r="39" spans="1:118" ht="15" x14ac:dyDescent="0.25">
      <c r="A39" s="258"/>
      <c r="B39" s="258"/>
      <c r="C39" s="284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3">
        <f t="shared" si="0"/>
        <v>0</v>
      </c>
      <c r="DH39" s="294"/>
      <c r="DI39" s="292"/>
      <c r="DJ39" s="268"/>
      <c r="DK39" s="254"/>
      <c r="DL39" s="300"/>
      <c r="DM39" s="254">
        <f t="shared" si="4"/>
        <v>0</v>
      </c>
      <c r="DN39" s="254"/>
    </row>
    <row r="40" spans="1:118" ht="1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3">
        <f t="shared" si="0"/>
        <v>0</v>
      </c>
      <c r="DH40" s="294"/>
      <c r="DI40" s="285"/>
      <c r="DJ40" s="268"/>
      <c r="DK40" s="285"/>
      <c r="DL40" s="300"/>
      <c r="DM40" s="254">
        <f t="shared" si="4"/>
        <v>0</v>
      </c>
      <c r="DN40" s="254"/>
    </row>
    <row r="41" spans="1:118" ht="1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3">
        <f t="shared" si="0"/>
        <v>0</v>
      </c>
      <c r="DH41" s="294"/>
      <c r="DI41" s="285"/>
      <c r="DJ41" s="268"/>
      <c r="DK41" s="285"/>
      <c r="DL41" s="300"/>
      <c r="DM41" s="254">
        <f t="shared" si="4"/>
        <v>0</v>
      </c>
      <c r="DN41" s="254"/>
    </row>
    <row r="42" spans="1:118" ht="1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91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3">
        <f t="shared" si="0"/>
        <v>0</v>
      </c>
      <c r="DH42" s="294"/>
      <c r="DI42" s="291"/>
      <c r="DJ42" s="254"/>
      <c r="DK42" s="254"/>
      <c r="DL42" s="291"/>
      <c r="DM42" s="254">
        <f t="shared" si="4"/>
        <v>0</v>
      </c>
      <c r="DN42" s="254"/>
    </row>
    <row r="43" spans="1:118" ht="1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85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3">
        <f t="shared" si="0"/>
        <v>0</v>
      </c>
      <c r="DH43" s="294"/>
      <c r="DI43" s="285"/>
      <c r="DJ43" s="285"/>
      <c r="DK43" s="254"/>
      <c r="DL43" s="254"/>
      <c r="DM43" s="254">
        <f>SUM(DK43:DL43)</f>
        <v>0</v>
      </c>
      <c r="DN43" s="254"/>
    </row>
    <row r="44" spans="1:118" ht="1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92"/>
      <c r="DA44" s="258"/>
      <c r="DB44" s="258"/>
      <c r="DC44" s="258"/>
      <c r="DD44" s="258"/>
      <c r="DE44" s="258"/>
      <c r="DF44" s="258"/>
      <c r="DG44" s="83">
        <f t="shared" si="0"/>
        <v>0</v>
      </c>
      <c r="DH44" s="294"/>
      <c r="DI44" s="292"/>
      <c r="DJ44" s="288"/>
      <c r="DK44" s="292"/>
      <c r="DL44" s="254"/>
      <c r="DM44" s="254">
        <f>SUM(DK44:DL44)</f>
        <v>0</v>
      </c>
      <c r="DN44" s="254"/>
    </row>
    <row r="45" spans="1:118" ht="1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91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3">
        <f t="shared" si="0"/>
        <v>0</v>
      </c>
      <c r="DH45" s="289"/>
      <c r="DI45" s="291"/>
      <c r="DJ45" s="285"/>
      <c r="DK45" s="254"/>
      <c r="DL45" s="291"/>
      <c r="DM45" s="254">
        <f t="shared" ref="DM45:DM46" si="5">SUM(DK45:DL45)</f>
        <v>0</v>
      </c>
      <c r="DN45" s="254"/>
    </row>
    <row r="46" spans="1:118" ht="15.7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9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3">
        <f t="shared" si="0"/>
        <v>0</v>
      </c>
      <c r="DH46" s="84"/>
      <c r="DI46" s="297"/>
      <c r="DJ46" s="254"/>
      <c r="DK46" s="254"/>
      <c r="DL46" s="254"/>
      <c r="DM46" s="254">
        <f t="shared" si="5"/>
        <v>0</v>
      </c>
      <c r="DN46" s="254"/>
    </row>
    <row r="47" spans="1:118" ht="1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3">
        <f t="shared" si="0"/>
        <v>0</v>
      </c>
      <c r="DH47" s="299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3">
        <f t="shared" si="0"/>
        <v>0</v>
      </c>
      <c r="DH48" s="84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3">
        <f t="shared" si="0"/>
        <v>0</v>
      </c>
      <c r="DH49" s="84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3">
        <f t="shared" si="0"/>
        <v>0</v>
      </c>
      <c r="DH50" s="84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3">
        <f t="shared" si="0"/>
        <v>0</v>
      </c>
      <c r="DH51" s="84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3">
        <f t="shared" si="0"/>
        <v>0</v>
      </c>
      <c r="DH52" s="84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3">
        <f t="shared" si="0"/>
        <v>0</v>
      </c>
      <c r="DH53" s="84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3">
        <f t="shared" si="0"/>
        <v>0</v>
      </c>
      <c r="DH54" s="84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3">
        <f t="shared" si="0"/>
        <v>0</v>
      </c>
      <c r="DH55" s="84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3">
        <f t="shared" si="0"/>
        <v>0</v>
      </c>
      <c r="DH56" s="84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3">
        <f t="shared" si="0"/>
        <v>0</v>
      </c>
      <c r="DH57" s="84"/>
      <c r="DI57" s="254"/>
      <c r="DJ57" s="254"/>
      <c r="DK57" s="254"/>
      <c r="DL57" s="254"/>
      <c r="DM57" s="254"/>
      <c r="DN57" s="254"/>
    </row>
    <row r="58" spans="1:118" s="82" customFormat="1" ht="15" x14ac:dyDescent="0.2">
      <c r="A58" s="76">
        <f>SUM(A3:A57)</f>
        <v>0</v>
      </c>
      <c r="B58" s="76">
        <f t="shared" ref="B58:BM58" si="6">SUM(B3:B57)</f>
        <v>0</v>
      </c>
      <c r="C58" s="76">
        <f t="shared" si="6"/>
        <v>0</v>
      </c>
      <c r="D58" s="76">
        <f t="shared" si="6"/>
        <v>0</v>
      </c>
      <c r="E58" s="76">
        <f t="shared" si="6"/>
        <v>0</v>
      </c>
      <c r="F58" s="76">
        <f t="shared" si="6"/>
        <v>0</v>
      </c>
      <c r="G58" s="76">
        <f t="shared" si="6"/>
        <v>0</v>
      </c>
      <c r="H58" s="76">
        <f t="shared" si="6"/>
        <v>0</v>
      </c>
      <c r="I58" s="76">
        <f t="shared" si="6"/>
        <v>0</v>
      </c>
      <c r="J58" s="76">
        <f t="shared" si="6"/>
        <v>0</v>
      </c>
      <c r="K58" s="76">
        <f t="shared" si="6"/>
        <v>0</v>
      </c>
      <c r="L58" s="76">
        <f t="shared" si="6"/>
        <v>0</v>
      </c>
      <c r="M58" s="76">
        <f t="shared" si="6"/>
        <v>0</v>
      </c>
      <c r="N58" s="76">
        <f t="shared" si="6"/>
        <v>0</v>
      </c>
      <c r="O58" s="76">
        <f t="shared" si="6"/>
        <v>0</v>
      </c>
      <c r="P58" s="76">
        <f t="shared" si="6"/>
        <v>0</v>
      </c>
      <c r="Q58" s="76">
        <f t="shared" si="6"/>
        <v>0</v>
      </c>
      <c r="R58" s="76">
        <f t="shared" si="6"/>
        <v>0</v>
      </c>
      <c r="S58" s="76">
        <f t="shared" si="6"/>
        <v>0</v>
      </c>
      <c r="T58" s="76">
        <f t="shared" si="6"/>
        <v>0</v>
      </c>
      <c r="U58" s="76">
        <f t="shared" si="6"/>
        <v>0</v>
      </c>
      <c r="V58" s="76">
        <f t="shared" si="6"/>
        <v>0</v>
      </c>
      <c r="W58" s="76">
        <f t="shared" si="6"/>
        <v>0</v>
      </c>
      <c r="X58" s="76">
        <f t="shared" si="6"/>
        <v>0</v>
      </c>
      <c r="Y58" s="76">
        <f t="shared" si="6"/>
        <v>0</v>
      </c>
      <c r="Z58" s="76">
        <f t="shared" si="6"/>
        <v>0</v>
      </c>
      <c r="AA58" s="76">
        <f t="shared" si="6"/>
        <v>0</v>
      </c>
      <c r="AB58" s="76">
        <f t="shared" si="6"/>
        <v>0</v>
      </c>
      <c r="AC58" s="76">
        <f t="shared" si="6"/>
        <v>0</v>
      </c>
      <c r="AD58" s="76">
        <f t="shared" si="6"/>
        <v>0</v>
      </c>
      <c r="AE58" s="76">
        <f t="shared" si="6"/>
        <v>0</v>
      </c>
      <c r="AF58" s="76">
        <f t="shared" si="6"/>
        <v>0</v>
      </c>
      <c r="AG58" s="76">
        <f t="shared" si="6"/>
        <v>0</v>
      </c>
      <c r="AH58" s="76">
        <f t="shared" si="6"/>
        <v>0</v>
      </c>
      <c r="AI58" s="76">
        <f t="shared" si="6"/>
        <v>0</v>
      </c>
      <c r="AJ58" s="76">
        <f t="shared" si="6"/>
        <v>0</v>
      </c>
      <c r="AK58" s="76">
        <f t="shared" si="6"/>
        <v>0</v>
      </c>
      <c r="AL58" s="76">
        <f t="shared" si="6"/>
        <v>0</v>
      </c>
      <c r="AM58" s="76">
        <f t="shared" si="6"/>
        <v>0</v>
      </c>
      <c r="AN58" s="76">
        <f t="shared" si="6"/>
        <v>0</v>
      </c>
      <c r="AO58" s="76">
        <f t="shared" si="6"/>
        <v>0</v>
      </c>
      <c r="AP58" s="76">
        <f t="shared" si="6"/>
        <v>0</v>
      </c>
      <c r="AQ58" s="76">
        <f t="shared" si="6"/>
        <v>325</v>
      </c>
      <c r="AR58" s="76">
        <f t="shared" si="6"/>
        <v>0</v>
      </c>
      <c r="AS58" s="76">
        <f t="shared" si="6"/>
        <v>0</v>
      </c>
      <c r="AT58" s="76">
        <f t="shared" si="6"/>
        <v>0</v>
      </c>
      <c r="AU58" s="76">
        <f t="shared" si="6"/>
        <v>0</v>
      </c>
      <c r="AV58" s="76">
        <f t="shared" si="6"/>
        <v>0</v>
      </c>
      <c r="AW58" s="76">
        <f t="shared" si="6"/>
        <v>0</v>
      </c>
      <c r="AX58" s="76">
        <f t="shared" si="6"/>
        <v>0</v>
      </c>
      <c r="AY58" s="76">
        <f t="shared" si="6"/>
        <v>0</v>
      </c>
      <c r="AZ58" s="76">
        <f t="shared" si="6"/>
        <v>0</v>
      </c>
      <c r="BA58" s="76">
        <f t="shared" si="6"/>
        <v>0</v>
      </c>
      <c r="BB58" s="76">
        <f t="shared" si="6"/>
        <v>0</v>
      </c>
      <c r="BC58" s="76">
        <f t="shared" si="6"/>
        <v>0</v>
      </c>
      <c r="BD58" s="76">
        <f t="shared" si="6"/>
        <v>0</v>
      </c>
      <c r="BE58" s="76">
        <f t="shared" si="6"/>
        <v>0</v>
      </c>
      <c r="BF58" s="76">
        <f t="shared" si="6"/>
        <v>0</v>
      </c>
      <c r="BG58" s="76">
        <f t="shared" si="6"/>
        <v>0</v>
      </c>
      <c r="BH58" s="76">
        <f t="shared" si="6"/>
        <v>0</v>
      </c>
      <c r="BI58" s="76">
        <f t="shared" si="6"/>
        <v>0</v>
      </c>
      <c r="BJ58" s="76">
        <f t="shared" si="6"/>
        <v>0</v>
      </c>
      <c r="BK58" s="76">
        <f t="shared" si="6"/>
        <v>0</v>
      </c>
      <c r="BL58" s="76">
        <f t="shared" si="6"/>
        <v>0</v>
      </c>
      <c r="BM58" s="76">
        <f t="shared" si="6"/>
        <v>0</v>
      </c>
      <c r="BN58" s="76">
        <f t="shared" ref="BN58:DF58" si="7">SUM(BN3:BN57)</f>
        <v>0</v>
      </c>
      <c r="BO58" s="76">
        <f t="shared" si="7"/>
        <v>0</v>
      </c>
      <c r="BP58" s="76">
        <f t="shared" si="7"/>
        <v>0</v>
      </c>
      <c r="BQ58" s="76">
        <f t="shared" si="7"/>
        <v>0</v>
      </c>
      <c r="BR58" s="76">
        <f t="shared" si="7"/>
        <v>0</v>
      </c>
      <c r="BS58" s="76">
        <f t="shared" si="7"/>
        <v>0</v>
      </c>
      <c r="BT58" s="76">
        <f t="shared" si="7"/>
        <v>0</v>
      </c>
      <c r="BU58" s="76">
        <f t="shared" si="7"/>
        <v>0</v>
      </c>
      <c r="BV58" s="76">
        <f t="shared" si="7"/>
        <v>0</v>
      </c>
      <c r="BW58" s="76">
        <f t="shared" si="7"/>
        <v>0</v>
      </c>
      <c r="BX58" s="76">
        <f t="shared" si="7"/>
        <v>0</v>
      </c>
      <c r="BY58" s="76">
        <f t="shared" si="7"/>
        <v>0</v>
      </c>
      <c r="BZ58" s="76">
        <f t="shared" si="7"/>
        <v>0</v>
      </c>
      <c r="CA58" s="76">
        <f t="shared" si="7"/>
        <v>0</v>
      </c>
      <c r="CB58" s="76">
        <f t="shared" si="7"/>
        <v>0</v>
      </c>
      <c r="CC58" s="76">
        <f t="shared" si="7"/>
        <v>0</v>
      </c>
      <c r="CD58" s="76">
        <f t="shared" si="7"/>
        <v>0</v>
      </c>
      <c r="CE58" s="76">
        <f t="shared" si="7"/>
        <v>0</v>
      </c>
      <c r="CF58" s="76">
        <f t="shared" si="7"/>
        <v>0</v>
      </c>
      <c r="CG58" s="76">
        <f t="shared" si="7"/>
        <v>0</v>
      </c>
      <c r="CH58" s="76">
        <f t="shared" si="7"/>
        <v>0</v>
      </c>
      <c r="CI58" s="76">
        <f t="shared" si="7"/>
        <v>0</v>
      </c>
      <c r="CJ58" s="76">
        <f t="shared" si="7"/>
        <v>0</v>
      </c>
      <c r="CK58" s="76">
        <f t="shared" si="7"/>
        <v>0</v>
      </c>
      <c r="CL58" s="76">
        <f t="shared" si="7"/>
        <v>0</v>
      </c>
      <c r="CM58" s="76">
        <f t="shared" si="7"/>
        <v>0</v>
      </c>
      <c r="CN58" s="76">
        <f t="shared" si="7"/>
        <v>0</v>
      </c>
      <c r="CO58" s="76">
        <f t="shared" si="7"/>
        <v>0</v>
      </c>
      <c r="CP58" s="76">
        <f t="shared" si="7"/>
        <v>0</v>
      </c>
      <c r="CQ58" s="76">
        <f t="shared" si="7"/>
        <v>0</v>
      </c>
      <c r="CR58" s="76">
        <f t="shared" si="7"/>
        <v>0</v>
      </c>
      <c r="CS58" s="76">
        <f t="shared" si="7"/>
        <v>0</v>
      </c>
      <c r="CT58" s="76">
        <f t="shared" si="7"/>
        <v>0</v>
      </c>
      <c r="CU58" s="76">
        <f t="shared" si="7"/>
        <v>0</v>
      </c>
      <c r="CV58" s="76">
        <f t="shared" si="7"/>
        <v>0</v>
      </c>
      <c r="CW58" s="76">
        <f t="shared" si="7"/>
        <v>0</v>
      </c>
      <c r="CX58" s="76">
        <f t="shared" si="7"/>
        <v>0</v>
      </c>
      <c r="CY58" s="76">
        <f t="shared" si="7"/>
        <v>0</v>
      </c>
      <c r="CZ58" s="76">
        <f t="shared" si="7"/>
        <v>0</v>
      </c>
      <c r="DA58" s="76">
        <f t="shared" si="7"/>
        <v>0</v>
      </c>
      <c r="DB58" s="76">
        <f t="shared" si="7"/>
        <v>0</v>
      </c>
      <c r="DC58" s="76">
        <f t="shared" si="7"/>
        <v>0</v>
      </c>
      <c r="DD58" s="76">
        <f t="shared" si="7"/>
        <v>0</v>
      </c>
      <c r="DE58" s="76">
        <f t="shared" si="7"/>
        <v>0</v>
      </c>
      <c r="DF58" s="76">
        <f t="shared" si="7"/>
        <v>0</v>
      </c>
      <c r="DG58" s="83">
        <f>SUM(A58:DF58)</f>
        <v>325</v>
      </c>
      <c r="DH58" s="84"/>
      <c r="DI58" s="255">
        <f t="shared" ref="DI58:DN58" si="8">SUM(DI3:DI57)</f>
        <v>0</v>
      </c>
      <c r="DJ58" s="255">
        <f t="shared" si="8"/>
        <v>0</v>
      </c>
      <c r="DK58" s="255">
        <f t="shared" si="8"/>
        <v>0</v>
      </c>
      <c r="DL58" s="255">
        <f>SUM(DL3:DL57)</f>
        <v>0</v>
      </c>
      <c r="DM58" s="255">
        <f t="shared" si="8"/>
        <v>0</v>
      </c>
      <c r="DN58" s="255">
        <f t="shared" si="8"/>
        <v>0</v>
      </c>
    </row>
    <row r="59" spans="1:118" x14ac:dyDescent="0.2">
      <c r="A59" s="81">
        <v>221101</v>
      </c>
      <c r="B59" s="81">
        <v>221201</v>
      </c>
      <c r="C59" s="81">
        <v>221301</v>
      </c>
      <c r="D59" s="81">
        <v>221401</v>
      </c>
      <c r="E59" s="81">
        <v>221501</v>
      </c>
      <c r="F59" s="81">
        <v>221601</v>
      </c>
      <c r="G59" s="81">
        <v>221701</v>
      </c>
      <c r="H59" s="81">
        <v>221801</v>
      </c>
      <c r="I59" s="81">
        <v>222101</v>
      </c>
      <c r="J59" s="81">
        <v>222201</v>
      </c>
      <c r="K59" s="81">
        <v>223101</v>
      </c>
      <c r="L59" s="81">
        <v>223201</v>
      </c>
      <c r="M59" s="81">
        <v>224101</v>
      </c>
      <c r="N59" s="81">
        <v>224201</v>
      </c>
      <c r="O59" s="81">
        <v>224301</v>
      </c>
      <c r="P59" s="81">
        <v>224401</v>
      </c>
      <c r="Q59" s="81">
        <v>225101</v>
      </c>
      <c r="R59" s="81">
        <v>225301</v>
      </c>
      <c r="S59" s="81">
        <v>225302</v>
      </c>
      <c r="T59" s="81">
        <v>225303</v>
      </c>
      <c r="U59" s="81">
        <v>225304</v>
      </c>
      <c r="V59" s="81">
        <v>225305</v>
      </c>
      <c r="W59" s="81">
        <v>225401</v>
      </c>
      <c r="X59" s="81">
        <v>225801</v>
      </c>
      <c r="Y59" s="81">
        <v>225901</v>
      </c>
      <c r="Z59" s="81">
        <v>226101</v>
      </c>
      <c r="AA59" s="81">
        <v>226201</v>
      </c>
      <c r="AB59" s="81">
        <v>227101</v>
      </c>
      <c r="AC59" s="81">
        <v>227103</v>
      </c>
      <c r="AD59" s="81">
        <v>227106</v>
      </c>
      <c r="AE59" s="81">
        <v>227107</v>
      </c>
      <c r="AF59" s="81">
        <v>227199</v>
      </c>
      <c r="AG59" s="81">
        <v>227201</v>
      </c>
      <c r="AH59" s="81">
        <v>227202</v>
      </c>
      <c r="AI59" s="81">
        <v>227204</v>
      </c>
      <c r="AJ59" s="81">
        <v>227205</v>
      </c>
      <c r="AK59" s="81">
        <v>227206</v>
      </c>
      <c r="AL59" s="81">
        <v>227207</v>
      </c>
      <c r="AM59" s="81">
        <v>227208</v>
      </c>
      <c r="AN59" s="81">
        <v>227299</v>
      </c>
      <c r="AO59" s="81">
        <v>227301</v>
      </c>
      <c r="AP59" s="81">
        <v>228101</v>
      </c>
      <c r="AQ59" s="81">
        <v>228201</v>
      </c>
      <c r="AR59" s="81">
        <v>228301</v>
      </c>
      <c r="AS59" s="81">
        <v>228401</v>
      </c>
      <c r="AT59" s="81">
        <v>228501</v>
      </c>
      <c r="AU59" s="81">
        <v>228502</v>
      </c>
      <c r="AV59" s="81">
        <v>228503</v>
      </c>
      <c r="AW59" s="81">
        <v>228601</v>
      </c>
      <c r="AX59" s="81">
        <v>228602</v>
      </c>
      <c r="AY59" s="81">
        <v>228702</v>
      </c>
      <c r="AZ59" s="81">
        <v>228703</v>
      </c>
      <c r="BA59" s="81">
        <v>228704</v>
      </c>
      <c r="BB59" s="81">
        <v>228705</v>
      </c>
      <c r="BC59" s="81">
        <v>228706</v>
      </c>
      <c r="BD59" s="81">
        <v>228801</v>
      </c>
      <c r="BE59" s="81">
        <v>228802</v>
      </c>
      <c r="BF59" s="81">
        <v>228803</v>
      </c>
      <c r="BG59" s="81">
        <v>229201</v>
      </c>
      <c r="BH59" s="81">
        <v>229203</v>
      </c>
      <c r="BI59" s="81">
        <v>231101</v>
      </c>
      <c r="BJ59" s="81">
        <v>231401</v>
      </c>
      <c r="BK59" s="81">
        <v>232101</v>
      </c>
      <c r="BL59" s="81">
        <v>232201</v>
      </c>
      <c r="BM59" s="81">
        <v>232301</v>
      </c>
      <c r="BN59" s="81">
        <v>233101</v>
      </c>
      <c r="BO59" s="81">
        <v>233201</v>
      </c>
      <c r="BP59" s="81">
        <v>233301</v>
      </c>
      <c r="BQ59" s="81">
        <v>233401</v>
      </c>
      <c r="BR59" s="81">
        <v>233501</v>
      </c>
      <c r="BS59" s="81">
        <v>234101</v>
      </c>
      <c r="BT59" s="81">
        <v>235101</v>
      </c>
      <c r="BU59" s="81">
        <v>235201</v>
      </c>
      <c r="BV59" s="81">
        <v>235301</v>
      </c>
      <c r="BW59" s="81">
        <v>235401</v>
      </c>
      <c r="BX59" s="81">
        <v>235501</v>
      </c>
      <c r="BY59" s="81">
        <v>236101</v>
      </c>
      <c r="BZ59" s="81">
        <v>236102</v>
      </c>
      <c r="CA59" s="81">
        <v>236103</v>
      </c>
      <c r="CB59" s="81">
        <v>236104</v>
      </c>
      <c r="CC59" s="81">
        <v>236105</v>
      </c>
      <c r="CD59" s="81">
        <v>2362021</v>
      </c>
      <c r="CE59" s="81">
        <v>236202</v>
      </c>
      <c r="CF59" s="81">
        <v>236203</v>
      </c>
      <c r="CG59" s="81">
        <v>236304</v>
      </c>
      <c r="CH59" s="81">
        <v>236305</v>
      </c>
      <c r="CI59" s="81">
        <v>236306</v>
      </c>
      <c r="CJ59" s="81">
        <v>236401</v>
      </c>
      <c r="CK59" s="81">
        <v>236403</v>
      </c>
      <c r="CL59" s="81">
        <v>236407</v>
      </c>
      <c r="CM59" s="81">
        <v>236901</v>
      </c>
      <c r="CN59" s="81">
        <v>237101</v>
      </c>
      <c r="CO59" s="81">
        <v>237102</v>
      </c>
      <c r="CP59" s="81">
        <v>237104</v>
      </c>
      <c r="CQ59" s="81">
        <v>237105</v>
      </c>
      <c r="CR59" s="81">
        <v>237106</v>
      </c>
      <c r="CS59" s="81">
        <v>237202</v>
      </c>
      <c r="CT59" s="81">
        <v>237203</v>
      </c>
      <c r="CU59" s="81">
        <v>237205</v>
      </c>
      <c r="CV59" s="81">
        <v>237206</v>
      </c>
      <c r="CW59" s="81">
        <v>237299</v>
      </c>
      <c r="CX59" s="81">
        <v>239101</v>
      </c>
      <c r="CY59" s="81">
        <v>239201</v>
      </c>
      <c r="CZ59" s="81">
        <v>239301</v>
      </c>
      <c r="DA59" s="81">
        <v>239501</v>
      </c>
      <c r="DB59" s="81">
        <v>239601</v>
      </c>
      <c r="DC59" s="81">
        <v>239801</v>
      </c>
      <c r="DD59" s="81">
        <v>239802</v>
      </c>
      <c r="DE59" s="81">
        <v>239901</v>
      </c>
      <c r="DF59" s="81">
        <v>239904</v>
      </c>
      <c r="DG59" s="80" t="s">
        <v>0</v>
      </c>
      <c r="DH59" s="79"/>
      <c r="DI59" s="78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77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77">
        <f t="shared" ref="DG61:DG73" si="9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77">
        <f t="shared" si="9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77">
        <f t="shared" si="9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77">
        <f t="shared" si="9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77">
        <f t="shared" si="9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77">
        <f t="shared" si="9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77">
        <f t="shared" si="9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77">
        <f t="shared" si="9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77">
        <f t="shared" si="9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77">
        <f t="shared" si="9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77">
        <f t="shared" si="9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77">
        <f t="shared" si="9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77">
        <f t="shared" si="9"/>
        <v>0</v>
      </c>
    </row>
    <row r="74" spans="1:111" x14ac:dyDescent="0.2">
      <c r="A74" s="76">
        <f>SUM(A60:A73)</f>
        <v>0</v>
      </c>
      <c r="B74" s="76">
        <f t="shared" ref="B74:BM74" si="10">SUM(B60:B73)</f>
        <v>0</v>
      </c>
      <c r="C74" s="76">
        <f t="shared" si="10"/>
        <v>0</v>
      </c>
      <c r="D74" s="76">
        <f t="shared" si="10"/>
        <v>0</v>
      </c>
      <c r="E74" s="76">
        <f t="shared" si="10"/>
        <v>0</v>
      </c>
      <c r="F74" s="76">
        <f t="shared" si="10"/>
        <v>0</v>
      </c>
      <c r="G74" s="76">
        <f t="shared" si="10"/>
        <v>0</v>
      </c>
      <c r="H74" s="76">
        <f t="shared" si="10"/>
        <v>0</v>
      </c>
      <c r="I74" s="76">
        <f t="shared" si="10"/>
        <v>0</v>
      </c>
      <c r="J74" s="76">
        <f t="shared" si="10"/>
        <v>0</v>
      </c>
      <c r="K74" s="76">
        <f t="shared" si="10"/>
        <v>0</v>
      </c>
      <c r="L74" s="76">
        <f t="shared" si="10"/>
        <v>0</v>
      </c>
      <c r="M74" s="76">
        <f t="shared" si="10"/>
        <v>0</v>
      </c>
      <c r="N74" s="76">
        <f t="shared" si="10"/>
        <v>0</v>
      </c>
      <c r="O74" s="76">
        <f t="shared" si="10"/>
        <v>0</v>
      </c>
      <c r="P74" s="76">
        <f t="shared" si="10"/>
        <v>0</v>
      </c>
      <c r="Q74" s="76">
        <f t="shared" si="10"/>
        <v>0</v>
      </c>
      <c r="R74" s="76">
        <f t="shared" si="10"/>
        <v>0</v>
      </c>
      <c r="S74" s="76">
        <f t="shared" si="10"/>
        <v>0</v>
      </c>
      <c r="T74" s="76">
        <f t="shared" si="10"/>
        <v>0</v>
      </c>
      <c r="U74" s="76">
        <f t="shared" si="10"/>
        <v>0</v>
      </c>
      <c r="V74" s="76">
        <f t="shared" si="10"/>
        <v>0</v>
      </c>
      <c r="W74" s="76">
        <f t="shared" si="10"/>
        <v>0</v>
      </c>
      <c r="X74" s="76">
        <f t="shared" si="10"/>
        <v>0</v>
      </c>
      <c r="Y74" s="76">
        <f t="shared" si="10"/>
        <v>0</v>
      </c>
      <c r="Z74" s="76">
        <f t="shared" si="10"/>
        <v>0</v>
      </c>
      <c r="AA74" s="76">
        <f t="shared" si="10"/>
        <v>0</v>
      </c>
      <c r="AB74" s="76">
        <f t="shared" si="10"/>
        <v>0</v>
      </c>
      <c r="AC74" s="76">
        <f t="shared" si="10"/>
        <v>0</v>
      </c>
      <c r="AD74" s="76">
        <f t="shared" si="10"/>
        <v>0</v>
      </c>
      <c r="AE74" s="76">
        <f t="shared" si="10"/>
        <v>0</v>
      </c>
      <c r="AF74" s="76">
        <f t="shared" si="10"/>
        <v>0</v>
      </c>
      <c r="AG74" s="76">
        <f t="shared" si="10"/>
        <v>0</v>
      </c>
      <c r="AH74" s="76">
        <f t="shared" si="10"/>
        <v>0</v>
      </c>
      <c r="AI74" s="76">
        <f t="shared" si="10"/>
        <v>0</v>
      </c>
      <c r="AJ74" s="76">
        <f t="shared" si="10"/>
        <v>0</v>
      </c>
      <c r="AK74" s="76">
        <f t="shared" si="10"/>
        <v>0</v>
      </c>
      <c r="AL74" s="76">
        <f t="shared" si="10"/>
        <v>0</v>
      </c>
      <c r="AM74" s="76">
        <f t="shared" si="10"/>
        <v>0</v>
      </c>
      <c r="AN74" s="76">
        <f t="shared" si="10"/>
        <v>0</v>
      </c>
      <c r="AO74" s="76">
        <f t="shared" si="10"/>
        <v>0</v>
      </c>
      <c r="AP74" s="76">
        <f t="shared" si="10"/>
        <v>0</v>
      </c>
      <c r="AQ74" s="76">
        <f t="shared" si="10"/>
        <v>0</v>
      </c>
      <c r="AR74" s="76">
        <f t="shared" si="10"/>
        <v>0</v>
      </c>
      <c r="AS74" s="76">
        <f t="shared" si="10"/>
        <v>0</v>
      </c>
      <c r="AT74" s="76">
        <f t="shared" si="10"/>
        <v>0</v>
      </c>
      <c r="AU74" s="76">
        <f t="shared" si="10"/>
        <v>0</v>
      </c>
      <c r="AV74" s="76">
        <f t="shared" si="10"/>
        <v>0</v>
      </c>
      <c r="AW74" s="76">
        <f t="shared" si="10"/>
        <v>0</v>
      </c>
      <c r="AX74" s="76">
        <f t="shared" si="10"/>
        <v>0</v>
      </c>
      <c r="AY74" s="76">
        <f t="shared" si="10"/>
        <v>0</v>
      </c>
      <c r="AZ74" s="76">
        <f t="shared" si="10"/>
        <v>0</v>
      </c>
      <c r="BA74" s="76">
        <f t="shared" si="10"/>
        <v>0</v>
      </c>
      <c r="BB74" s="76">
        <f t="shared" si="10"/>
        <v>0</v>
      </c>
      <c r="BC74" s="76">
        <f t="shared" si="10"/>
        <v>0</v>
      </c>
      <c r="BD74" s="76">
        <f t="shared" si="10"/>
        <v>0</v>
      </c>
      <c r="BE74" s="76">
        <f t="shared" si="10"/>
        <v>0</v>
      </c>
      <c r="BF74" s="76">
        <f t="shared" si="10"/>
        <v>0</v>
      </c>
      <c r="BG74" s="76">
        <f t="shared" si="10"/>
        <v>0</v>
      </c>
      <c r="BH74" s="76">
        <f t="shared" si="10"/>
        <v>0</v>
      </c>
      <c r="BI74" s="76">
        <f t="shared" si="10"/>
        <v>0</v>
      </c>
      <c r="BJ74" s="76">
        <f t="shared" si="10"/>
        <v>0</v>
      </c>
      <c r="BK74" s="76">
        <f t="shared" si="10"/>
        <v>0</v>
      </c>
      <c r="BL74" s="76">
        <f t="shared" si="10"/>
        <v>0</v>
      </c>
      <c r="BM74" s="76">
        <f t="shared" si="10"/>
        <v>0</v>
      </c>
      <c r="BN74" s="76">
        <f t="shared" ref="BN74:DF74" si="11">SUM(BN60:BN73)</f>
        <v>0</v>
      </c>
      <c r="BO74" s="76">
        <f t="shared" si="11"/>
        <v>0</v>
      </c>
      <c r="BP74" s="76">
        <f t="shared" si="11"/>
        <v>0</v>
      </c>
      <c r="BQ74" s="76">
        <f t="shared" si="11"/>
        <v>0</v>
      </c>
      <c r="BR74" s="76">
        <f t="shared" si="11"/>
        <v>0</v>
      </c>
      <c r="BS74" s="76">
        <f t="shared" si="11"/>
        <v>0</v>
      </c>
      <c r="BT74" s="76">
        <f t="shared" si="11"/>
        <v>0</v>
      </c>
      <c r="BU74" s="76">
        <f t="shared" si="11"/>
        <v>0</v>
      </c>
      <c r="BV74" s="76">
        <f t="shared" si="11"/>
        <v>0</v>
      </c>
      <c r="BW74" s="76">
        <f t="shared" si="11"/>
        <v>0</v>
      </c>
      <c r="BX74" s="76">
        <f t="shared" si="11"/>
        <v>0</v>
      </c>
      <c r="BY74" s="76">
        <f t="shared" si="11"/>
        <v>0</v>
      </c>
      <c r="BZ74" s="76">
        <f t="shared" si="11"/>
        <v>0</v>
      </c>
      <c r="CA74" s="76">
        <f t="shared" si="11"/>
        <v>0</v>
      </c>
      <c r="CB74" s="76">
        <f t="shared" si="11"/>
        <v>0</v>
      </c>
      <c r="CC74" s="76">
        <f t="shared" si="11"/>
        <v>0</v>
      </c>
      <c r="CD74" s="76">
        <f t="shared" si="11"/>
        <v>0</v>
      </c>
      <c r="CE74" s="76">
        <f t="shared" si="11"/>
        <v>0</v>
      </c>
      <c r="CF74" s="76">
        <f t="shared" si="11"/>
        <v>0</v>
      </c>
      <c r="CG74" s="76">
        <f t="shared" si="11"/>
        <v>0</v>
      </c>
      <c r="CH74" s="76">
        <f t="shared" si="11"/>
        <v>0</v>
      </c>
      <c r="CI74" s="76">
        <f t="shared" si="11"/>
        <v>0</v>
      </c>
      <c r="CJ74" s="76">
        <f t="shared" si="11"/>
        <v>0</v>
      </c>
      <c r="CK74" s="76">
        <f t="shared" si="11"/>
        <v>0</v>
      </c>
      <c r="CL74" s="76">
        <f t="shared" si="11"/>
        <v>0</v>
      </c>
      <c r="CM74" s="76">
        <f t="shared" si="11"/>
        <v>0</v>
      </c>
      <c r="CN74" s="76">
        <f t="shared" si="11"/>
        <v>0</v>
      </c>
      <c r="CO74" s="76">
        <f t="shared" si="11"/>
        <v>0</v>
      </c>
      <c r="CP74" s="76">
        <f t="shared" si="11"/>
        <v>0</v>
      </c>
      <c r="CQ74" s="76">
        <f t="shared" si="11"/>
        <v>0</v>
      </c>
      <c r="CR74" s="76">
        <f t="shared" si="11"/>
        <v>0</v>
      </c>
      <c r="CS74" s="76">
        <f t="shared" si="11"/>
        <v>0</v>
      </c>
      <c r="CT74" s="76">
        <f t="shared" si="11"/>
        <v>0</v>
      </c>
      <c r="CU74" s="76">
        <f t="shared" si="11"/>
        <v>0</v>
      </c>
      <c r="CV74" s="76">
        <f t="shared" si="11"/>
        <v>0</v>
      </c>
      <c r="CW74" s="76">
        <f t="shared" si="11"/>
        <v>0</v>
      </c>
      <c r="CX74" s="76">
        <f t="shared" si="11"/>
        <v>0</v>
      </c>
      <c r="CY74" s="76">
        <f t="shared" si="11"/>
        <v>0</v>
      </c>
      <c r="CZ74" s="76">
        <f t="shared" si="11"/>
        <v>0</v>
      </c>
      <c r="DA74" s="76">
        <f t="shared" si="11"/>
        <v>0</v>
      </c>
      <c r="DB74" s="76">
        <f t="shared" si="11"/>
        <v>0</v>
      </c>
      <c r="DC74" s="76">
        <f t="shared" si="11"/>
        <v>0</v>
      </c>
      <c r="DD74" s="76">
        <f t="shared" si="11"/>
        <v>0</v>
      </c>
      <c r="DE74" s="76">
        <f t="shared" si="11"/>
        <v>0</v>
      </c>
      <c r="DF74" s="76">
        <f t="shared" si="11"/>
        <v>0</v>
      </c>
      <c r="DG74" s="76">
        <f>SUM(DG60:DG73)</f>
        <v>0</v>
      </c>
    </row>
    <row r="75" spans="1:111" ht="13.5" thickBot="1" x14ac:dyDescent="0.25">
      <c r="A75" s="75">
        <f>+A58+A74</f>
        <v>0</v>
      </c>
      <c r="B75" s="75">
        <f t="shared" ref="B75:AI75" si="12">+B58+B74</f>
        <v>0</v>
      </c>
      <c r="C75" s="75">
        <f t="shared" si="12"/>
        <v>0</v>
      </c>
      <c r="D75" s="75">
        <f t="shared" si="12"/>
        <v>0</v>
      </c>
      <c r="E75" s="75">
        <f t="shared" si="12"/>
        <v>0</v>
      </c>
      <c r="F75" s="75">
        <f t="shared" si="12"/>
        <v>0</v>
      </c>
      <c r="G75" s="75">
        <f t="shared" si="12"/>
        <v>0</v>
      </c>
      <c r="H75" s="75">
        <f t="shared" si="12"/>
        <v>0</v>
      </c>
      <c r="I75" s="75">
        <f t="shared" si="12"/>
        <v>0</v>
      </c>
      <c r="J75" s="75">
        <f t="shared" si="12"/>
        <v>0</v>
      </c>
      <c r="K75" s="75">
        <f t="shared" si="12"/>
        <v>0</v>
      </c>
      <c r="L75" s="75">
        <f t="shared" si="12"/>
        <v>0</v>
      </c>
      <c r="M75" s="75">
        <f t="shared" si="12"/>
        <v>0</v>
      </c>
      <c r="N75" s="75">
        <f t="shared" si="12"/>
        <v>0</v>
      </c>
      <c r="O75" s="75">
        <f t="shared" si="12"/>
        <v>0</v>
      </c>
      <c r="P75" s="75">
        <f t="shared" si="12"/>
        <v>0</v>
      </c>
      <c r="Q75" s="75">
        <f t="shared" si="12"/>
        <v>0</v>
      </c>
      <c r="R75" s="75">
        <f t="shared" si="12"/>
        <v>0</v>
      </c>
      <c r="S75" s="75">
        <f t="shared" si="12"/>
        <v>0</v>
      </c>
      <c r="T75" s="75">
        <f t="shared" si="12"/>
        <v>0</v>
      </c>
      <c r="U75" s="75">
        <f t="shared" si="12"/>
        <v>0</v>
      </c>
      <c r="V75" s="75">
        <f t="shared" si="12"/>
        <v>0</v>
      </c>
      <c r="W75" s="75">
        <f t="shared" si="12"/>
        <v>0</v>
      </c>
      <c r="X75" s="75">
        <f t="shared" si="12"/>
        <v>0</v>
      </c>
      <c r="Y75" s="75">
        <f t="shared" si="12"/>
        <v>0</v>
      </c>
      <c r="Z75" s="75">
        <f t="shared" si="12"/>
        <v>0</v>
      </c>
      <c r="AA75" s="75">
        <f t="shared" si="12"/>
        <v>0</v>
      </c>
      <c r="AB75" s="75">
        <f t="shared" si="12"/>
        <v>0</v>
      </c>
      <c r="AC75" s="75">
        <f t="shared" si="12"/>
        <v>0</v>
      </c>
      <c r="AD75" s="75">
        <f t="shared" si="12"/>
        <v>0</v>
      </c>
      <c r="AE75" s="75">
        <f t="shared" si="12"/>
        <v>0</v>
      </c>
      <c r="AF75" s="75">
        <f t="shared" si="12"/>
        <v>0</v>
      </c>
      <c r="AG75" s="75">
        <f t="shared" si="12"/>
        <v>0</v>
      </c>
      <c r="AH75" s="75">
        <f t="shared" si="12"/>
        <v>0</v>
      </c>
      <c r="AI75" s="75">
        <f t="shared" si="12"/>
        <v>0</v>
      </c>
      <c r="AJ75" s="75">
        <f t="shared" ref="AJ75:BR75" si="13">+AJ58+AJ74</f>
        <v>0</v>
      </c>
      <c r="AK75" s="75">
        <f t="shared" si="13"/>
        <v>0</v>
      </c>
      <c r="AL75" s="75">
        <f t="shared" si="13"/>
        <v>0</v>
      </c>
      <c r="AM75" s="75">
        <f t="shared" si="13"/>
        <v>0</v>
      </c>
      <c r="AN75" s="75">
        <f t="shared" si="13"/>
        <v>0</v>
      </c>
      <c r="AO75" s="75">
        <f t="shared" si="13"/>
        <v>0</v>
      </c>
      <c r="AP75" s="75">
        <f t="shared" si="13"/>
        <v>0</v>
      </c>
      <c r="AQ75" s="75">
        <f t="shared" si="13"/>
        <v>325</v>
      </c>
      <c r="AR75" s="75">
        <f t="shared" si="13"/>
        <v>0</v>
      </c>
      <c r="AS75" s="75">
        <f t="shared" si="13"/>
        <v>0</v>
      </c>
      <c r="AT75" s="75">
        <f t="shared" si="13"/>
        <v>0</v>
      </c>
      <c r="AU75" s="75">
        <f t="shared" si="13"/>
        <v>0</v>
      </c>
      <c r="AV75" s="75">
        <f t="shared" si="13"/>
        <v>0</v>
      </c>
      <c r="AW75" s="75">
        <f t="shared" si="13"/>
        <v>0</v>
      </c>
      <c r="AX75" s="75">
        <f t="shared" si="13"/>
        <v>0</v>
      </c>
      <c r="AY75" s="75">
        <f t="shared" si="13"/>
        <v>0</v>
      </c>
      <c r="AZ75" s="75">
        <f t="shared" si="13"/>
        <v>0</v>
      </c>
      <c r="BA75" s="75">
        <f t="shared" si="13"/>
        <v>0</v>
      </c>
      <c r="BB75" s="75">
        <f t="shared" si="13"/>
        <v>0</v>
      </c>
      <c r="BC75" s="75">
        <f t="shared" si="13"/>
        <v>0</v>
      </c>
      <c r="BD75" s="75">
        <f t="shared" si="13"/>
        <v>0</v>
      </c>
      <c r="BE75" s="75">
        <f t="shared" si="13"/>
        <v>0</v>
      </c>
      <c r="BF75" s="75">
        <f t="shared" si="13"/>
        <v>0</v>
      </c>
      <c r="BG75" s="75">
        <f t="shared" si="13"/>
        <v>0</v>
      </c>
      <c r="BH75" s="75">
        <f t="shared" si="13"/>
        <v>0</v>
      </c>
      <c r="BI75" s="75">
        <f t="shared" si="13"/>
        <v>0</v>
      </c>
      <c r="BJ75" s="75">
        <f t="shared" si="13"/>
        <v>0</v>
      </c>
      <c r="BK75" s="75">
        <f t="shared" si="13"/>
        <v>0</v>
      </c>
      <c r="BL75" s="75">
        <f t="shared" si="13"/>
        <v>0</v>
      </c>
      <c r="BM75" s="75">
        <f t="shared" si="13"/>
        <v>0</v>
      </c>
      <c r="BN75" s="75">
        <f t="shared" si="13"/>
        <v>0</v>
      </c>
      <c r="BO75" s="75">
        <f t="shared" si="13"/>
        <v>0</v>
      </c>
      <c r="BP75" s="75">
        <f t="shared" si="13"/>
        <v>0</v>
      </c>
      <c r="BQ75" s="75">
        <f t="shared" si="13"/>
        <v>0</v>
      </c>
      <c r="BR75" s="75">
        <f t="shared" si="13"/>
        <v>0</v>
      </c>
      <c r="BS75" s="75">
        <f t="shared" ref="BS75:CX75" si="14">+BS58+BS74</f>
        <v>0</v>
      </c>
      <c r="BT75" s="75">
        <f t="shared" si="14"/>
        <v>0</v>
      </c>
      <c r="BU75" s="75">
        <f t="shared" si="14"/>
        <v>0</v>
      </c>
      <c r="BV75" s="75">
        <f t="shared" si="14"/>
        <v>0</v>
      </c>
      <c r="BW75" s="75">
        <f>+BW58+BW74</f>
        <v>0</v>
      </c>
      <c r="BX75" s="75">
        <f t="shared" si="14"/>
        <v>0</v>
      </c>
      <c r="BY75" s="75">
        <f t="shared" si="14"/>
        <v>0</v>
      </c>
      <c r="BZ75" s="75">
        <f t="shared" si="14"/>
        <v>0</v>
      </c>
      <c r="CA75" s="75">
        <f t="shared" si="14"/>
        <v>0</v>
      </c>
      <c r="CB75" s="75">
        <f t="shared" si="14"/>
        <v>0</v>
      </c>
      <c r="CC75" s="75">
        <f t="shared" si="14"/>
        <v>0</v>
      </c>
      <c r="CD75" s="75">
        <f t="shared" si="14"/>
        <v>0</v>
      </c>
      <c r="CE75" s="75">
        <f t="shared" si="14"/>
        <v>0</v>
      </c>
      <c r="CF75" s="75">
        <f t="shared" si="14"/>
        <v>0</v>
      </c>
      <c r="CG75" s="75">
        <f t="shared" si="14"/>
        <v>0</v>
      </c>
      <c r="CH75" s="75">
        <f t="shared" si="14"/>
        <v>0</v>
      </c>
      <c r="CI75" s="75">
        <f t="shared" si="14"/>
        <v>0</v>
      </c>
      <c r="CJ75" s="75">
        <f t="shared" si="14"/>
        <v>0</v>
      </c>
      <c r="CK75" s="75">
        <f t="shared" si="14"/>
        <v>0</v>
      </c>
      <c r="CL75" s="75">
        <f t="shared" si="14"/>
        <v>0</v>
      </c>
      <c r="CM75" s="75">
        <f t="shared" si="14"/>
        <v>0</v>
      </c>
      <c r="CN75" s="75">
        <f t="shared" si="14"/>
        <v>0</v>
      </c>
      <c r="CO75" s="75">
        <f t="shared" si="14"/>
        <v>0</v>
      </c>
      <c r="CP75" s="75">
        <f t="shared" si="14"/>
        <v>0</v>
      </c>
      <c r="CQ75" s="75">
        <f t="shared" si="14"/>
        <v>0</v>
      </c>
      <c r="CR75" s="75">
        <f t="shared" si="14"/>
        <v>0</v>
      </c>
      <c r="CS75" s="75">
        <f t="shared" si="14"/>
        <v>0</v>
      </c>
      <c r="CT75" s="75">
        <f t="shared" si="14"/>
        <v>0</v>
      </c>
      <c r="CU75" s="75">
        <f t="shared" si="14"/>
        <v>0</v>
      </c>
      <c r="CV75" s="75">
        <f t="shared" si="14"/>
        <v>0</v>
      </c>
      <c r="CW75" s="75">
        <f t="shared" si="14"/>
        <v>0</v>
      </c>
      <c r="CX75" s="75">
        <f t="shared" si="14"/>
        <v>0</v>
      </c>
      <c r="CY75" s="75">
        <f t="shared" ref="CY75:DG75" si="15">+CY58+CY74</f>
        <v>0</v>
      </c>
      <c r="CZ75" s="75">
        <f t="shared" si="15"/>
        <v>0</v>
      </c>
      <c r="DA75" s="75">
        <f t="shared" si="15"/>
        <v>0</v>
      </c>
      <c r="DB75" s="75">
        <f t="shared" si="15"/>
        <v>0</v>
      </c>
      <c r="DC75" s="75">
        <f t="shared" si="15"/>
        <v>0</v>
      </c>
      <c r="DD75" s="75">
        <f t="shared" si="15"/>
        <v>0</v>
      </c>
      <c r="DE75" s="75">
        <f t="shared" si="15"/>
        <v>0</v>
      </c>
      <c r="DF75" s="75">
        <f t="shared" si="15"/>
        <v>0</v>
      </c>
      <c r="DG75" s="75">
        <f t="shared" si="15"/>
        <v>325</v>
      </c>
    </row>
    <row r="76" spans="1:111" ht="13.5" thickTop="1" x14ac:dyDescent="0.2"/>
    <row r="77" spans="1:111" x14ac:dyDescent="0.2">
      <c r="DG77" s="62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  <ignoredErrors>
    <ignoredError sqref="DM44:DM45" formulaRange="1"/>
    <ignoredError sqref="DM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workbookViewId="0">
      <selection activeCell="A6" sqref="A6:M6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75" t="s">
        <v>499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</row>
    <row r="5" spans="1:13" ht="18.75" x14ac:dyDescent="0.3">
      <c r="A5" s="476" t="s">
        <v>609</v>
      </c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</row>
    <row r="6" spans="1:13" ht="15.75" x14ac:dyDescent="0.25">
      <c r="A6" s="440" t="s">
        <v>498</v>
      </c>
      <c r="B6" s="440"/>
      <c r="C6" s="439"/>
      <c r="D6" s="439"/>
      <c r="E6" s="439"/>
      <c r="F6" s="439"/>
      <c r="G6" s="439"/>
      <c r="H6" s="439"/>
      <c r="I6" s="439"/>
      <c r="J6" s="439"/>
      <c r="K6" s="439"/>
      <c r="L6" s="439"/>
      <c r="M6" s="439"/>
    </row>
    <row r="7" spans="1:13" ht="18" x14ac:dyDescent="0.25">
      <c r="A7" s="477"/>
      <c r="B7" s="478"/>
      <c r="C7" s="478"/>
      <c r="D7" s="478"/>
      <c r="E7" s="478"/>
      <c r="F7" s="478"/>
      <c r="G7" s="478"/>
      <c r="H7" s="478"/>
      <c r="I7" s="478"/>
      <c r="J7" s="139"/>
      <c r="K7" s="139"/>
      <c r="L7" s="139"/>
      <c r="M7" s="139"/>
    </row>
    <row r="8" spans="1:13" ht="18" x14ac:dyDescent="0.25">
      <c r="A8" s="86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1:13" ht="14.25" x14ac:dyDescent="0.2">
      <c r="J9" s="222" t="s">
        <v>556</v>
      </c>
      <c r="K9" s="74">
        <f>'CONSOLIDADO FR'!J225</f>
        <v>45314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557</v>
      </c>
      <c r="K10" s="260">
        <f>'CONSOLIDADO FR'!D9</f>
        <v>0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497</v>
      </c>
      <c r="D12" s="222"/>
      <c r="E12" s="222" t="s">
        <v>496</v>
      </c>
      <c r="F12" s="479" t="str">
        <f>'CONSOLIDADO FR'!F7</f>
        <v>Hospital Dr. Francisco Antonio Gonzalvo</v>
      </c>
      <c r="G12" s="479"/>
      <c r="H12" s="479"/>
      <c r="I12" s="479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495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494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493</v>
      </c>
      <c r="D18" s="225"/>
      <c r="E18" s="222"/>
      <c r="F18" s="222"/>
      <c r="G18" s="222"/>
      <c r="H18" s="222" t="s">
        <v>491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492</v>
      </c>
      <c r="D20" s="222"/>
      <c r="E20" s="222"/>
      <c r="F20" s="222"/>
      <c r="G20" s="222"/>
      <c r="H20" s="222" t="s">
        <v>491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490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B4" workbookViewId="0">
      <selection activeCell="K20" sqref="K20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97" t="s">
        <v>499</v>
      </c>
      <c r="B1" s="497"/>
      <c r="C1" s="497"/>
      <c r="D1" s="497"/>
      <c r="E1" s="497"/>
      <c r="F1" s="497"/>
      <c r="G1" s="497"/>
      <c r="H1" s="497"/>
    </row>
    <row r="2" spans="1:8" ht="20.25" x14ac:dyDescent="0.3">
      <c r="A2" s="498" t="s">
        <v>610</v>
      </c>
      <c r="B2" s="498"/>
      <c r="C2" s="498"/>
      <c r="D2" s="498"/>
      <c r="E2" s="498"/>
      <c r="F2" s="498"/>
      <c r="G2" s="498"/>
      <c r="H2" s="498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99" t="s">
        <v>539</v>
      </c>
      <c r="B4" s="500"/>
      <c r="C4" s="500"/>
      <c r="D4" s="500"/>
      <c r="E4" s="500"/>
      <c r="F4" s="500"/>
      <c r="G4" s="500"/>
      <c r="H4" s="500"/>
    </row>
    <row r="5" spans="1:8" x14ac:dyDescent="0.2">
      <c r="A5" s="207"/>
      <c r="B5" s="207"/>
      <c r="C5" s="207"/>
      <c r="D5" s="207"/>
      <c r="E5" s="207"/>
      <c r="F5" s="207"/>
      <c r="G5" s="207"/>
      <c r="H5" s="207"/>
    </row>
    <row r="6" spans="1:8" ht="18.75" x14ac:dyDescent="0.3">
      <c r="A6" s="228" t="s">
        <v>170</v>
      </c>
      <c r="B6" s="228"/>
      <c r="C6" s="494" t="str">
        <f>'CONSOLIDADO FR'!F7</f>
        <v>Hospital Dr. Francisco Antonio Gonzalvo</v>
      </c>
      <c r="D6" s="494"/>
      <c r="E6" s="494"/>
      <c r="F6" s="494"/>
      <c r="G6" s="494"/>
      <c r="H6" s="494"/>
    </row>
    <row r="7" spans="1:8" ht="18.75" x14ac:dyDescent="0.3">
      <c r="A7" s="490" t="s">
        <v>538</v>
      </c>
      <c r="B7" s="490"/>
      <c r="C7" s="490"/>
      <c r="D7" s="247" t="s">
        <v>537</v>
      </c>
      <c r="E7" s="501" t="s">
        <v>536</v>
      </c>
      <c r="F7" s="501"/>
      <c r="G7" s="251"/>
      <c r="H7" s="249"/>
    </row>
    <row r="8" spans="1:8" ht="18.75" x14ac:dyDescent="0.3">
      <c r="A8" s="231" t="s">
        <v>535</v>
      </c>
      <c r="B8" s="492">
        <f>'CONSOLIDADO FR'!D9</f>
        <v>0</v>
      </c>
      <c r="C8" s="492"/>
      <c r="D8" s="228"/>
      <c r="E8" s="493" t="s">
        <v>534</v>
      </c>
      <c r="F8" s="493"/>
      <c r="G8" s="492">
        <v>2024</v>
      </c>
      <c r="H8" s="489"/>
    </row>
    <row r="9" spans="1:8" ht="18.75" x14ac:dyDescent="0.3">
      <c r="A9" s="228" t="s">
        <v>9</v>
      </c>
      <c r="B9" s="228"/>
      <c r="C9" s="495">
        <f>'CONSOLIDADO FR'!F10</f>
        <v>2672000</v>
      </c>
      <c r="D9" s="495"/>
      <c r="E9" s="228" t="s">
        <v>533</v>
      </c>
      <c r="F9" s="228"/>
      <c r="G9" s="496">
        <f>'CONSOLIDADO FR'!H10</f>
        <v>325</v>
      </c>
      <c r="H9" s="496"/>
    </row>
    <row r="10" spans="1:8" ht="18.75" x14ac:dyDescent="0.3">
      <c r="A10" s="228" t="s">
        <v>532</v>
      </c>
      <c r="B10" s="228"/>
      <c r="C10" s="488" t="s">
        <v>528</v>
      </c>
      <c r="D10" s="489"/>
      <c r="E10" s="228" t="s">
        <v>531</v>
      </c>
      <c r="F10" s="228"/>
      <c r="G10" s="228"/>
      <c r="H10" s="250" t="s">
        <v>528</v>
      </c>
    </row>
    <row r="11" spans="1:8" ht="18.75" x14ac:dyDescent="0.3">
      <c r="A11" s="228" t="s">
        <v>530</v>
      </c>
      <c r="B11" s="228"/>
      <c r="C11" s="249"/>
      <c r="D11" s="248" t="s">
        <v>528</v>
      </c>
      <c r="E11" s="228" t="s">
        <v>529</v>
      </c>
      <c r="F11" s="228"/>
      <c r="G11" s="228"/>
      <c r="H11" s="247" t="s">
        <v>528</v>
      </c>
    </row>
    <row r="12" spans="1:8" ht="18.75" x14ac:dyDescent="0.3">
      <c r="A12" s="228" t="s">
        <v>527</v>
      </c>
      <c r="B12" s="228"/>
      <c r="C12" s="228"/>
      <c r="D12" s="246">
        <f>'CONSOLIDADO FR'!I13</f>
        <v>0</v>
      </c>
      <c r="E12" s="490" t="s">
        <v>526</v>
      </c>
      <c r="F12" s="490"/>
      <c r="G12" s="490"/>
      <c r="H12" s="245">
        <f>COUNT('CUENTA T FR'!DH3:DH58)</f>
        <v>0</v>
      </c>
    </row>
    <row r="13" spans="1:8" ht="18.75" x14ac:dyDescent="0.3">
      <c r="A13" s="228" t="s">
        <v>525</v>
      </c>
      <c r="B13" s="228"/>
      <c r="C13" s="491">
        <f>'CONSOLIDADO FR'!F11</f>
        <v>0</v>
      </c>
      <c r="D13" s="491"/>
      <c r="E13" s="228" t="s">
        <v>524</v>
      </c>
      <c r="F13" s="228"/>
      <c r="G13" s="244"/>
      <c r="H13" s="216">
        <f>'CONSOLIDADO FR'!I11</f>
        <v>0</v>
      </c>
    </row>
    <row r="14" spans="1:8" ht="18.75" x14ac:dyDescent="0.3">
      <c r="A14" s="480" t="s">
        <v>523</v>
      </c>
      <c r="B14" s="480"/>
      <c r="C14" s="480"/>
      <c r="D14" s="243">
        <f>'CUENTA T FR'!DL58</f>
        <v>0</v>
      </c>
      <c r="E14" s="480" t="s">
        <v>522</v>
      </c>
      <c r="F14" s="480"/>
      <c r="G14" s="480"/>
      <c r="H14" s="242">
        <f>'CUENTA T FR'!DK58</f>
        <v>0</v>
      </c>
    </row>
    <row r="15" spans="1:8" ht="18.75" x14ac:dyDescent="0.3">
      <c r="A15" s="480" t="s">
        <v>521</v>
      </c>
      <c r="B15" s="480"/>
      <c r="C15" s="480"/>
      <c r="D15" s="245">
        <f>COUNT('CUENTA T FR'!DM3:DM57)</f>
        <v>43</v>
      </c>
      <c r="E15" s="480" t="s">
        <v>520</v>
      </c>
      <c r="F15" s="480"/>
      <c r="G15" s="480"/>
      <c r="H15" s="240">
        <f>+D14+H14</f>
        <v>0</v>
      </c>
    </row>
    <row r="16" spans="1:8" ht="18.75" x14ac:dyDescent="0.3">
      <c r="A16" s="480" t="s">
        <v>519</v>
      </c>
      <c r="B16" s="480"/>
      <c r="C16" s="480"/>
      <c r="D16" s="241">
        <f>COUNT('CUENTA T FR'!DN3:DN57)</f>
        <v>0</v>
      </c>
      <c r="E16" s="480" t="s">
        <v>518</v>
      </c>
      <c r="F16" s="480"/>
      <c r="G16" s="480"/>
      <c r="H16" s="240">
        <f>'CUENTA T FR'!DN58</f>
        <v>0</v>
      </c>
    </row>
    <row r="17" spans="1:12" ht="18.75" x14ac:dyDescent="0.3">
      <c r="A17" s="480" t="s">
        <v>517</v>
      </c>
      <c r="B17" s="480"/>
      <c r="C17" s="480"/>
      <c r="D17" s="241"/>
      <c r="E17" s="480" t="s">
        <v>516</v>
      </c>
      <c r="F17" s="480"/>
      <c r="G17" s="480"/>
      <c r="H17" s="240"/>
      <c r="I17" s="239"/>
    </row>
    <row r="18" spans="1:12" ht="18.75" x14ac:dyDescent="0.3">
      <c r="A18" s="259" t="s">
        <v>549</v>
      </c>
      <c r="B18" s="235"/>
      <c r="C18" s="235"/>
      <c r="D18" s="241"/>
      <c r="E18" s="259" t="s">
        <v>550</v>
      </c>
      <c r="F18" s="235"/>
      <c r="G18" s="235"/>
      <c r="H18" s="240"/>
      <c r="I18" s="239"/>
    </row>
    <row r="19" spans="1:12" ht="18.75" x14ac:dyDescent="0.3">
      <c r="A19" s="480" t="s">
        <v>515</v>
      </c>
      <c r="B19" s="480"/>
      <c r="C19" s="480"/>
      <c r="D19" s="267">
        <v>12012253.799999997</v>
      </c>
      <c r="E19" s="480" t="s">
        <v>514</v>
      </c>
      <c r="F19" s="480"/>
      <c r="G19" s="480"/>
      <c r="H19" s="267">
        <v>10577502.239999996</v>
      </c>
      <c r="L19" s="3" t="s">
        <v>507</v>
      </c>
    </row>
    <row r="20" spans="1:12" ht="18.75" x14ac:dyDescent="0.3">
      <c r="A20" s="483" t="s">
        <v>513</v>
      </c>
      <c r="B20" s="483"/>
      <c r="C20" s="483"/>
      <c r="D20" s="238">
        <f>H19-D19</f>
        <v>-1434751.5600000005</v>
      </c>
      <c r="E20" s="480" t="s">
        <v>512</v>
      </c>
      <c r="F20" s="480"/>
      <c r="G20" s="480"/>
      <c r="H20" s="237">
        <f>+D20/H19</f>
        <v>-0.13564181102929276</v>
      </c>
    </row>
    <row r="21" spans="1:12" ht="16.5" x14ac:dyDescent="0.25">
      <c r="A21" s="480" t="s">
        <v>511</v>
      </c>
      <c r="B21" s="480"/>
      <c r="C21" s="480"/>
      <c r="D21" s="480"/>
      <c r="E21" s="480"/>
      <c r="F21" s="236">
        <v>0</v>
      </c>
      <c r="G21" s="235" t="s">
        <v>510</v>
      </c>
      <c r="H21" s="236"/>
    </row>
    <row r="22" spans="1:12" ht="16.5" x14ac:dyDescent="0.25">
      <c r="A22" s="480" t="s">
        <v>509</v>
      </c>
      <c r="B22" s="480"/>
      <c r="C22" s="480"/>
      <c r="D22" s="234"/>
      <c r="E22" s="480" t="s">
        <v>508</v>
      </c>
      <c r="F22" s="480"/>
      <c r="G22" s="480"/>
      <c r="H22" s="234"/>
      <c r="K22" s="3" t="s">
        <v>507</v>
      </c>
    </row>
    <row r="23" spans="1:12" ht="18.75" x14ac:dyDescent="0.3">
      <c r="A23" s="480" t="s">
        <v>506</v>
      </c>
      <c r="B23" s="480"/>
      <c r="C23" s="480"/>
      <c r="D23" s="233">
        <f>NETWORKDAYS(D22,C24)-1</f>
        <v>32364</v>
      </c>
      <c r="E23" s="480" t="s">
        <v>505</v>
      </c>
      <c r="F23" s="480"/>
      <c r="G23" s="480"/>
      <c r="H23" s="232">
        <f>DATEDIF(H22,D22,"d")</f>
        <v>0</v>
      </c>
    </row>
    <row r="24" spans="1:12" ht="18.75" x14ac:dyDescent="0.3">
      <c r="A24" s="228" t="s">
        <v>504</v>
      </c>
      <c r="B24" s="228"/>
      <c r="C24" s="484">
        <f>'CONSOLIDADO FR'!F225</f>
        <v>45311</v>
      </c>
      <c r="D24" s="484"/>
      <c r="E24" s="228" t="s">
        <v>503</v>
      </c>
      <c r="F24" s="231"/>
      <c r="G24" s="231"/>
      <c r="H24" s="230">
        <f>'CONSOLIDADO FR'!J225</f>
        <v>45314</v>
      </c>
    </row>
    <row r="25" spans="1:12" ht="18.75" x14ac:dyDescent="0.3">
      <c r="A25" s="207"/>
      <c r="B25" s="228"/>
      <c r="C25" s="485"/>
      <c r="D25" s="485"/>
      <c r="E25" s="228" t="s">
        <v>502</v>
      </c>
      <c r="F25" s="228"/>
      <c r="G25" s="486" t="str">
        <f>'CONSOLIDADO FR'!A219</f>
        <v>Lic. Mayelin Mendez Berroa</v>
      </c>
      <c r="H25" s="486"/>
    </row>
    <row r="26" spans="1:12" ht="18.75" x14ac:dyDescent="0.3">
      <c r="A26" s="228"/>
      <c r="B26" s="228"/>
      <c r="C26" s="229"/>
      <c r="D26" s="229"/>
      <c r="E26" s="228"/>
      <c r="F26" s="228"/>
      <c r="G26" s="213"/>
      <c r="H26" s="213"/>
    </row>
    <row r="27" spans="1:12" ht="15.75" x14ac:dyDescent="0.25">
      <c r="A27" s="487" t="s">
        <v>501</v>
      </c>
      <c r="B27" s="487"/>
      <c r="C27" s="487"/>
      <c r="D27" s="487"/>
      <c r="E27" s="487"/>
      <c r="F27" s="487"/>
      <c r="G27" s="487"/>
      <c r="H27" s="487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81"/>
      <c r="B29" s="481"/>
      <c r="C29" s="481"/>
      <c r="D29" s="481"/>
      <c r="E29" s="481"/>
      <c r="F29" s="481"/>
      <c r="G29" s="481"/>
      <c r="H29" s="481"/>
    </row>
    <row r="30" spans="1:12" ht="15.75" x14ac:dyDescent="0.25">
      <c r="A30" s="208"/>
      <c r="B30" s="208"/>
      <c r="C30" s="208"/>
      <c r="D30" s="208"/>
      <c r="E30" s="208"/>
      <c r="F30" s="208"/>
      <c r="G30" s="208"/>
      <c r="H30" s="208"/>
    </row>
    <row r="31" spans="1:12" ht="15.75" x14ac:dyDescent="0.25">
      <c r="A31" s="208"/>
      <c r="B31" s="208"/>
      <c r="C31" s="208"/>
      <c r="D31" s="208"/>
      <c r="E31" s="208"/>
      <c r="F31" s="208"/>
      <c r="G31" s="208"/>
      <c r="H31" s="208"/>
    </row>
    <row r="32" spans="1:12" ht="15.75" x14ac:dyDescent="0.25">
      <c r="A32" s="208"/>
      <c r="B32" s="208"/>
      <c r="C32" s="208"/>
      <c r="D32" s="208"/>
      <c r="E32" s="208"/>
      <c r="F32" s="208"/>
      <c r="G32" s="208"/>
      <c r="H32" s="208"/>
    </row>
    <row r="33" spans="1:8" ht="15.75" x14ac:dyDescent="0.25">
      <c r="A33" s="208"/>
      <c r="B33" s="208"/>
      <c r="C33" s="208"/>
      <c r="D33" s="208"/>
      <c r="E33" s="208"/>
      <c r="F33" s="208"/>
      <c r="G33" s="208"/>
      <c r="H33" s="208"/>
    </row>
    <row r="34" spans="1:8" ht="15.75" x14ac:dyDescent="0.25">
      <c r="A34" s="481"/>
      <c r="B34" s="481"/>
      <c r="C34" s="481"/>
      <c r="D34" s="481"/>
      <c r="E34" s="481"/>
      <c r="F34" s="481"/>
      <c r="G34" s="481"/>
      <c r="H34" s="481"/>
    </row>
    <row r="35" spans="1:8" ht="15.75" x14ac:dyDescent="0.25">
      <c r="A35" s="208"/>
      <c r="B35" s="208"/>
      <c r="C35" s="208"/>
      <c r="D35" s="208"/>
      <c r="E35" s="208"/>
      <c r="F35" s="208"/>
      <c r="G35" s="208"/>
      <c r="H35" s="208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82" t="s">
        <v>500</v>
      </c>
      <c r="B37" s="482"/>
      <c r="C37" s="482"/>
      <c r="D37" s="482"/>
      <c r="E37" s="482"/>
      <c r="F37" s="482"/>
      <c r="G37" s="482"/>
      <c r="H37" s="482"/>
    </row>
    <row r="38" spans="1:8" ht="15.75" x14ac:dyDescent="0.25">
      <c r="A38" s="483"/>
      <c r="B38" s="483"/>
      <c r="C38" s="483"/>
      <c r="D38" s="483"/>
      <c r="E38" s="483"/>
      <c r="F38" s="483"/>
      <c r="G38" s="483"/>
      <c r="H38" s="483"/>
    </row>
  </sheetData>
  <mergeCells count="39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0"/>
  <sheetViews>
    <sheetView zoomScale="91" zoomScaleNormal="91" workbookViewId="0">
      <selection activeCell="D10" sqref="D10"/>
    </sheetView>
  </sheetViews>
  <sheetFormatPr baseColWidth="10" defaultRowHeight="12.75" x14ac:dyDescent="0.2"/>
  <cols>
    <col min="1" max="1" width="17.28515625" style="3" customWidth="1"/>
    <col min="2" max="2" width="40.7109375" style="3" customWidth="1"/>
    <col min="3" max="3" width="15.5703125" style="3" customWidth="1"/>
    <col min="4" max="4" width="16.140625" style="3" customWidth="1"/>
    <col min="5" max="5" width="14.140625" style="3" customWidth="1"/>
    <col min="6" max="6" width="11.5703125" style="3" customWidth="1"/>
    <col min="7" max="7" width="14.5703125" style="3" customWidth="1"/>
    <col min="8" max="8" width="32" style="3" customWidth="1"/>
    <col min="9" max="9" width="5.28515625" style="3" customWidth="1"/>
    <col min="10" max="10" width="73.7109375" style="3" customWidth="1"/>
    <col min="11" max="11" width="15.5703125" style="3" customWidth="1"/>
    <col min="12" max="12" width="12.85546875" style="3" bestFit="1" customWidth="1"/>
    <col min="13" max="16384" width="11.42578125" style="3"/>
  </cols>
  <sheetData>
    <row r="1" spans="1:10" ht="28.5" customHeight="1" x14ac:dyDescent="0.2">
      <c r="A1" s="502" t="s">
        <v>440</v>
      </c>
      <c r="B1" s="502"/>
      <c r="C1" s="502"/>
      <c r="D1" s="502"/>
      <c r="E1" s="502"/>
      <c r="F1" s="502"/>
      <c r="G1" s="502"/>
      <c r="H1" s="502"/>
      <c r="I1" s="502"/>
      <c r="J1" s="502"/>
    </row>
    <row r="2" spans="1:10" ht="15.75" hidden="1" x14ac:dyDescent="0.25">
      <c r="A2" s="503" t="str">
        <f>'CONSOLIDADO FR'!F7</f>
        <v>Hospital Dr. Francisco Antonio Gonzalvo</v>
      </c>
      <c r="B2" s="503"/>
      <c r="C2" s="503"/>
      <c r="D2" s="503"/>
      <c r="E2" s="503"/>
      <c r="F2" s="503"/>
      <c r="G2" s="503"/>
      <c r="H2" s="503"/>
      <c r="I2" s="503"/>
      <c r="J2" s="503"/>
    </row>
    <row r="3" spans="1:10" ht="15.75" x14ac:dyDescent="0.25">
      <c r="A3" s="503" t="s">
        <v>488</v>
      </c>
      <c r="B3" s="503"/>
      <c r="C3" s="503"/>
      <c r="D3" s="503"/>
      <c r="E3" s="503"/>
      <c r="F3" s="503"/>
      <c r="G3" s="503"/>
      <c r="H3" s="503"/>
      <c r="I3" s="503"/>
      <c r="J3" s="503"/>
    </row>
    <row r="4" spans="1:10" ht="16.5" thickBot="1" x14ac:dyDescent="0.3">
      <c r="A4" s="4"/>
      <c r="B4" s="217"/>
      <c r="C4" s="4"/>
      <c r="D4" s="4"/>
      <c r="E4" s="218"/>
      <c r="F4" s="218"/>
      <c r="G4" s="218"/>
      <c r="H4" s="261" t="s">
        <v>558</v>
      </c>
      <c r="I4" s="4">
        <v>10</v>
      </c>
      <c r="J4" s="4"/>
    </row>
    <row r="5" spans="1:10" ht="33" customHeight="1" thickBot="1" x14ac:dyDescent="0.25">
      <c r="A5" s="331" t="s">
        <v>487</v>
      </c>
      <c r="B5" s="332" t="s">
        <v>486</v>
      </c>
      <c r="C5" s="332" t="s">
        <v>485</v>
      </c>
      <c r="D5" s="333" t="s">
        <v>484</v>
      </c>
      <c r="E5" s="334" t="s">
        <v>483</v>
      </c>
      <c r="F5" s="335" t="s">
        <v>482</v>
      </c>
      <c r="G5" s="334" t="s">
        <v>481</v>
      </c>
      <c r="H5" s="332" t="s">
        <v>480</v>
      </c>
      <c r="I5" s="336" t="s">
        <v>479</v>
      </c>
      <c r="J5" s="337" t="s">
        <v>478</v>
      </c>
    </row>
    <row r="6" spans="1:10" ht="33" customHeight="1" x14ac:dyDescent="0.2">
      <c r="A6" s="360">
        <v>112102221</v>
      </c>
      <c r="B6" s="361" t="s">
        <v>661</v>
      </c>
      <c r="C6" s="362"/>
      <c r="D6" s="363"/>
      <c r="E6" s="364"/>
      <c r="F6" s="365"/>
      <c r="G6" s="365">
        <f>E6-F6</f>
        <v>0</v>
      </c>
      <c r="H6" s="366" t="s">
        <v>660</v>
      </c>
      <c r="I6" s="367">
        <v>5</v>
      </c>
      <c r="J6" s="368"/>
    </row>
    <row r="7" spans="1:10" ht="33" customHeight="1" x14ac:dyDescent="0.2">
      <c r="A7" s="340">
        <v>401513137</v>
      </c>
      <c r="B7" s="341" t="s">
        <v>673</v>
      </c>
      <c r="C7" s="342"/>
      <c r="D7" s="343"/>
      <c r="E7" s="344"/>
      <c r="F7" s="345"/>
      <c r="G7" s="345">
        <f>E7-F7</f>
        <v>0</v>
      </c>
      <c r="H7" s="346" t="s">
        <v>683</v>
      </c>
      <c r="I7" s="369">
        <v>5</v>
      </c>
      <c r="J7" s="348"/>
    </row>
    <row r="8" spans="1:10" ht="33" customHeight="1" x14ac:dyDescent="0.2">
      <c r="A8" s="340" t="s">
        <v>647</v>
      </c>
      <c r="B8" s="341" t="s">
        <v>677</v>
      </c>
      <c r="C8" s="342"/>
      <c r="D8" s="343"/>
      <c r="E8" s="344"/>
      <c r="F8" s="345"/>
      <c r="G8" s="345">
        <f>E8-F8</f>
        <v>0</v>
      </c>
      <c r="H8" s="346" t="s">
        <v>619</v>
      </c>
      <c r="I8" s="347">
        <v>13</v>
      </c>
      <c r="J8" s="348"/>
    </row>
    <row r="9" spans="1:10" ht="33" customHeight="1" x14ac:dyDescent="0.2">
      <c r="A9" s="340">
        <v>112103102</v>
      </c>
      <c r="B9" s="341" t="s">
        <v>622</v>
      </c>
      <c r="C9" s="342"/>
      <c r="D9" s="343"/>
      <c r="E9" s="344"/>
      <c r="F9" s="345"/>
      <c r="G9" s="345">
        <f>E9-F9</f>
        <v>0</v>
      </c>
      <c r="H9" s="346" t="s">
        <v>623</v>
      </c>
      <c r="I9" s="347">
        <v>5</v>
      </c>
      <c r="J9" s="348"/>
    </row>
    <row r="10" spans="1:10" ht="33" customHeight="1" x14ac:dyDescent="0.2">
      <c r="A10" s="370">
        <v>112108813</v>
      </c>
      <c r="B10" s="339" t="s">
        <v>671</v>
      </c>
      <c r="C10" s="342"/>
      <c r="D10" s="371"/>
      <c r="E10" s="291"/>
      <c r="F10" s="288"/>
      <c r="G10" s="288">
        <f>E10-F10</f>
        <v>0</v>
      </c>
      <c r="H10" s="289" t="s">
        <v>618</v>
      </c>
      <c r="I10" s="372">
        <v>5</v>
      </c>
      <c r="J10" s="373"/>
    </row>
    <row r="11" spans="1:10" ht="33" customHeight="1" x14ac:dyDescent="0.2">
      <c r="A11" s="340">
        <v>130318842</v>
      </c>
      <c r="B11" s="341" t="s">
        <v>672</v>
      </c>
      <c r="C11" s="342"/>
      <c r="D11" s="343"/>
      <c r="E11" s="344"/>
      <c r="F11" s="345"/>
      <c r="G11" s="345">
        <f t="shared" ref="G11" si="0">E11-F11</f>
        <v>0</v>
      </c>
      <c r="H11" s="346" t="s">
        <v>679</v>
      </c>
      <c r="I11" s="347">
        <v>5</v>
      </c>
      <c r="J11" s="348"/>
    </row>
    <row r="12" spans="1:10" ht="33" customHeight="1" x14ac:dyDescent="0.2">
      <c r="A12" s="340">
        <v>131999158</v>
      </c>
      <c r="B12" s="341" t="s">
        <v>663</v>
      </c>
      <c r="C12" s="342"/>
      <c r="D12" s="343"/>
      <c r="E12" s="344"/>
      <c r="F12" s="345"/>
      <c r="G12" s="345">
        <f t="shared" ref="G12:G17" si="1">E12-F12</f>
        <v>0</v>
      </c>
      <c r="H12" s="346" t="s">
        <v>662</v>
      </c>
      <c r="I12" s="347">
        <v>5</v>
      </c>
      <c r="J12" s="348"/>
    </row>
    <row r="13" spans="1:10" ht="33" customHeight="1" x14ac:dyDescent="0.2">
      <c r="A13" s="340" t="s">
        <v>647</v>
      </c>
      <c r="B13" s="341" t="s">
        <v>677</v>
      </c>
      <c r="C13" s="342"/>
      <c r="D13" s="343"/>
      <c r="E13" s="344"/>
      <c r="F13" s="345"/>
      <c r="G13" s="345">
        <f t="shared" si="1"/>
        <v>0</v>
      </c>
      <c r="H13" s="346" t="s">
        <v>676</v>
      </c>
      <c r="I13" s="347">
        <v>13</v>
      </c>
      <c r="J13" s="348"/>
    </row>
    <row r="14" spans="1:10" ht="33" customHeight="1" x14ac:dyDescent="0.2">
      <c r="A14" s="340" t="s">
        <v>674</v>
      </c>
      <c r="B14" s="341" t="s">
        <v>675</v>
      </c>
      <c r="C14" s="342"/>
      <c r="D14" s="343"/>
      <c r="E14" s="344"/>
      <c r="F14" s="345"/>
      <c r="G14" s="345">
        <f t="shared" si="1"/>
        <v>0</v>
      </c>
      <c r="H14" s="346" t="s">
        <v>676</v>
      </c>
      <c r="I14" s="347">
        <v>13</v>
      </c>
      <c r="J14" s="348"/>
    </row>
    <row r="15" spans="1:10" ht="33" customHeight="1" x14ac:dyDescent="0.2">
      <c r="A15" s="340">
        <v>112102211</v>
      </c>
      <c r="B15" s="341" t="s">
        <v>617</v>
      </c>
      <c r="C15" s="342"/>
      <c r="D15" s="343"/>
      <c r="E15" s="344"/>
      <c r="F15" s="345"/>
      <c r="G15" s="345">
        <f t="shared" si="1"/>
        <v>0</v>
      </c>
      <c r="H15" s="346" t="s">
        <v>681</v>
      </c>
      <c r="I15" s="347">
        <v>5</v>
      </c>
      <c r="J15" s="348"/>
    </row>
    <row r="16" spans="1:10" ht="33" customHeight="1" x14ac:dyDescent="0.2">
      <c r="A16" s="340" t="s">
        <v>635</v>
      </c>
      <c r="B16" s="341" t="s">
        <v>636</v>
      </c>
      <c r="C16" s="342"/>
      <c r="D16" s="343"/>
      <c r="E16" s="344"/>
      <c r="F16" s="345"/>
      <c r="G16" s="345">
        <f t="shared" si="1"/>
        <v>0</v>
      </c>
      <c r="H16" s="346" t="s">
        <v>619</v>
      </c>
      <c r="I16" s="347">
        <v>13</v>
      </c>
      <c r="J16" s="348"/>
    </row>
    <row r="17" spans="1:12" ht="33" customHeight="1" x14ac:dyDescent="0.2">
      <c r="A17" s="340" t="s">
        <v>658</v>
      </c>
      <c r="B17" s="341" t="s">
        <v>678</v>
      </c>
      <c r="C17" s="342"/>
      <c r="D17" s="343"/>
      <c r="E17" s="344"/>
      <c r="F17" s="345"/>
      <c r="G17" s="345">
        <f t="shared" si="1"/>
        <v>0</v>
      </c>
      <c r="H17" s="346" t="s">
        <v>619</v>
      </c>
      <c r="I17" s="347">
        <v>13</v>
      </c>
      <c r="J17" s="348"/>
    </row>
    <row r="18" spans="1:12" ht="33" customHeight="1" x14ac:dyDescent="0.2">
      <c r="A18" s="340">
        <v>112001709</v>
      </c>
      <c r="B18" s="341" t="s">
        <v>620</v>
      </c>
      <c r="C18" s="342"/>
      <c r="D18" s="343"/>
      <c r="E18" s="344"/>
      <c r="F18" s="345"/>
      <c r="G18" s="345">
        <f t="shared" ref="G18" si="2">E18-F18</f>
        <v>0</v>
      </c>
      <c r="H18" s="346" t="s">
        <v>621</v>
      </c>
      <c r="I18" s="347">
        <v>5</v>
      </c>
      <c r="J18" s="348"/>
    </row>
    <row r="19" spans="1:12" ht="72.75" customHeight="1" x14ac:dyDescent="0.2">
      <c r="A19" s="340">
        <v>130493154</v>
      </c>
      <c r="B19" s="341" t="s">
        <v>659</v>
      </c>
      <c r="C19" s="342"/>
      <c r="D19" s="343"/>
      <c r="E19" s="344"/>
      <c r="F19" s="345"/>
      <c r="G19" s="345">
        <f t="shared" ref="G19" si="3">E19-F19</f>
        <v>0</v>
      </c>
      <c r="H19" s="346" t="s">
        <v>662</v>
      </c>
      <c r="I19" s="347">
        <v>5</v>
      </c>
      <c r="J19" s="348"/>
    </row>
    <row r="20" spans="1:12" ht="33" customHeight="1" x14ac:dyDescent="0.2">
      <c r="A20" s="340">
        <v>130254796</v>
      </c>
      <c r="B20" s="341" t="s">
        <v>666</v>
      </c>
      <c r="C20" s="342"/>
      <c r="D20" s="343"/>
      <c r="E20" s="344"/>
      <c r="F20" s="345"/>
      <c r="G20" s="345">
        <f t="shared" ref="G20" si="4">E20-F20</f>
        <v>0</v>
      </c>
      <c r="H20" s="346" t="s">
        <v>680</v>
      </c>
      <c r="I20" s="347">
        <v>5</v>
      </c>
      <c r="J20" s="348"/>
    </row>
    <row r="21" spans="1:12" ht="33" customHeight="1" x14ac:dyDescent="0.2">
      <c r="A21" s="340">
        <v>131082272</v>
      </c>
      <c r="B21" s="341" t="s">
        <v>682</v>
      </c>
      <c r="C21" s="342"/>
      <c r="D21" s="343"/>
      <c r="E21" s="344"/>
      <c r="F21" s="345"/>
      <c r="G21" s="345">
        <f t="shared" ref="G21" si="5">E21-F21</f>
        <v>0</v>
      </c>
      <c r="H21" s="346" t="s">
        <v>679</v>
      </c>
      <c r="I21" s="369">
        <v>5</v>
      </c>
      <c r="J21" s="348"/>
    </row>
    <row r="22" spans="1:12" ht="33" customHeight="1" x14ac:dyDescent="0.2">
      <c r="A22" s="340">
        <v>112102211</v>
      </c>
      <c r="B22" s="341" t="s">
        <v>617</v>
      </c>
      <c r="C22" s="342"/>
      <c r="D22" s="343"/>
      <c r="E22" s="344"/>
      <c r="F22" s="345"/>
      <c r="G22" s="345">
        <f>E22-F22</f>
        <v>0</v>
      </c>
      <c r="H22" s="346" t="s">
        <v>623</v>
      </c>
      <c r="I22" s="347">
        <v>5</v>
      </c>
      <c r="J22" s="348"/>
    </row>
    <row r="23" spans="1:12" ht="24.95" customHeight="1" x14ac:dyDescent="0.3">
      <c r="A23" s="340" t="s">
        <v>624</v>
      </c>
      <c r="B23" s="341" t="s">
        <v>625</v>
      </c>
      <c r="C23" s="342"/>
      <c r="D23" s="343"/>
      <c r="E23" s="344"/>
      <c r="F23" s="345"/>
      <c r="G23" s="349">
        <f>F25</f>
        <v>0</v>
      </c>
      <c r="H23" s="346" t="s">
        <v>626</v>
      </c>
      <c r="I23" s="347">
        <v>10</v>
      </c>
      <c r="J23" s="350"/>
      <c r="L23" s="329"/>
    </row>
    <row r="24" spans="1:12" ht="24.95" customHeight="1" thickBot="1" x14ac:dyDescent="0.35">
      <c r="A24" s="351" t="s">
        <v>627</v>
      </c>
      <c r="B24" s="352" t="s">
        <v>628</v>
      </c>
      <c r="C24" s="353"/>
      <c r="D24" s="354"/>
      <c r="E24" s="355">
        <v>3322.41</v>
      </c>
      <c r="F24" s="356">
        <v>0</v>
      </c>
      <c r="G24" s="356">
        <f>E24-F24</f>
        <v>3322.41</v>
      </c>
      <c r="H24" s="357" t="s">
        <v>629</v>
      </c>
      <c r="I24" s="358">
        <v>22</v>
      </c>
      <c r="J24" s="359"/>
      <c r="L24" s="329"/>
    </row>
    <row r="25" spans="1:12" ht="17.25" thickBot="1" x14ac:dyDescent="0.35">
      <c r="A25" s="314"/>
      <c r="B25" s="315" t="s">
        <v>477</v>
      </c>
      <c r="C25" s="316"/>
      <c r="D25" s="317"/>
      <c r="E25" s="318">
        <f>SUM(E6:E24)</f>
        <v>3322.41</v>
      </c>
      <c r="F25" s="318">
        <f t="shared" ref="F25:G25" si="6">SUM(F6:F24)</f>
        <v>0</v>
      </c>
      <c r="G25" s="318">
        <f t="shared" si="6"/>
        <v>3322.41</v>
      </c>
      <c r="H25" s="319"/>
      <c r="I25" s="320"/>
      <c r="J25" s="321"/>
      <c r="L25" s="329"/>
    </row>
    <row r="26" spans="1:12" ht="15" x14ac:dyDescent="0.3">
      <c r="B26" s="211"/>
      <c r="C26" s="210"/>
      <c r="D26" s="338">
        <v>45644</v>
      </c>
      <c r="E26" s="269">
        <v>1999997.76</v>
      </c>
      <c r="F26" s="269"/>
      <c r="G26" s="269">
        <f>E26</f>
        <v>1999997.76</v>
      </c>
      <c r="H26" s="269"/>
      <c r="I26" s="214"/>
      <c r="L26" s="329"/>
    </row>
    <row r="27" spans="1:12" ht="15.75" x14ac:dyDescent="0.3">
      <c r="A27" s="82"/>
      <c r="B27" s="211"/>
      <c r="C27" s="210"/>
      <c r="D27" s="270"/>
      <c r="E27" s="269">
        <f>E26-E25</f>
        <v>1996675.35</v>
      </c>
      <c r="F27" s="269"/>
      <c r="G27" s="269">
        <f>G26-G25</f>
        <v>1996675.35</v>
      </c>
      <c r="H27" s="215"/>
      <c r="I27" s="214"/>
      <c r="L27" s="329"/>
    </row>
    <row r="28" spans="1:12" ht="15.75" x14ac:dyDescent="0.3">
      <c r="A28" s="82" t="s">
        <v>630</v>
      </c>
      <c r="B28" s="271"/>
      <c r="C28" s="271"/>
      <c r="D28" s="305"/>
      <c r="E28" s="82" t="s">
        <v>5</v>
      </c>
      <c r="F28" s="272"/>
      <c r="G28" s="273"/>
      <c r="H28" s="274" t="s">
        <v>631</v>
      </c>
      <c r="I28" s="82"/>
      <c r="J28" s="82"/>
      <c r="L28" s="329"/>
    </row>
    <row r="29" spans="1:12" ht="15.75" x14ac:dyDescent="0.3">
      <c r="B29" s="275"/>
      <c r="C29" s="276"/>
      <c r="D29" s="269"/>
      <c r="G29" s="277"/>
      <c r="L29" s="329"/>
    </row>
    <row r="30" spans="1:12" ht="15" x14ac:dyDescent="0.3">
      <c r="A30" s="278" t="s">
        <v>632</v>
      </c>
      <c r="C30" s="279"/>
      <c r="D30" s="269"/>
      <c r="E30" s="278" t="s">
        <v>670</v>
      </c>
      <c r="F30" s="278"/>
      <c r="G30" s="280"/>
      <c r="H30" s="278" t="s">
        <v>638</v>
      </c>
      <c r="I30" s="278"/>
      <c r="L30" s="329"/>
    </row>
    <row r="31" spans="1:12" ht="15" x14ac:dyDescent="0.3">
      <c r="A31" s="3" t="s">
        <v>633</v>
      </c>
      <c r="C31" s="62"/>
      <c r="D31" s="269"/>
      <c r="E31" s="330"/>
      <c r="F31" s="281" t="s">
        <v>668</v>
      </c>
      <c r="G31" s="282"/>
      <c r="H31" s="283" t="s">
        <v>639</v>
      </c>
      <c r="I31" s="283" t="s">
        <v>634</v>
      </c>
      <c r="L31" s="329"/>
    </row>
    <row r="32" spans="1:12" ht="15" x14ac:dyDescent="0.3">
      <c r="B32" s="211"/>
      <c r="C32" s="210"/>
      <c r="D32" s="295"/>
      <c r="E32" s="215"/>
      <c r="F32" s="215"/>
      <c r="G32" s="215"/>
      <c r="H32" s="215"/>
      <c r="I32" s="214"/>
      <c r="L32" s="329"/>
    </row>
    <row r="33" spans="1:12" ht="15" x14ac:dyDescent="0.3">
      <c r="B33" s="211"/>
      <c r="C33" s="210"/>
      <c r="D33" s="269"/>
      <c r="E33" s="215"/>
      <c r="F33" s="215"/>
      <c r="G33" s="215"/>
      <c r="H33" s="215"/>
      <c r="I33" s="214"/>
      <c r="L33" s="329"/>
    </row>
    <row r="34" spans="1:12" ht="15.75" x14ac:dyDescent="0.3">
      <c r="D34" s="280"/>
      <c r="F34" s="277"/>
      <c r="L34" s="329"/>
    </row>
    <row r="35" spans="1:12" ht="18.75" x14ac:dyDescent="0.3">
      <c r="A35" s="213" t="s">
        <v>442</v>
      </c>
      <c r="B35" s="212"/>
      <c r="C35" s="212"/>
      <c r="D35" s="295"/>
      <c r="E35" s="295"/>
      <c r="F35" s="326"/>
      <c r="H35" s="212"/>
      <c r="I35" s="212"/>
      <c r="J35" s="212"/>
      <c r="L35" s="329"/>
    </row>
    <row r="36" spans="1:12" ht="15.75" x14ac:dyDescent="0.3">
      <c r="A36" s="3" t="s">
        <v>476</v>
      </c>
      <c r="B36" s="211"/>
      <c r="C36" s="210"/>
      <c r="D36" s="295"/>
      <c r="E36" s="295"/>
      <c r="F36" s="312"/>
      <c r="G36" s="295"/>
      <c r="H36" s="207"/>
      <c r="I36" s="207"/>
      <c r="J36" s="206"/>
      <c r="L36" s="329"/>
    </row>
    <row r="37" spans="1:12" ht="16.5" x14ac:dyDescent="0.3">
      <c r="A37" s="209"/>
      <c r="B37" s="208"/>
      <c r="C37" s="208"/>
      <c r="D37" s="295"/>
      <c r="E37" s="301"/>
      <c r="F37" s="208"/>
      <c r="G37" s="295"/>
      <c r="H37" s="207"/>
      <c r="I37" s="207"/>
      <c r="J37" s="206"/>
      <c r="L37" s="329"/>
    </row>
    <row r="38" spans="1:12" ht="15.75" x14ac:dyDescent="0.3">
      <c r="A38" s="207"/>
      <c r="B38" s="207"/>
      <c r="C38" s="207"/>
      <c r="D38" s="302"/>
      <c r="E38" s="302"/>
      <c r="F38" s="302"/>
      <c r="G38" s="207"/>
      <c r="H38" s="207"/>
      <c r="I38" s="207"/>
      <c r="J38" s="206"/>
      <c r="L38" s="329"/>
    </row>
    <row r="39" spans="1:12" ht="15" x14ac:dyDescent="0.25">
      <c r="A39" s="205" t="s">
        <v>475</v>
      </c>
      <c r="B39" s="205"/>
      <c r="C39" s="260"/>
      <c r="D39" s="296"/>
      <c r="E39" s="302"/>
      <c r="F39" s="280"/>
      <c r="G39" s="205"/>
      <c r="H39" s="205" t="s">
        <v>474</v>
      </c>
      <c r="I39" s="205"/>
      <c r="J39" s="204"/>
    </row>
    <row r="40" spans="1:12" ht="15" x14ac:dyDescent="0.25">
      <c r="A40" s="205" t="s">
        <v>473</v>
      </c>
      <c r="B40" s="205"/>
      <c r="C40" s="205"/>
      <c r="D40" s="326"/>
      <c r="E40" s="296"/>
      <c r="F40" s="205"/>
      <c r="G40" s="205"/>
      <c r="H40" s="205" t="s">
        <v>472</v>
      </c>
      <c r="I40" s="205"/>
      <c r="J40" s="204"/>
    </row>
    <row r="41" spans="1:12" ht="14.25" x14ac:dyDescent="0.2">
      <c r="A41" s="203"/>
      <c r="B41" s="203"/>
      <c r="C41" s="203"/>
      <c r="D41" s="326"/>
      <c r="E41" s="296"/>
      <c r="F41" s="203"/>
      <c r="G41" s="203"/>
      <c r="H41" s="203"/>
      <c r="I41" s="203"/>
      <c r="J41" s="203"/>
    </row>
    <row r="42" spans="1:12" ht="14.25" x14ac:dyDescent="0.2">
      <c r="A42" s="203"/>
      <c r="B42" s="203"/>
      <c r="C42" s="203"/>
      <c r="D42" s="296"/>
      <c r="E42" s="296"/>
      <c r="F42" s="304"/>
      <c r="G42" s="203"/>
      <c r="H42" s="203"/>
      <c r="I42" s="203"/>
      <c r="J42" s="203"/>
    </row>
    <row r="43" spans="1:12" ht="14.25" x14ac:dyDescent="0.2">
      <c r="D43" s="62"/>
      <c r="E43" s="296"/>
      <c r="F43" s="304"/>
    </row>
    <row r="44" spans="1:12" ht="14.25" x14ac:dyDescent="0.2">
      <c r="D44" s="62"/>
      <c r="E44" s="296"/>
      <c r="F44" s="304"/>
    </row>
    <row r="45" spans="1:12" ht="14.25" x14ac:dyDescent="0.2">
      <c r="D45" s="277"/>
      <c r="E45" s="296"/>
      <c r="F45" s="304"/>
    </row>
    <row r="46" spans="1:12" ht="14.25" x14ac:dyDescent="0.2">
      <c r="D46" s="277"/>
      <c r="E46" s="296"/>
      <c r="F46" s="304"/>
      <c r="G46" s="282"/>
    </row>
    <row r="47" spans="1:12" ht="14.25" x14ac:dyDescent="0.2">
      <c r="D47" s="277"/>
      <c r="E47" s="296"/>
      <c r="F47" s="304"/>
    </row>
    <row r="48" spans="1:12" ht="14.25" x14ac:dyDescent="0.2">
      <c r="D48" s="277"/>
      <c r="E48" s="296"/>
      <c r="F48" s="304"/>
    </row>
    <row r="49" spans="3:8" ht="14.25" x14ac:dyDescent="0.2">
      <c r="D49" s="277"/>
      <c r="E49" s="296"/>
      <c r="F49" s="304"/>
      <c r="G49" s="280"/>
    </row>
    <row r="50" spans="3:8" ht="14.25" x14ac:dyDescent="0.2">
      <c r="D50" s="277"/>
      <c r="E50" s="296"/>
      <c r="F50" s="304"/>
    </row>
    <row r="51" spans="3:8" ht="14.25" x14ac:dyDescent="0.2">
      <c r="D51" s="277"/>
      <c r="E51" s="296"/>
      <c r="F51" s="304"/>
      <c r="G51" s="280"/>
    </row>
    <row r="52" spans="3:8" ht="14.25" x14ac:dyDescent="0.2">
      <c r="D52" s="277"/>
      <c r="E52" s="296"/>
      <c r="F52" s="304"/>
      <c r="G52" s="277"/>
    </row>
    <row r="53" spans="3:8" ht="14.25" x14ac:dyDescent="0.2">
      <c r="C53" s="309"/>
      <c r="D53" s="277"/>
      <c r="E53" s="296"/>
      <c r="F53" s="304"/>
      <c r="G53" s="280"/>
    </row>
    <row r="54" spans="3:8" ht="14.25" x14ac:dyDescent="0.2">
      <c r="C54" s="310"/>
      <c r="D54" s="62"/>
      <c r="E54" s="296"/>
      <c r="F54" s="304"/>
    </row>
    <row r="55" spans="3:8" ht="14.25" x14ac:dyDescent="0.2">
      <c r="D55" s="62"/>
      <c r="E55" s="296"/>
      <c r="F55" s="304"/>
      <c r="G55" s="280"/>
    </row>
    <row r="56" spans="3:8" ht="14.25" x14ac:dyDescent="0.2">
      <c r="D56" s="62"/>
      <c r="E56" s="296"/>
      <c r="F56" s="304"/>
      <c r="G56" s="280"/>
      <c r="H56" s="82"/>
    </row>
    <row r="57" spans="3:8" ht="14.25" x14ac:dyDescent="0.2">
      <c r="C57" s="296"/>
      <c r="D57" s="62"/>
      <c r="E57" s="296"/>
      <c r="F57" s="304"/>
      <c r="G57" s="280"/>
    </row>
    <row r="58" spans="3:8" ht="14.25" x14ac:dyDescent="0.2">
      <c r="C58" s="296"/>
      <c r="D58" s="62"/>
      <c r="E58" s="296"/>
      <c r="F58" s="304"/>
      <c r="H58" s="82"/>
    </row>
    <row r="59" spans="3:8" ht="14.25" x14ac:dyDescent="0.2">
      <c r="C59" s="296"/>
      <c r="D59" s="62"/>
      <c r="E59" s="296"/>
      <c r="F59" s="304"/>
    </row>
    <row r="60" spans="3:8" ht="14.25" x14ac:dyDescent="0.2">
      <c r="C60" s="296"/>
      <c r="D60" s="62"/>
      <c r="E60" s="296"/>
      <c r="F60" s="304"/>
      <c r="G60" s="62"/>
    </row>
    <row r="61" spans="3:8" ht="14.25" x14ac:dyDescent="0.2">
      <c r="C61" s="296"/>
      <c r="D61" s="62"/>
      <c r="E61" s="296"/>
      <c r="F61" s="304"/>
      <c r="G61" s="280"/>
    </row>
    <row r="62" spans="3:8" ht="14.25" x14ac:dyDescent="0.2">
      <c r="C62" s="296"/>
      <c r="D62" s="311"/>
      <c r="E62" s="296"/>
      <c r="F62" s="304"/>
      <c r="G62" s="280"/>
    </row>
    <row r="63" spans="3:8" ht="14.25" x14ac:dyDescent="0.2">
      <c r="C63" s="296"/>
      <c r="D63" s="62"/>
      <c r="E63" s="296"/>
      <c r="F63" s="304"/>
      <c r="G63" s="280"/>
    </row>
    <row r="64" spans="3:8" ht="14.25" x14ac:dyDescent="0.2">
      <c r="C64" s="311"/>
      <c r="D64" s="311"/>
      <c r="E64" s="296"/>
      <c r="F64" s="304"/>
      <c r="G64" s="280"/>
    </row>
    <row r="65" spans="1:8" ht="14.25" x14ac:dyDescent="0.2">
      <c r="C65" s="311"/>
      <c r="D65" s="311"/>
      <c r="E65" s="296"/>
      <c r="F65" s="304"/>
    </row>
    <row r="66" spans="1:8" ht="14.25" x14ac:dyDescent="0.2">
      <c r="C66" s="311"/>
      <c r="D66" s="311"/>
      <c r="E66" s="296"/>
      <c r="F66" s="304"/>
    </row>
    <row r="67" spans="1:8" ht="14.25" x14ac:dyDescent="0.2">
      <c r="D67" s="277"/>
      <c r="E67" s="296"/>
      <c r="F67" s="304"/>
    </row>
    <row r="68" spans="1:8" ht="14.25" x14ac:dyDescent="0.2">
      <c r="D68" s="277"/>
      <c r="E68" s="296"/>
      <c r="F68" s="304"/>
    </row>
    <row r="69" spans="1:8" ht="14.25" x14ac:dyDescent="0.2">
      <c r="D69" s="277"/>
      <c r="E69" s="296"/>
      <c r="F69" s="304"/>
      <c r="G69" s="280"/>
    </row>
    <row r="70" spans="1:8" ht="14.25" x14ac:dyDescent="0.2">
      <c r="D70" s="277"/>
      <c r="E70" s="296"/>
      <c r="F70" s="304"/>
      <c r="G70" s="62"/>
      <c r="H70" s="280"/>
    </row>
    <row r="71" spans="1:8" ht="14.25" x14ac:dyDescent="0.2">
      <c r="D71" s="277"/>
      <c r="E71" s="296"/>
      <c r="F71" s="304"/>
      <c r="G71" s="62"/>
      <c r="H71" s="280"/>
    </row>
    <row r="72" spans="1:8" ht="14.25" x14ac:dyDescent="0.2">
      <c r="D72" s="277"/>
      <c r="E72" s="296"/>
      <c r="F72" s="304"/>
      <c r="G72" s="62"/>
      <c r="H72" s="280"/>
    </row>
    <row r="73" spans="1:8" ht="14.25" x14ac:dyDescent="0.2">
      <c r="D73" s="62"/>
      <c r="E73" s="296"/>
      <c r="F73" s="304"/>
      <c r="G73" s="280"/>
      <c r="H73" s="280"/>
    </row>
    <row r="74" spans="1:8" ht="14.25" x14ac:dyDescent="0.2">
      <c r="D74" s="62"/>
      <c r="E74" s="296"/>
      <c r="F74" s="304"/>
      <c r="H74" s="280"/>
    </row>
    <row r="75" spans="1:8" ht="14.25" x14ac:dyDescent="0.2">
      <c r="D75" s="62"/>
      <c r="E75" s="296"/>
      <c r="F75" s="304"/>
      <c r="H75" s="280"/>
    </row>
    <row r="76" spans="1:8" ht="14.25" x14ac:dyDescent="0.2">
      <c r="D76" s="62"/>
      <c r="E76" s="296"/>
      <c r="F76" s="304"/>
    </row>
    <row r="77" spans="1:8" ht="14.25" x14ac:dyDescent="0.2">
      <c r="A77" s="3">
        <v>0.78</v>
      </c>
      <c r="D77" s="62"/>
      <c r="E77" s="296"/>
      <c r="F77" s="304"/>
    </row>
    <row r="78" spans="1:8" ht="14.25" x14ac:dyDescent="0.2">
      <c r="D78" s="62"/>
      <c r="E78" s="296"/>
      <c r="F78" s="304"/>
    </row>
    <row r="79" spans="1:8" ht="14.25" x14ac:dyDescent="0.2">
      <c r="D79" s="62"/>
      <c r="E79" s="296"/>
    </row>
    <row r="80" spans="1:8" ht="14.25" x14ac:dyDescent="0.2">
      <c r="D80" s="62"/>
      <c r="E80" s="296"/>
      <c r="F80" s="62"/>
    </row>
    <row r="81" spans="3:8" ht="14.25" x14ac:dyDescent="0.2">
      <c r="D81" s="62"/>
      <c r="E81" s="296"/>
      <c r="G81" s="62"/>
    </row>
    <row r="82" spans="3:8" ht="14.25" x14ac:dyDescent="0.2">
      <c r="D82" s="295"/>
      <c r="E82" s="296"/>
      <c r="G82" s="280"/>
      <c r="H82" s="280"/>
    </row>
    <row r="83" spans="3:8" ht="14.25" x14ac:dyDescent="0.2">
      <c r="D83" s="62"/>
      <c r="E83" s="296"/>
    </row>
    <row r="84" spans="3:8" ht="14.25" x14ac:dyDescent="0.2">
      <c r="D84" s="62"/>
      <c r="E84" s="296"/>
      <c r="G84" s="280"/>
    </row>
    <row r="85" spans="3:8" ht="14.25" x14ac:dyDescent="0.2">
      <c r="D85" s="62"/>
      <c r="E85" s="296"/>
      <c r="G85" s="280"/>
    </row>
    <row r="86" spans="3:8" ht="14.25" x14ac:dyDescent="0.2">
      <c r="D86" s="62"/>
      <c r="E86" s="296"/>
      <c r="F86" s="62"/>
      <c r="G86" s="280"/>
    </row>
    <row r="88" spans="3:8" x14ac:dyDescent="0.2">
      <c r="G88" s="280"/>
    </row>
    <row r="93" spans="3:8" ht="14.25" x14ac:dyDescent="0.2">
      <c r="C93" s="277"/>
    </row>
    <row r="94" spans="3:8" ht="14.25" x14ac:dyDescent="0.2">
      <c r="C94" s="277"/>
    </row>
    <row r="95" spans="3:8" ht="14.25" x14ac:dyDescent="0.2">
      <c r="C95" s="277"/>
    </row>
    <row r="96" spans="3:8" ht="14.25" x14ac:dyDescent="0.2">
      <c r="C96" s="277"/>
    </row>
    <row r="97" spans="3:3" ht="14.25" x14ac:dyDescent="0.2">
      <c r="C97" s="277"/>
    </row>
    <row r="98" spans="3:3" ht="14.25" x14ac:dyDescent="0.2">
      <c r="C98" s="277"/>
    </row>
    <row r="99" spans="3:3" ht="14.25" x14ac:dyDescent="0.2">
      <c r="C99" s="277"/>
    </row>
    <row r="100" spans="3:3" ht="14.25" x14ac:dyDescent="0.2">
      <c r="C100" s="277"/>
    </row>
    <row r="101" spans="3:3" ht="14.25" x14ac:dyDescent="0.2">
      <c r="C101" s="277"/>
    </row>
    <row r="102" spans="3:3" ht="14.25" x14ac:dyDescent="0.2">
      <c r="C102" s="277"/>
    </row>
    <row r="103" spans="3:3" ht="14.25" x14ac:dyDescent="0.2">
      <c r="C103" s="277"/>
    </row>
    <row r="104" spans="3:3" ht="14.25" x14ac:dyDescent="0.2">
      <c r="C104" s="277"/>
    </row>
    <row r="105" spans="3:3" ht="14.25" x14ac:dyDescent="0.2">
      <c r="C105" s="277"/>
    </row>
    <row r="106" spans="3:3" ht="14.25" x14ac:dyDescent="0.2">
      <c r="C106" s="277"/>
    </row>
    <row r="107" spans="3:3" ht="14.25" x14ac:dyDescent="0.2">
      <c r="C107" s="277"/>
    </row>
    <row r="108" spans="3:3" ht="14.25" x14ac:dyDescent="0.2">
      <c r="C108" s="277"/>
    </row>
    <row r="109" spans="3:3" ht="14.25" x14ac:dyDescent="0.2">
      <c r="C109" s="277"/>
    </row>
    <row r="110" spans="3:3" ht="14.25" x14ac:dyDescent="0.2">
      <c r="C110" s="277"/>
    </row>
    <row r="111" spans="3:3" ht="14.25" x14ac:dyDescent="0.2">
      <c r="C111" s="277"/>
    </row>
    <row r="112" spans="3:3" ht="14.25" x14ac:dyDescent="0.2">
      <c r="C112" s="277"/>
    </row>
    <row r="113" spans="3:3" ht="14.25" x14ac:dyDescent="0.2">
      <c r="C113" s="277"/>
    </row>
    <row r="114" spans="3:3" ht="14.25" x14ac:dyDescent="0.2">
      <c r="C114" s="277"/>
    </row>
    <row r="115" spans="3:3" ht="14.25" x14ac:dyDescent="0.2">
      <c r="C115" s="277"/>
    </row>
    <row r="116" spans="3:3" ht="14.25" x14ac:dyDescent="0.2">
      <c r="C116" s="277"/>
    </row>
    <row r="117" spans="3:3" ht="14.25" x14ac:dyDescent="0.2">
      <c r="C117" s="277"/>
    </row>
    <row r="118" spans="3:3" ht="14.25" x14ac:dyDescent="0.2">
      <c r="C118" s="277"/>
    </row>
    <row r="119" spans="3:3" ht="14.25" x14ac:dyDescent="0.2">
      <c r="C119" s="277"/>
    </row>
    <row r="120" spans="3:3" ht="14.25" x14ac:dyDescent="0.2">
      <c r="C120" s="277"/>
    </row>
    <row r="121" spans="3:3" ht="14.25" x14ac:dyDescent="0.2">
      <c r="C121" s="277"/>
    </row>
    <row r="122" spans="3:3" ht="14.25" x14ac:dyDescent="0.2">
      <c r="C122" s="277"/>
    </row>
    <row r="123" spans="3:3" ht="14.25" x14ac:dyDescent="0.2">
      <c r="C123" s="277"/>
    </row>
    <row r="124" spans="3:3" ht="14.25" x14ac:dyDescent="0.2">
      <c r="C124" s="277"/>
    </row>
    <row r="125" spans="3:3" ht="14.25" x14ac:dyDescent="0.2">
      <c r="C125" s="277"/>
    </row>
    <row r="126" spans="3:3" ht="14.25" x14ac:dyDescent="0.2">
      <c r="C126" s="277"/>
    </row>
    <row r="127" spans="3:3" ht="14.25" x14ac:dyDescent="0.2">
      <c r="C127" s="277"/>
    </row>
    <row r="128" spans="3:3" ht="14.25" x14ac:dyDescent="0.2">
      <c r="C128" s="277"/>
    </row>
    <row r="129" spans="3:3" ht="14.25" x14ac:dyDescent="0.2">
      <c r="C129" s="277"/>
    </row>
    <row r="130" spans="3:3" ht="14.25" x14ac:dyDescent="0.2">
      <c r="C130" s="277"/>
    </row>
    <row r="131" spans="3:3" ht="14.25" x14ac:dyDescent="0.2">
      <c r="C131" s="277"/>
    </row>
    <row r="132" spans="3:3" ht="14.25" x14ac:dyDescent="0.2">
      <c r="C132" s="277"/>
    </row>
    <row r="133" spans="3:3" ht="14.25" x14ac:dyDescent="0.2">
      <c r="C133" s="277"/>
    </row>
    <row r="134" spans="3:3" ht="14.25" x14ac:dyDescent="0.2">
      <c r="C134" s="277"/>
    </row>
    <row r="135" spans="3:3" ht="14.25" x14ac:dyDescent="0.2">
      <c r="C135" s="277"/>
    </row>
    <row r="136" spans="3:3" ht="14.25" x14ac:dyDescent="0.2">
      <c r="C136" s="277"/>
    </row>
    <row r="137" spans="3:3" ht="14.25" x14ac:dyDescent="0.2">
      <c r="C137" s="277"/>
    </row>
    <row r="138" spans="3:3" ht="14.25" x14ac:dyDescent="0.2">
      <c r="C138" s="277"/>
    </row>
    <row r="139" spans="3:3" ht="14.25" x14ac:dyDescent="0.2">
      <c r="C139" s="277"/>
    </row>
    <row r="140" spans="3:3" ht="14.25" x14ac:dyDescent="0.2">
      <c r="C140" s="277"/>
    </row>
    <row r="141" spans="3:3" ht="14.25" x14ac:dyDescent="0.2">
      <c r="C141" s="277"/>
    </row>
    <row r="142" spans="3:3" ht="14.25" x14ac:dyDescent="0.2">
      <c r="C142" s="277"/>
    </row>
    <row r="143" spans="3:3" ht="14.25" x14ac:dyDescent="0.2">
      <c r="C143" s="277"/>
    </row>
    <row r="144" spans="3:3" ht="14.25" x14ac:dyDescent="0.2">
      <c r="C144" s="277"/>
    </row>
    <row r="145" spans="3:3" ht="14.25" x14ac:dyDescent="0.2">
      <c r="C145" s="277"/>
    </row>
    <row r="146" spans="3:3" ht="14.25" x14ac:dyDescent="0.2">
      <c r="C146" s="277"/>
    </row>
    <row r="147" spans="3:3" ht="14.25" x14ac:dyDescent="0.2">
      <c r="C147" s="277"/>
    </row>
    <row r="148" spans="3:3" ht="14.25" x14ac:dyDescent="0.2">
      <c r="C148" s="277"/>
    </row>
    <row r="149" spans="3:3" ht="14.25" x14ac:dyDescent="0.2">
      <c r="C149" s="277"/>
    </row>
    <row r="150" spans="3:3" ht="14.25" x14ac:dyDescent="0.2">
      <c r="C150" s="277"/>
    </row>
    <row r="151" spans="3:3" ht="14.25" x14ac:dyDescent="0.2">
      <c r="C151" s="277"/>
    </row>
    <row r="152" spans="3:3" ht="14.25" x14ac:dyDescent="0.2">
      <c r="C152" s="277"/>
    </row>
    <row r="153" spans="3:3" ht="14.25" x14ac:dyDescent="0.2">
      <c r="C153" s="277"/>
    </row>
    <row r="154" spans="3:3" ht="14.25" x14ac:dyDescent="0.2">
      <c r="C154" s="277"/>
    </row>
    <row r="155" spans="3:3" ht="14.25" x14ac:dyDescent="0.2">
      <c r="C155" s="277"/>
    </row>
    <row r="156" spans="3:3" ht="14.25" x14ac:dyDescent="0.2">
      <c r="C156" s="277"/>
    </row>
    <row r="157" spans="3:3" ht="14.25" x14ac:dyDescent="0.2">
      <c r="C157" s="277"/>
    </row>
    <row r="158" spans="3:3" ht="14.25" x14ac:dyDescent="0.2">
      <c r="C158" s="277"/>
    </row>
    <row r="159" spans="3:3" ht="14.25" x14ac:dyDescent="0.2">
      <c r="C159" s="277"/>
    </row>
    <row r="160" spans="3:3" ht="14.25" x14ac:dyDescent="0.2">
      <c r="C160" s="277"/>
    </row>
    <row r="161" spans="3:3" ht="14.25" x14ac:dyDescent="0.2">
      <c r="C161" s="277"/>
    </row>
    <row r="162" spans="3:3" ht="14.25" x14ac:dyDescent="0.2">
      <c r="C162" s="277"/>
    </row>
    <row r="163" spans="3:3" ht="14.25" x14ac:dyDescent="0.2">
      <c r="C163" s="277"/>
    </row>
    <row r="164" spans="3:3" ht="14.25" x14ac:dyDescent="0.2">
      <c r="C164" s="277"/>
    </row>
    <row r="165" spans="3:3" ht="14.25" x14ac:dyDescent="0.2">
      <c r="C165" s="277"/>
    </row>
    <row r="166" spans="3:3" ht="14.25" x14ac:dyDescent="0.2">
      <c r="C166" s="277"/>
    </row>
    <row r="167" spans="3:3" ht="14.25" x14ac:dyDescent="0.2">
      <c r="C167" s="277"/>
    </row>
    <row r="168" spans="3:3" ht="14.25" x14ac:dyDescent="0.2">
      <c r="C168" s="277"/>
    </row>
    <row r="169" spans="3:3" ht="14.25" x14ac:dyDescent="0.2">
      <c r="C169" s="277"/>
    </row>
    <row r="170" spans="3:3" ht="14.25" x14ac:dyDescent="0.2">
      <c r="C170" s="277"/>
    </row>
    <row r="171" spans="3:3" ht="14.25" x14ac:dyDescent="0.2">
      <c r="C171" s="277"/>
    </row>
    <row r="172" spans="3:3" ht="14.25" x14ac:dyDescent="0.2">
      <c r="C172" s="277"/>
    </row>
    <row r="173" spans="3:3" ht="14.25" x14ac:dyDescent="0.2">
      <c r="C173" s="277"/>
    </row>
    <row r="174" spans="3:3" ht="14.25" x14ac:dyDescent="0.2">
      <c r="C174" s="277"/>
    </row>
    <row r="175" spans="3:3" ht="14.25" x14ac:dyDescent="0.2">
      <c r="C175" s="277"/>
    </row>
    <row r="176" spans="3:3" ht="14.25" x14ac:dyDescent="0.2">
      <c r="C176" s="277"/>
    </row>
    <row r="177" spans="3:3" ht="14.25" x14ac:dyDescent="0.2">
      <c r="C177" s="277"/>
    </row>
    <row r="178" spans="3:3" ht="14.25" x14ac:dyDescent="0.2">
      <c r="C178" s="277"/>
    </row>
    <row r="179" spans="3:3" ht="14.25" x14ac:dyDescent="0.2">
      <c r="C179" s="277"/>
    </row>
    <row r="180" spans="3:3" ht="14.25" x14ac:dyDescent="0.2">
      <c r="C180" s="27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60" orientation="landscape" horizontalDpi="4294967293" r:id="rId1"/>
  <ignoredErrors>
    <ignoredError sqref="G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topLeftCell="A3" zoomScale="93" zoomScaleNormal="93" workbookViewId="0">
      <selection activeCell="M220" sqref="M220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710937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79" t="s">
        <v>441</v>
      </c>
      <c r="B1" s="178"/>
      <c r="C1" s="178"/>
      <c r="D1" s="178"/>
      <c r="E1" s="178"/>
      <c r="F1" s="178"/>
      <c r="G1" s="178"/>
      <c r="H1" s="178"/>
      <c r="I1" s="178"/>
      <c r="J1" s="177"/>
      <c r="K1" s="176"/>
    </row>
    <row r="2" spans="1:15" ht="23.25" x14ac:dyDescent="0.35">
      <c r="A2" s="516"/>
      <c r="B2" s="517"/>
      <c r="C2" s="517"/>
      <c r="D2" s="517"/>
      <c r="E2" s="517"/>
      <c r="F2" s="517"/>
      <c r="G2" s="517"/>
      <c r="H2" s="517"/>
      <c r="I2" s="517"/>
      <c r="J2" s="175"/>
      <c r="K2" s="174"/>
    </row>
    <row r="3" spans="1:15" ht="26.25" x14ac:dyDescent="0.4">
      <c r="A3" s="518" t="s">
        <v>440</v>
      </c>
      <c r="B3" s="519"/>
      <c r="C3" s="519"/>
      <c r="D3" s="519"/>
      <c r="E3" s="519"/>
      <c r="F3" s="519"/>
      <c r="G3" s="519"/>
      <c r="H3" s="519"/>
      <c r="I3" s="519"/>
      <c r="J3" s="519"/>
      <c r="K3" s="520"/>
    </row>
    <row r="4" spans="1:15" ht="18.75" x14ac:dyDescent="0.3">
      <c r="A4" s="521" t="s">
        <v>611</v>
      </c>
      <c r="B4" s="522"/>
      <c r="C4" s="522"/>
      <c r="D4" s="522"/>
      <c r="E4" s="522"/>
      <c r="F4" s="522"/>
      <c r="G4" s="522"/>
      <c r="H4" s="522"/>
      <c r="I4" s="522"/>
      <c r="J4" s="522"/>
      <c r="K4" s="523"/>
    </row>
    <row r="5" spans="1:15" ht="15" x14ac:dyDescent="0.25">
      <c r="A5" s="524" t="s">
        <v>439</v>
      </c>
      <c r="B5" s="525"/>
      <c r="C5" s="525"/>
      <c r="D5" s="525"/>
      <c r="E5" s="525"/>
      <c r="F5" s="525"/>
      <c r="G5" s="525"/>
      <c r="H5" s="525"/>
      <c r="I5" s="525"/>
      <c r="J5" s="525"/>
      <c r="K5" s="526"/>
    </row>
    <row r="6" spans="1:15" ht="15.75" x14ac:dyDescent="0.25">
      <c r="A6" s="527" t="str">
        <f>'CONSOLIDADO FR'!F7</f>
        <v>Hospital Dr. Francisco Antonio Gonzalvo</v>
      </c>
      <c r="B6" s="528"/>
      <c r="C6" s="528"/>
      <c r="D6" s="528"/>
      <c r="E6" s="528"/>
      <c r="F6" s="528"/>
      <c r="G6" s="528"/>
      <c r="H6" s="528"/>
      <c r="I6" s="528"/>
      <c r="J6" s="528"/>
      <c r="K6" s="529"/>
    </row>
    <row r="7" spans="1:15" ht="15.75" x14ac:dyDescent="0.25">
      <c r="A7" s="530" t="s">
        <v>684</v>
      </c>
      <c r="B7" s="531"/>
      <c r="C7" s="531"/>
      <c r="D7" s="531"/>
      <c r="E7" s="531"/>
      <c r="F7" s="531"/>
      <c r="G7" s="531"/>
      <c r="H7" s="531"/>
      <c r="I7" s="531"/>
      <c r="J7" s="531"/>
      <c r="K7" s="532"/>
    </row>
    <row r="8" spans="1:15" ht="15.75" x14ac:dyDescent="0.25">
      <c r="A8" s="173"/>
      <c r="B8" s="172"/>
      <c r="C8" s="172" t="s">
        <v>438</v>
      </c>
      <c r="D8" s="172"/>
      <c r="E8" s="172"/>
      <c r="F8" s="172"/>
      <c r="G8" s="172"/>
      <c r="H8" s="172"/>
      <c r="I8" s="172"/>
      <c r="J8" s="172"/>
      <c r="K8" s="171"/>
    </row>
    <row r="9" spans="1:15" ht="15.75" x14ac:dyDescent="0.25">
      <c r="A9" s="157"/>
      <c r="B9" s="156"/>
      <c r="C9" s="156"/>
      <c r="D9" s="156"/>
      <c r="E9" s="170" t="s">
        <v>437</v>
      </c>
      <c r="F9" s="144"/>
      <c r="G9" s="169"/>
      <c r="H9" s="169"/>
      <c r="I9" s="169"/>
      <c r="J9" s="169"/>
      <c r="K9" s="143"/>
    </row>
    <row r="10" spans="1:15" ht="15.75" x14ac:dyDescent="0.25">
      <c r="A10" s="157"/>
      <c r="B10" s="156"/>
      <c r="C10" s="156"/>
      <c r="D10" s="156"/>
      <c r="E10" s="162" t="s">
        <v>435</v>
      </c>
      <c r="F10" s="144"/>
      <c r="G10" s="377">
        <v>3994.1600000001031</v>
      </c>
      <c r="H10" s="166" t="s">
        <v>434</v>
      </c>
      <c r="I10" s="166"/>
      <c r="J10" s="158"/>
      <c r="K10" s="143"/>
      <c r="M10" s="225" t="s">
        <v>552</v>
      </c>
    </row>
    <row r="11" spans="1:15" ht="15.75" x14ac:dyDescent="0.25">
      <c r="A11" s="157"/>
      <c r="B11" s="156"/>
      <c r="C11" s="156"/>
      <c r="D11" s="156"/>
      <c r="E11" s="162" t="s">
        <v>430</v>
      </c>
      <c r="F11" s="144"/>
      <c r="G11" s="158"/>
      <c r="H11" s="168"/>
      <c r="I11" s="166"/>
      <c r="J11" s="163"/>
      <c r="K11" s="143"/>
    </row>
    <row r="12" spans="1:15" ht="15.75" x14ac:dyDescent="0.25">
      <c r="A12" s="157"/>
      <c r="B12" s="156"/>
      <c r="C12" s="156"/>
      <c r="D12" s="156"/>
      <c r="E12" s="162" t="s">
        <v>429</v>
      </c>
      <c r="F12" s="144"/>
      <c r="G12" s="377">
        <v>2327160.73</v>
      </c>
      <c r="H12" s="164"/>
      <c r="I12" s="164"/>
      <c r="J12" s="163"/>
      <c r="K12" s="143"/>
    </row>
    <row r="13" spans="1:15" ht="15.75" x14ac:dyDescent="0.25">
      <c r="A13" s="157"/>
      <c r="B13" s="156"/>
      <c r="C13" s="156"/>
      <c r="D13" s="156"/>
      <c r="E13" s="167" t="s">
        <v>436</v>
      </c>
      <c r="F13" s="144"/>
      <c r="G13" s="163"/>
      <c r="H13" s="163"/>
      <c r="I13" s="163"/>
      <c r="J13" s="163"/>
      <c r="K13" s="143"/>
    </row>
    <row r="14" spans="1:15" ht="15.75" x14ac:dyDescent="0.25">
      <c r="A14" s="157"/>
      <c r="B14" s="156"/>
      <c r="C14" s="156"/>
      <c r="D14" s="156"/>
      <c r="E14" s="162" t="s">
        <v>435</v>
      </c>
      <c r="F14" s="144"/>
      <c r="G14" s="158">
        <v>0</v>
      </c>
      <c r="H14" s="166" t="s">
        <v>434</v>
      </c>
      <c r="I14" s="166"/>
      <c r="J14" s="376">
        <v>48400</v>
      </c>
      <c r="K14" s="143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57"/>
      <c r="B15" s="156"/>
      <c r="C15" s="156"/>
      <c r="D15" s="156"/>
      <c r="E15" s="162" t="s">
        <v>430</v>
      </c>
      <c r="F15" s="144"/>
      <c r="G15" s="165"/>
      <c r="H15" s="164" t="s">
        <v>420</v>
      </c>
      <c r="I15" s="164"/>
      <c r="J15" s="158"/>
      <c r="K15" s="143"/>
      <c r="M15" s="3">
        <v>2.1</v>
      </c>
      <c r="N15" s="142">
        <f>G26</f>
        <v>0</v>
      </c>
      <c r="O15" s="142">
        <f>H26</f>
        <v>295362.06</v>
      </c>
    </row>
    <row r="16" spans="1:15" ht="15.75" x14ac:dyDescent="0.25">
      <c r="A16" s="157"/>
      <c r="B16" s="156"/>
      <c r="C16" s="156"/>
      <c r="D16" s="156"/>
      <c r="E16" s="162" t="s">
        <v>429</v>
      </c>
      <c r="F16" s="144"/>
      <c r="G16" s="376">
        <v>1127051.08</v>
      </c>
      <c r="H16" s="164"/>
      <c r="I16" s="164"/>
      <c r="J16" s="163"/>
      <c r="K16" s="143"/>
      <c r="M16" s="3">
        <v>2.2000000000000002</v>
      </c>
      <c r="N16" s="142">
        <f>G87</f>
        <v>325</v>
      </c>
      <c r="O16" s="142">
        <f>H87</f>
        <v>46080.39</v>
      </c>
    </row>
    <row r="17" spans="1:17" ht="15.75" x14ac:dyDescent="0.25">
      <c r="A17" s="157"/>
      <c r="B17" s="156"/>
      <c r="C17" s="156"/>
      <c r="D17" s="156"/>
      <c r="E17" s="162"/>
      <c r="F17" s="144"/>
      <c r="G17" s="161"/>
      <c r="H17" s="160" t="s">
        <v>428</v>
      </c>
      <c r="I17" s="159"/>
      <c r="J17" s="158">
        <f>+G10+G11+G12+J10+G14+G15+G16+J14+J15</f>
        <v>3506605.97</v>
      </c>
      <c r="K17" s="143"/>
      <c r="M17" s="3">
        <v>2.2999999999999998</v>
      </c>
      <c r="N17" s="142">
        <f>'CONS. FUENTES FINAN'!G212</f>
        <v>0</v>
      </c>
      <c r="O17" s="142">
        <f>'CONS. FUENTES FINAN'!H212</f>
        <v>28175.29</v>
      </c>
    </row>
    <row r="18" spans="1:17" ht="15.75" x14ac:dyDescent="0.25">
      <c r="A18" s="157"/>
      <c r="B18" s="156"/>
      <c r="C18" s="156"/>
      <c r="D18" s="156"/>
      <c r="E18" s="155"/>
      <c r="F18" s="154"/>
      <c r="G18" s="153"/>
      <c r="H18" s="153"/>
      <c r="I18" s="144"/>
      <c r="J18" s="144"/>
      <c r="K18" s="143"/>
      <c r="M18" s="3">
        <v>2.4</v>
      </c>
      <c r="N18" s="142">
        <f>G330</f>
        <v>0</v>
      </c>
      <c r="O18" s="142">
        <f>H330</f>
        <v>0</v>
      </c>
    </row>
    <row r="19" spans="1:17" ht="15.75" x14ac:dyDescent="0.25">
      <c r="A19" s="152"/>
      <c r="B19" s="150"/>
      <c r="C19" s="151"/>
      <c r="D19" s="150"/>
      <c r="E19" s="149"/>
      <c r="F19" s="148"/>
      <c r="G19" s="148"/>
      <c r="H19" s="148"/>
      <c r="I19" s="147"/>
      <c r="J19" s="147"/>
      <c r="K19" s="146"/>
      <c r="M19" s="3">
        <v>2.6</v>
      </c>
      <c r="N19" s="142">
        <f>G336</f>
        <v>0</v>
      </c>
      <c r="O19" s="142">
        <f>H336</f>
        <v>1729</v>
      </c>
    </row>
    <row r="20" spans="1:17" x14ac:dyDescent="0.2">
      <c r="A20" s="145"/>
      <c r="B20" s="144"/>
      <c r="C20" s="144"/>
      <c r="D20" s="144"/>
      <c r="E20" s="144"/>
      <c r="F20" s="144"/>
      <c r="G20" s="144"/>
      <c r="H20" s="144"/>
      <c r="I20" s="144"/>
      <c r="J20" s="144"/>
      <c r="K20" s="143"/>
      <c r="M20" s="3">
        <v>2.7</v>
      </c>
      <c r="N20" s="142">
        <f>'CONS. FUENTES FINAN'!G463</f>
        <v>0</v>
      </c>
      <c r="O20" s="142">
        <f>'CONS. FUENTES FINAN'!H463</f>
        <v>0</v>
      </c>
    </row>
    <row r="21" spans="1:17" x14ac:dyDescent="0.2">
      <c r="A21" s="533">
        <v>1</v>
      </c>
      <c r="B21" s="533"/>
      <c r="C21" s="533"/>
      <c r="D21" s="533"/>
      <c r="E21" s="533"/>
      <c r="F21" s="141">
        <v>2</v>
      </c>
      <c r="G21" s="534">
        <v>3</v>
      </c>
      <c r="H21" s="535"/>
      <c r="I21" s="535"/>
      <c r="J21" s="140">
        <v>4</v>
      </c>
      <c r="K21" s="140">
        <v>5</v>
      </c>
    </row>
    <row r="22" spans="1:17" ht="23.25" customHeight="1" x14ac:dyDescent="0.2">
      <c r="A22" s="536" t="s">
        <v>427</v>
      </c>
      <c r="B22" s="536"/>
      <c r="C22" s="536"/>
      <c r="D22" s="536"/>
      <c r="E22" s="536"/>
      <c r="F22" s="510" t="s">
        <v>426</v>
      </c>
      <c r="G22" s="513" t="s">
        <v>425</v>
      </c>
      <c r="H22" s="514"/>
      <c r="I22" s="515"/>
      <c r="J22" s="504" t="s">
        <v>424</v>
      </c>
      <c r="K22" s="537" t="s">
        <v>149</v>
      </c>
    </row>
    <row r="23" spans="1:17" ht="29.25" customHeight="1" x14ac:dyDescent="0.2">
      <c r="A23" s="540" t="s">
        <v>157</v>
      </c>
      <c r="B23" s="540" t="s">
        <v>153</v>
      </c>
      <c r="C23" s="540" t="s">
        <v>152</v>
      </c>
      <c r="D23" s="540" t="s">
        <v>423</v>
      </c>
      <c r="E23" s="540" t="s">
        <v>150</v>
      </c>
      <c r="F23" s="511"/>
      <c r="G23" s="507" t="s">
        <v>422</v>
      </c>
      <c r="H23" s="509" t="s">
        <v>421</v>
      </c>
      <c r="I23" s="509" t="s">
        <v>420</v>
      </c>
      <c r="J23" s="505"/>
      <c r="K23" s="538"/>
      <c r="M23" s="478"/>
      <c r="N23" s="478"/>
      <c r="O23" s="478"/>
      <c r="P23" s="478"/>
      <c r="Q23" s="478"/>
    </row>
    <row r="24" spans="1:17" ht="18.75" customHeight="1" x14ac:dyDescent="0.2">
      <c r="A24" s="541"/>
      <c r="B24" s="541"/>
      <c r="C24" s="541"/>
      <c r="D24" s="541"/>
      <c r="E24" s="541"/>
      <c r="F24" s="512"/>
      <c r="G24" s="508"/>
      <c r="H24" s="507"/>
      <c r="I24" s="507"/>
      <c r="J24" s="506"/>
      <c r="K24" s="539"/>
      <c r="M24" s="139"/>
      <c r="N24" s="139"/>
      <c r="O24" s="139"/>
      <c r="P24" s="139"/>
      <c r="Q24" s="139"/>
    </row>
    <row r="25" spans="1:17" ht="13.5" thickBot="1" x14ac:dyDescent="0.25">
      <c r="A25" s="138">
        <v>2</v>
      </c>
      <c r="B25" s="137"/>
      <c r="C25" s="137"/>
      <c r="D25" s="137"/>
      <c r="E25" s="137"/>
      <c r="F25" s="136" t="s">
        <v>419</v>
      </c>
      <c r="G25" s="135">
        <f>+G26+G87+G212+G330+G336+G463</f>
        <v>325</v>
      </c>
      <c r="H25" s="135">
        <f>+H26+H87+H212+H330+H336+H463</f>
        <v>371346.74</v>
      </c>
      <c r="I25" s="135">
        <f>+I26+I87+I212+I330+I336+I463</f>
        <v>0</v>
      </c>
      <c r="J25" s="135">
        <f t="shared" ref="J25:J87" si="0">SUM(G25:I25)</f>
        <v>371671.74</v>
      </c>
      <c r="K25" s="134">
        <f>+K26+K87+K212+K330+K336+K463</f>
        <v>1.0000000000000002</v>
      </c>
    </row>
    <row r="26" spans="1:17" ht="13.5" thickTop="1" x14ac:dyDescent="0.2">
      <c r="A26" s="133">
        <v>2</v>
      </c>
      <c r="B26" s="132">
        <v>1</v>
      </c>
      <c r="C26" s="132"/>
      <c r="D26" s="132"/>
      <c r="E26" s="132"/>
      <c r="F26" s="131" t="s">
        <v>418</v>
      </c>
      <c r="G26" s="130">
        <f>+G27+G51+G64+G71+G78</f>
        <v>0</v>
      </c>
      <c r="H26" s="130">
        <f>+H27+H51+H64+H71+H78</f>
        <v>295362.06</v>
      </c>
      <c r="I26" s="130">
        <f>+I27+I51+I64+I71+I78</f>
        <v>0</v>
      </c>
      <c r="J26" s="130">
        <f t="shared" si="0"/>
        <v>295362.06</v>
      </c>
      <c r="K26" s="103">
        <f>J26/$J$25</f>
        <v>0.79468527792831389</v>
      </c>
    </row>
    <row r="27" spans="1:17" x14ac:dyDescent="0.2">
      <c r="A27" s="114">
        <v>2</v>
      </c>
      <c r="B27" s="106">
        <v>1</v>
      </c>
      <c r="C27" s="106">
        <v>1</v>
      </c>
      <c r="D27" s="106"/>
      <c r="E27" s="106"/>
      <c r="F27" s="114" t="s">
        <v>417</v>
      </c>
      <c r="G27" s="104">
        <f>+G28+G35+G42+G44+G46</f>
        <v>0</v>
      </c>
      <c r="H27" s="104">
        <f>+H28+H35+H42+H44+H46</f>
        <v>162001.14000000001</v>
      </c>
      <c r="I27" s="104">
        <f>+I28+I35+I42+I44+I46</f>
        <v>0</v>
      </c>
      <c r="J27" s="104">
        <f t="shared" si="0"/>
        <v>162001.14000000001</v>
      </c>
      <c r="K27" s="103"/>
    </row>
    <row r="28" spans="1:17" x14ac:dyDescent="0.2">
      <c r="A28" s="100">
        <v>2</v>
      </c>
      <c r="B28" s="99">
        <v>1</v>
      </c>
      <c r="C28" s="99">
        <v>1</v>
      </c>
      <c r="D28" s="99">
        <v>1</v>
      </c>
      <c r="E28" s="99"/>
      <c r="F28" s="100" t="s">
        <v>416</v>
      </c>
      <c r="G28" s="96">
        <f>SUM(G29:G34)</f>
        <v>0</v>
      </c>
      <c r="H28" s="96">
        <f>SUM(H29:H34)</f>
        <v>0</v>
      </c>
      <c r="I28" s="96">
        <f>SUM(I29:I34)</f>
        <v>0</v>
      </c>
      <c r="J28" s="96">
        <f>SUM(G28:I28)</f>
        <v>0</v>
      </c>
      <c r="K28" s="95"/>
    </row>
    <row r="29" spans="1:17" x14ac:dyDescent="0.2">
      <c r="A29" s="94">
        <v>2</v>
      </c>
      <c r="B29" s="93">
        <v>1</v>
      </c>
      <c r="C29" s="93">
        <v>1</v>
      </c>
      <c r="D29" s="93">
        <v>1</v>
      </c>
      <c r="E29" s="108" t="s">
        <v>78</v>
      </c>
      <c r="F29" s="94" t="s">
        <v>560</v>
      </c>
      <c r="G29" s="90"/>
      <c r="H29" s="90">
        <f>'CUENTA T VS'!A75</f>
        <v>0</v>
      </c>
      <c r="I29" s="90">
        <f>'CUENTA T NOMINA SNS'!A58</f>
        <v>0</v>
      </c>
      <c r="J29" s="90">
        <f t="shared" si="0"/>
        <v>0</v>
      </c>
      <c r="K29" s="89">
        <f t="shared" ref="K29:K34" si="1">J29/$J$25</f>
        <v>0</v>
      </c>
    </row>
    <row r="30" spans="1:17" x14ac:dyDescent="0.2">
      <c r="A30" s="94">
        <v>2</v>
      </c>
      <c r="B30" s="93">
        <v>1</v>
      </c>
      <c r="C30" s="93">
        <v>1</v>
      </c>
      <c r="D30" s="93">
        <v>1</v>
      </c>
      <c r="E30" s="108" t="s">
        <v>77</v>
      </c>
      <c r="F30" s="127" t="s">
        <v>415</v>
      </c>
      <c r="G30" s="90"/>
      <c r="H30" s="90">
        <f>'CUENTA T VS'!B75</f>
        <v>0</v>
      </c>
      <c r="I30" s="90">
        <f>'CUENTA T NOMINA SNS'!B58</f>
        <v>0</v>
      </c>
      <c r="J30" s="90">
        <f t="shared" si="0"/>
        <v>0</v>
      </c>
      <c r="K30" s="89">
        <f t="shared" si="1"/>
        <v>0</v>
      </c>
    </row>
    <row r="31" spans="1:17" x14ac:dyDescent="0.2">
      <c r="A31" s="94">
        <v>2</v>
      </c>
      <c r="B31" s="93">
        <v>1</v>
      </c>
      <c r="C31" s="93">
        <v>1</v>
      </c>
      <c r="D31" s="93">
        <v>1</v>
      </c>
      <c r="E31" s="108" t="s">
        <v>199</v>
      </c>
      <c r="F31" s="127" t="s">
        <v>414</v>
      </c>
      <c r="G31" s="90"/>
      <c r="H31" s="90">
        <f>'CUENTA T VS'!C75</f>
        <v>0</v>
      </c>
      <c r="I31" s="90">
        <f>'CUENTA T NOMINA SNS'!C58</f>
        <v>0</v>
      </c>
      <c r="J31" s="90">
        <f t="shared" si="0"/>
        <v>0</v>
      </c>
      <c r="K31" s="89">
        <f t="shared" si="1"/>
        <v>0</v>
      </c>
    </row>
    <row r="32" spans="1:17" x14ac:dyDescent="0.2">
      <c r="A32" s="94">
        <v>2</v>
      </c>
      <c r="B32" s="93">
        <v>1</v>
      </c>
      <c r="C32" s="93">
        <v>1</v>
      </c>
      <c r="D32" s="93">
        <v>1</v>
      </c>
      <c r="E32" s="108" t="s">
        <v>267</v>
      </c>
      <c r="F32" s="127" t="s">
        <v>413</v>
      </c>
      <c r="G32" s="90"/>
      <c r="H32" s="90">
        <f>'CUENTA T VS'!D75</f>
        <v>0</v>
      </c>
      <c r="I32" s="90">
        <f>'CUENTA T NOMINA SNS'!D58</f>
        <v>0</v>
      </c>
      <c r="J32" s="90">
        <f t="shared" si="0"/>
        <v>0</v>
      </c>
      <c r="K32" s="89">
        <f t="shared" si="1"/>
        <v>0</v>
      </c>
    </row>
    <row r="33" spans="1:11" x14ac:dyDescent="0.2">
      <c r="A33" s="94">
        <v>2</v>
      </c>
      <c r="B33" s="93">
        <v>1</v>
      </c>
      <c r="C33" s="93">
        <v>1</v>
      </c>
      <c r="D33" s="93">
        <v>1</v>
      </c>
      <c r="E33" s="108" t="s">
        <v>265</v>
      </c>
      <c r="F33" s="127" t="s">
        <v>412</v>
      </c>
      <c r="G33" s="90"/>
      <c r="H33" s="90">
        <f>'CUENTA T VS'!E75</f>
        <v>0</v>
      </c>
      <c r="I33" s="90">
        <f>'CUENTA T NOMINA SNS'!E58</f>
        <v>0</v>
      </c>
      <c r="J33" s="90">
        <f t="shared" si="0"/>
        <v>0</v>
      </c>
      <c r="K33" s="89">
        <f t="shared" si="1"/>
        <v>0</v>
      </c>
    </row>
    <row r="34" spans="1:11" x14ac:dyDescent="0.2">
      <c r="A34" s="94">
        <v>2</v>
      </c>
      <c r="B34" s="93">
        <v>1</v>
      </c>
      <c r="C34" s="93">
        <v>1</v>
      </c>
      <c r="D34" s="93">
        <v>1</v>
      </c>
      <c r="E34" s="108" t="s">
        <v>112</v>
      </c>
      <c r="F34" s="127" t="s">
        <v>559</v>
      </c>
      <c r="G34" s="90"/>
      <c r="H34" s="90">
        <f>'CUENTA T VS'!F75</f>
        <v>0</v>
      </c>
      <c r="I34" s="90">
        <f>'CUENTA T NOMINA SNS'!F58</f>
        <v>0</v>
      </c>
      <c r="J34" s="90">
        <f t="shared" si="0"/>
        <v>0</v>
      </c>
      <c r="K34" s="89">
        <f t="shared" si="1"/>
        <v>0</v>
      </c>
    </row>
    <row r="35" spans="1:11" x14ac:dyDescent="0.2">
      <c r="A35" s="100">
        <v>2</v>
      </c>
      <c r="B35" s="99">
        <v>1</v>
      </c>
      <c r="C35" s="99">
        <v>1</v>
      </c>
      <c r="D35" s="99">
        <v>2</v>
      </c>
      <c r="E35" s="99"/>
      <c r="F35" s="128" t="s">
        <v>411</v>
      </c>
      <c r="G35" s="96">
        <f>SUM(G36:G41)</f>
        <v>0</v>
      </c>
      <c r="H35" s="96">
        <f>SUM(H36:H41)</f>
        <v>162001.14000000001</v>
      </c>
      <c r="I35" s="96">
        <f>SUM(I36:I41)</f>
        <v>0</v>
      </c>
      <c r="J35" s="96">
        <f>SUM(G35:I35)</f>
        <v>162001.14000000001</v>
      </c>
      <c r="K35" s="95"/>
    </row>
    <row r="36" spans="1:11" x14ac:dyDescent="0.2">
      <c r="A36" s="94">
        <v>2</v>
      </c>
      <c r="B36" s="93">
        <v>1</v>
      </c>
      <c r="C36" s="93">
        <v>1</v>
      </c>
      <c r="D36" s="93">
        <v>2</v>
      </c>
      <c r="E36" s="108" t="s">
        <v>199</v>
      </c>
      <c r="F36" s="127" t="s">
        <v>410</v>
      </c>
      <c r="G36" s="90" t="s">
        <v>507</v>
      </c>
      <c r="H36" s="90">
        <f>'CUENTA T VS'!G75</f>
        <v>0</v>
      </c>
      <c r="I36" s="90">
        <f>'CUENTA T NOMINA SNS'!G58</f>
        <v>0</v>
      </c>
      <c r="J36" s="90">
        <f t="shared" si="0"/>
        <v>0</v>
      </c>
      <c r="K36" s="89">
        <f t="shared" ref="K36:K41" si="2">J36/$J$25</f>
        <v>0</v>
      </c>
    </row>
    <row r="37" spans="1:11" x14ac:dyDescent="0.2">
      <c r="A37" s="94">
        <v>2</v>
      </c>
      <c r="B37" s="93">
        <v>1</v>
      </c>
      <c r="C37" s="93">
        <v>1</v>
      </c>
      <c r="D37" s="93">
        <v>2</v>
      </c>
      <c r="E37" s="108" t="s">
        <v>265</v>
      </c>
      <c r="F37" s="127" t="s">
        <v>409</v>
      </c>
      <c r="G37" s="90"/>
      <c r="H37" s="90">
        <f>'CUENTA T VS'!H75</f>
        <v>0</v>
      </c>
      <c r="I37" s="90">
        <f>'CUENTA T NOMINA SNS'!H58</f>
        <v>0</v>
      </c>
      <c r="J37" s="90">
        <f t="shared" si="0"/>
        <v>0</v>
      </c>
      <c r="K37" s="89">
        <f t="shared" si="2"/>
        <v>0</v>
      </c>
    </row>
    <row r="38" spans="1:11" x14ac:dyDescent="0.2">
      <c r="A38" s="94">
        <v>2</v>
      </c>
      <c r="B38" s="93">
        <v>1</v>
      </c>
      <c r="C38" s="93">
        <v>1</v>
      </c>
      <c r="D38" s="93">
        <v>2</v>
      </c>
      <c r="E38" s="108" t="s">
        <v>112</v>
      </c>
      <c r="F38" s="127" t="s">
        <v>408</v>
      </c>
      <c r="G38" s="90"/>
      <c r="H38" s="90">
        <f>'CUENTA T VS'!I75</f>
        <v>0</v>
      </c>
      <c r="I38" s="90">
        <f>'CUENTA T NOMINA SNS'!I58</f>
        <v>0</v>
      </c>
      <c r="J38" s="90">
        <f t="shared" si="0"/>
        <v>0</v>
      </c>
      <c r="K38" s="89">
        <f t="shared" si="2"/>
        <v>0</v>
      </c>
    </row>
    <row r="39" spans="1:11" x14ac:dyDescent="0.2">
      <c r="A39" s="94">
        <v>2</v>
      </c>
      <c r="B39" s="93">
        <v>1</v>
      </c>
      <c r="C39" s="93">
        <v>1</v>
      </c>
      <c r="D39" s="93">
        <v>2</v>
      </c>
      <c r="E39" s="108" t="s">
        <v>329</v>
      </c>
      <c r="F39" s="127" t="s">
        <v>561</v>
      </c>
      <c r="G39" s="90"/>
      <c r="H39" s="90">
        <f>'CUENTA T VS'!J75</f>
        <v>162001.14000000001</v>
      </c>
      <c r="I39" s="90">
        <f>'CUENTA T NOMINA SNS'!J58</f>
        <v>0</v>
      </c>
      <c r="J39" s="90">
        <f t="shared" si="0"/>
        <v>162001.14000000001</v>
      </c>
      <c r="K39" s="89">
        <f t="shared" si="2"/>
        <v>0.43587155698197561</v>
      </c>
    </row>
    <row r="40" spans="1:11" x14ac:dyDescent="0.2">
      <c r="A40" s="94">
        <v>2</v>
      </c>
      <c r="B40" s="93">
        <v>1</v>
      </c>
      <c r="C40" s="93">
        <v>1</v>
      </c>
      <c r="D40" s="93">
        <v>2</v>
      </c>
      <c r="E40" s="108" t="s">
        <v>395</v>
      </c>
      <c r="F40" s="127" t="s">
        <v>553</v>
      </c>
      <c r="G40" s="90"/>
      <c r="H40" s="90">
        <f>'CUENTA T VS'!K75</f>
        <v>0</v>
      </c>
      <c r="I40" s="90">
        <f>'CUENTA T NOMINA SNS'!K58</f>
        <v>0</v>
      </c>
      <c r="J40" s="90">
        <f t="shared" si="0"/>
        <v>0</v>
      </c>
      <c r="K40" s="89">
        <f t="shared" si="2"/>
        <v>0</v>
      </c>
    </row>
    <row r="41" spans="1:11" x14ac:dyDescent="0.2">
      <c r="A41" s="94">
        <v>2</v>
      </c>
      <c r="B41" s="93">
        <v>1</v>
      </c>
      <c r="C41" s="93">
        <v>1</v>
      </c>
      <c r="D41" s="93">
        <v>2</v>
      </c>
      <c r="E41" s="108" t="s">
        <v>545</v>
      </c>
      <c r="F41" s="127" t="s">
        <v>562</v>
      </c>
      <c r="G41" s="90"/>
      <c r="H41" s="90">
        <f>'CUENTA T VS'!L75</f>
        <v>0</v>
      </c>
      <c r="I41" s="90">
        <f>'CUENTA T NOMINA SNS'!L58</f>
        <v>0</v>
      </c>
      <c r="J41" s="90">
        <f>SUM(G41:I41)</f>
        <v>0</v>
      </c>
      <c r="K41" s="89">
        <f t="shared" si="2"/>
        <v>0</v>
      </c>
    </row>
    <row r="42" spans="1:11" x14ac:dyDescent="0.2">
      <c r="A42" s="100">
        <v>2</v>
      </c>
      <c r="B42" s="99">
        <v>1</v>
      </c>
      <c r="C42" s="99">
        <v>1</v>
      </c>
      <c r="D42" s="99">
        <v>3</v>
      </c>
      <c r="E42" s="99"/>
      <c r="F42" s="128" t="s">
        <v>407</v>
      </c>
      <c r="G42" s="96">
        <f>SUM(G43)</f>
        <v>0</v>
      </c>
      <c r="H42" s="96">
        <f>SUM(H43)</f>
        <v>0</v>
      </c>
      <c r="I42" s="96">
        <f>SUM(I43)</f>
        <v>0</v>
      </c>
      <c r="J42" s="96">
        <f t="shared" si="0"/>
        <v>0</v>
      </c>
      <c r="K42" s="95"/>
    </row>
    <row r="43" spans="1:11" x14ac:dyDescent="0.2">
      <c r="A43" s="94">
        <v>2</v>
      </c>
      <c r="B43" s="93">
        <v>1</v>
      </c>
      <c r="C43" s="93">
        <v>1</v>
      </c>
      <c r="D43" s="93">
        <v>3</v>
      </c>
      <c r="E43" s="108" t="s">
        <v>78</v>
      </c>
      <c r="F43" s="127" t="s">
        <v>407</v>
      </c>
      <c r="G43" s="90"/>
      <c r="H43" s="90">
        <f>'CUENTA T VS'!M75</f>
        <v>0</v>
      </c>
      <c r="I43" s="90">
        <f>'CUENTA T NOMINA SNS'!M58</f>
        <v>0</v>
      </c>
      <c r="J43" s="90">
        <f t="shared" si="0"/>
        <v>0</v>
      </c>
      <c r="K43" s="89">
        <f>J43/$J$25</f>
        <v>0</v>
      </c>
    </row>
    <row r="44" spans="1:11" x14ac:dyDescent="0.2">
      <c r="A44" s="100">
        <v>2</v>
      </c>
      <c r="B44" s="99">
        <v>1</v>
      </c>
      <c r="C44" s="99">
        <v>1</v>
      </c>
      <c r="D44" s="99">
        <v>4</v>
      </c>
      <c r="E44" s="99"/>
      <c r="F44" s="128" t="s">
        <v>563</v>
      </c>
      <c r="G44" s="96">
        <f>SUM(G45)</f>
        <v>0</v>
      </c>
      <c r="H44" s="96">
        <f>SUM(H45)</f>
        <v>0</v>
      </c>
      <c r="I44" s="96">
        <f>SUM(I45)</f>
        <v>0</v>
      </c>
      <c r="J44" s="96">
        <f t="shared" si="0"/>
        <v>0</v>
      </c>
      <c r="K44" s="95"/>
    </row>
    <row r="45" spans="1:11" x14ac:dyDescent="0.2">
      <c r="A45" s="94">
        <v>2</v>
      </c>
      <c r="B45" s="93">
        <v>1</v>
      </c>
      <c r="C45" s="93">
        <v>1</v>
      </c>
      <c r="D45" s="93">
        <v>4</v>
      </c>
      <c r="E45" s="108" t="s">
        <v>78</v>
      </c>
      <c r="F45" s="127" t="s">
        <v>563</v>
      </c>
      <c r="G45" s="90"/>
      <c r="H45" s="90">
        <f>'CUENTA T VS'!N75</f>
        <v>0</v>
      </c>
      <c r="I45" s="90">
        <f>'CUENTA T NOMINA SNS'!N58</f>
        <v>0</v>
      </c>
      <c r="J45" s="90">
        <f t="shared" si="0"/>
        <v>0</v>
      </c>
      <c r="K45" s="89">
        <f>J45/$J$25</f>
        <v>0</v>
      </c>
    </row>
    <row r="46" spans="1:11" x14ac:dyDescent="0.2">
      <c r="A46" s="100">
        <v>2</v>
      </c>
      <c r="B46" s="99">
        <v>1</v>
      </c>
      <c r="C46" s="99">
        <v>1</v>
      </c>
      <c r="D46" s="99">
        <v>5</v>
      </c>
      <c r="E46" s="99"/>
      <c r="F46" s="128" t="s">
        <v>564</v>
      </c>
      <c r="G46" s="96">
        <f>SUM(G47:G50)</f>
        <v>0</v>
      </c>
      <c r="H46" s="96">
        <f>SUM(H47:H50)</f>
        <v>0</v>
      </c>
      <c r="I46" s="96">
        <f>SUM(I47:I50)</f>
        <v>0</v>
      </c>
      <c r="J46" s="96">
        <f t="shared" si="0"/>
        <v>0</v>
      </c>
      <c r="K46" s="95"/>
    </row>
    <row r="47" spans="1:11" x14ac:dyDescent="0.2">
      <c r="A47" s="94">
        <v>2</v>
      </c>
      <c r="B47" s="93">
        <v>1</v>
      </c>
      <c r="C47" s="93">
        <v>1</v>
      </c>
      <c r="D47" s="93">
        <v>5</v>
      </c>
      <c r="E47" s="108" t="s">
        <v>78</v>
      </c>
      <c r="F47" s="127" t="s">
        <v>564</v>
      </c>
      <c r="G47" s="90"/>
      <c r="H47" s="90">
        <f>'CUENTA T VS'!O75</f>
        <v>0</v>
      </c>
      <c r="I47" s="90">
        <f>'CUENTA T NOMINA SNS'!O58</f>
        <v>0</v>
      </c>
      <c r="J47" s="90">
        <f t="shared" si="0"/>
        <v>0</v>
      </c>
      <c r="K47" s="89">
        <f>J47/$J$25</f>
        <v>0</v>
      </c>
    </row>
    <row r="48" spans="1:11" x14ac:dyDescent="0.2">
      <c r="A48" s="94">
        <v>2</v>
      </c>
      <c r="B48" s="93">
        <v>1</v>
      </c>
      <c r="C48" s="93">
        <v>1</v>
      </c>
      <c r="D48" s="93">
        <v>5</v>
      </c>
      <c r="E48" s="108" t="s">
        <v>77</v>
      </c>
      <c r="F48" s="127" t="s">
        <v>406</v>
      </c>
      <c r="G48" s="90"/>
      <c r="H48" s="90">
        <f>'CUENTA T VS'!P75</f>
        <v>0</v>
      </c>
      <c r="I48" s="90">
        <f>'CUENTA T NOMINA SNS'!P58</f>
        <v>0</v>
      </c>
      <c r="J48" s="90">
        <f t="shared" si="0"/>
        <v>0</v>
      </c>
      <c r="K48" s="89">
        <f>J48/$J$25</f>
        <v>0</v>
      </c>
    </row>
    <row r="49" spans="1:11" x14ac:dyDescent="0.2">
      <c r="A49" s="94">
        <v>2</v>
      </c>
      <c r="B49" s="93">
        <v>1</v>
      </c>
      <c r="C49" s="93">
        <v>1</v>
      </c>
      <c r="D49" s="93">
        <v>5</v>
      </c>
      <c r="E49" s="108" t="s">
        <v>199</v>
      </c>
      <c r="F49" s="127" t="s">
        <v>405</v>
      </c>
      <c r="G49" s="90"/>
      <c r="H49" s="90">
        <f>'CUENTA T VS'!Q75</f>
        <v>0</v>
      </c>
      <c r="I49" s="90">
        <f>'CUENTA T NOMINA SNS'!Q58</f>
        <v>0</v>
      </c>
      <c r="J49" s="90">
        <f t="shared" si="0"/>
        <v>0</v>
      </c>
      <c r="K49" s="89">
        <f>J49/$J$25</f>
        <v>0</v>
      </c>
    </row>
    <row r="50" spans="1:11" x14ac:dyDescent="0.2">
      <c r="A50" s="94">
        <v>2</v>
      </c>
      <c r="B50" s="93">
        <v>1</v>
      </c>
      <c r="C50" s="93">
        <v>1</v>
      </c>
      <c r="D50" s="93">
        <v>5</v>
      </c>
      <c r="E50" s="108" t="s">
        <v>267</v>
      </c>
      <c r="F50" s="127" t="s">
        <v>404</v>
      </c>
      <c r="G50" s="90"/>
      <c r="H50" s="90">
        <f>'CUENTA T VS'!R75</f>
        <v>0</v>
      </c>
      <c r="I50" s="90">
        <f>'CUENTA T NOMINA SNS'!R58</f>
        <v>0</v>
      </c>
      <c r="J50" s="90">
        <f t="shared" si="0"/>
        <v>0</v>
      </c>
      <c r="K50" s="89">
        <f>J50/$J$25</f>
        <v>0</v>
      </c>
    </row>
    <row r="51" spans="1:11" x14ac:dyDescent="0.2">
      <c r="A51" s="114">
        <v>2</v>
      </c>
      <c r="B51" s="106">
        <v>1</v>
      </c>
      <c r="C51" s="106">
        <v>2</v>
      </c>
      <c r="D51" s="106"/>
      <c r="E51" s="106"/>
      <c r="F51" s="129" t="s">
        <v>403</v>
      </c>
      <c r="G51" s="104">
        <f>+G52+G54</f>
        <v>0</v>
      </c>
      <c r="H51" s="104">
        <f>+H52+H54</f>
        <v>0</v>
      </c>
      <c r="I51" s="104">
        <f>+I52+I54</f>
        <v>0</v>
      </c>
      <c r="J51" s="104">
        <f t="shared" si="0"/>
        <v>0</v>
      </c>
      <c r="K51" s="103"/>
    </row>
    <row r="52" spans="1:11" x14ac:dyDescent="0.2">
      <c r="A52" s="100">
        <v>2</v>
      </c>
      <c r="B52" s="99">
        <v>1</v>
      </c>
      <c r="C52" s="99">
        <v>2</v>
      </c>
      <c r="D52" s="99">
        <v>1</v>
      </c>
      <c r="E52" s="99"/>
      <c r="F52" s="128" t="s">
        <v>402</v>
      </c>
      <c r="G52" s="96">
        <f>SUM(G53)</f>
        <v>0</v>
      </c>
      <c r="H52" s="96">
        <f>SUM(H53)</f>
        <v>0</v>
      </c>
      <c r="I52" s="96">
        <f>SUM(I53)</f>
        <v>0</v>
      </c>
      <c r="J52" s="96">
        <f t="shared" si="0"/>
        <v>0</v>
      </c>
      <c r="K52" s="95"/>
    </row>
    <row r="53" spans="1:11" x14ac:dyDescent="0.2">
      <c r="A53" s="94">
        <v>2</v>
      </c>
      <c r="B53" s="93">
        <v>1</v>
      </c>
      <c r="C53" s="93">
        <v>2</v>
      </c>
      <c r="D53" s="93">
        <v>1</v>
      </c>
      <c r="E53" s="108" t="s">
        <v>78</v>
      </c>
      <c r="F53" s="127" t="s">
        <v>402</v>
      </c>
      <c r="G53" s="90"/>
      <c r="H53" s="90">
        <f>'CUENTA T VS'!S75</f>
        <v>0</v>
      </c>
      <c r="I53" s="90">
        <f>'CUENTA T NOMINA SNS'!S58</f>
        <v>0</v>
      </c>
      <c r="J53" s="90">
        <f t="shared" si="0"/>
        <v>0</v>
      </c>
      <c r="K53" s="89">
        <f>J53/$J$25</f>
        <v>0</v>
      </c>
    </row>
    <row r="54" spans="1:11" x14ac:dyDescent="0.2">
      <c r="A54" s="100">
        <v>2</v>
      </c>
      <c r="B54" s="99">
        <v>1</v>
      </c>
      <c r="C54" s="99">
        <v>2</v>
      </c>
      <c r="D54" s="99">
        <v>2</v>
      </c>
      <c r="E54" s="99"/>
      <c r="F54" s="128" t="s">
        <v>401</v>
      </c>
      <c r="G54" s="96">
        <f>SUM(G55:G63)</f>
        <v>0</v>
      </c>
      <c r="H54" s="96">
        <f>SUM(H55:H63)</f>
        <v>0</v>
      </c>
      <c r="I54" s="96">
        <f>SUM(I55:I63)</f>
        <v>0</v>
      </c>
      <c r="J54" s="96">
        <f t="shared" si="0"/>
        <v>0</v>
      </c>
      <c r="K54" s="95"/>
    </row>
    <row r="55" spans="1:11" x14ac:dyDescent="0.2">
      <c r="A55" s="94">
        <v>2</v>
      </c>
      <c r="B55" s="93">
        <v>1</v>
      </c>
      <c r="C55" s="93">
        <v>2</v>
      </c>
      <c r="D55" s="93">
        <v>2</v>
      </c>
      <c r="E55" s="108" t="s">
        <v>78</v>
      </c>
      <c r="F55" s="127" t="s">
        <v>400</v>
      </c>
      <c r="G55" s="91"/>
      <c r="H55" s="90">
        <f>'CUENTA T VS'!T75</f>
        <v>0</v>
      </c>
      <c r="I55" s="90">
        <f>'CUENTA T NOMINA SNS'!T58</f>
        <v>0</v>
      </c>
      <c r="J55" s="90">
        <f t="shared" si="0"/>
        <v>0</v>
      </c>
      <c r="K55" s="89">
        <f t="shared" ref="K55:K63" si="3">J55/$J$25</f>
        <v>0</v>
      </c>
    </row>
    <row r="56" spans="1:11" x14ac:dyDescent="0.2">
      <c r="A56" s="94">
        <v>2</v>
      </c>
      <c r="B56" s="93">
        <v>1</v>
      </c>
      <c r="C56" s="93">
        <v>2</v>
      </c>
      <c r="D56" s="93">
        <v>2</v>
      </c>
      <c r="E56" s="108" t="s">
        <v>199</v>
      </c>
      <c r="F56" s="92" t="s">
        <v>565</v>
      </c>
      <c r="G56" s="91"/>
      <c r="H56" s="90">
        <f>'CUENTA T VS'!U75</f>
        <v>0</v>
      </c>
      <c r="I56" s="90">
        <f>'CUENTA T NOMINA SNS'!U58</f>
        <v>0</v>
      </c>
      <c r="J56" s="90">
        <f t="shared" si="0"/>
        <v>0</v>
      </c>
      <c r="K56" s="89">
        <f t="shared" si="3"/>
        <v>0</v>
      </c>
    </row>
    <row r="57" spans="1:11" x14ac:dyDescent="0.2">
      <c r="A57" s="94">
        <v>2</v>
      </c>
      <c r="B57" s="93">
        <v>1</v>
      </c>
      <c r="C57" s="93">
        <v>2</v>
      </c>
      <c r="D57" s="93">
        <v>2</v>
      </c>
      <c r="E57" s="108" t="s">
        <v>267</v>
      </c>
      <c r="F57" s="127" t="s">
        <v>399</v>
      </c>
      <c r="G57" s="91"/>
      <c r="H57" s="90">
        <f>'CUENTA T VS'!V75</f>
        <v>0</v>
      </c>
      <c r="I57" s="90">
        <f>'CUENTA T NOMINA SNS'!V58</f>
        <v>0</v>
      </c>
      <c r="J57" s="90">
        <f t="shared" si="0"/>
        <v>0</v>
      </c>
      <c r="K57" s="89">
        <f t="shared" si="3"/>
        <v>0</v>
      </c>
    </row>
    <row r="58" spans="1:11" x14ac:dyDescent="0.2">
      <c r="A58" s="94">
        <v>2</v>
      </c>
      <c r="B58" s="93">
        <v>1</v>
      </c>
      <c r="C58" s="93">
        <v>2</v>
      </c>
      <c r="D58" s="93">
        <v>2</v>
      </c>
      <c r="E58" s="108" t="s">
        <v>265</v>
      </c>
      <c r="F58" s="127" t="s">
        <v>398</v>
      </c>
      <c r="G58" s="91"/>
      <c r="H58" s="90">
        <f>'CUENTA T VS'!W75</f>
        <v>0</v>
      </c>
      <c r="I58" s="90">
        <f>'CUENTA T NOMINA SNS'!W58</f>
        <v>0</v>
      </c>
      <c r="J58" s="90">
        <f t="shared" si="0"/>
        <v>0</v>
      </c>
      <c r="K58" s="89">
        <f t="shared" si="3"/>
        <v>0</v>
      </c>
    </row>
    <row r="59" spans="1:11" x14ac:dyDescent="0.2">
      <c r="A59" s="94">
        <v>2</v>
      </c>
      <c r="B59" s="93">
        <v>1</v>
      </c>
      <c r="C59" s="93">
        <v>2</v>
      </c>
      <c r="D59" s="93">
        <v>2</v>
      </c>
      <c r="E59" s="108" t="s">
        <v>112</v>
      </c>
      <c r="F59" s="127" t="s">
        <v>544</v>
      </c>
      <c r="G59" s="91"/>
      <c r="H59" s="90">
        <f>'CUENTA T VS'!X75</f>
        <v>0</v>
      </c>
      <c r="I59" s="90">
        <f>'CUENTA T NOMINA SNS'!X58</f>
        <v>0</v>
      </c>
      <c r="J59" s="90">
        <f t="shared" si="0"/>
        <v>0</v>
      </c>
      <c r="K59" s="89">
        <f t="shared" si="3"/>
        <v>0</v>
      </c>
    </row>
    <row r="60" spans="1:11" x14ac:dyDescent="0.2">
      <c r="A60" s="94">
        <v>2</v>
      </c>
      <c r="B60" s="93">
        <v>1</v>
      </c>
      <c r="C60" s="93">
        <v>2</v>
      </c>
      <c r="D60" s="93">
        <v>2</v>
      </c>
      <c r="E60" s="108" t="s">
        <v>110</v>
      </c>
      <c r="F60" s="127" t="s">
        <v>397</v>
      </c>
      <c r="G60" s="91"/>
      <c r="H60" s="90">
        <f>'CUENTA T VS'!Y75</f>
        <v>0</v>
      </c>
      <c r="I60" s="90">
        <f>'CUENTA T NOMINA SNS'!Y58</f>
        <v>0</v>
      </c>
      <c r="J60" s="90">
        <f t="shared" si="0"/>
        <v>0</v>
      </c>
      <c r="K60" s="89">
        <f t="shared" si="3"/>
        <v>0</v>
      </c>
    </row>
    <row r="61" spans="1:11" x14ac:dyDescent="0.2">
      <c r="A61" s="94">
        <v>2</v>
      </c>
      <c r="B61" s="93">
        <v>1</v>
      </c>
      <c r="C61" s="93">
        <v>2</v>
      </c>
      <c r="D61" s="93">
        <v>2</v>
      </c>
      <c r="E61" s="108" t="s">
        <v>329</v>
      </c>
      <c r="F61" s="127" t="s">
        <v>396</v>
      </c>
      <c r="G61" s="91"/>
      <c r="H61" s="90">
        <f>'CUENTA T VS'!Z75</f>
        <v>0</v>
      </c>
      <c r="I61" s="90">
        <f>'CUENTA T NOMINA SNS'!Z58</f>
        <v>0</v>
      </c>
      <c r="J61" s="90">
        <f t="shared" si="0"/>
        <v>0</v>
      </c>
      <c r="K61" s="89">
        <f t="shared" si="3"/>
        <v>0</v>
      </c>
    </row>
    <row r="62" spans="1:11" x14ac:dyDescent="0.2">
      <c r="A62" s="94">
        <v>2</v>
      </c>
      <c r="B62" s="93">
        <v>1</v>
      </c>
      <c r="C62" s="93">
        <v>2</v>
      </c>
      <c r="D62" s="93">
        <v>2</v>
      </c>
      <c r="E62" s="108" t="s">
        <v>395</v>
      </c>
      <c r="F62" s="127" t="s">
        <v>566</v>
      </c>
      <c r="G62" s="91"/>
      <c r="H62" s="90">
        <f>'CUENTA T VS'!AA75</f>
        <v>0</v>
      </c>
      <c r="I62" s="90">
        <f>'CUENTA T NOMINA SNS'!AA58</f>
        <v>0</v>
      </c>
      <c r="J62" s="90">
        <f t="shared" si="0"/>
        <v>0</v>
      </c>
      <c r="K62" s="89">
        <f t="shared" si="3"/>
        <v>0</v>
      </c>
    </row>
    <row r="63" spans="1:11" x14ac:dyDescent="0.2">
      <c r="A63" s="94">
        <v>2</v>
      </c>
      <c r="B63" s="93">
        <v>1</v>
      </c>
      <c r="C63" s="93">
        <v>2</v>
      </c>
      <c r="D63" s="93">
        <v>2</v>
      </c>
      <c r="E63" s="93">
        <v>10</v>
      </c>
      <c r="F63" s="92" t="s">
        <v>567</v>
      </c>
      <c r="G63" s="91"/>
      <c r="H63" s="90">
        <f>'CUENTA T VS'!AB75</f>
        <v>0</v>
      </c>
      <c r="I63" s="90">
        <f>'CUENTA T NOMINA SNS'!AB58</f>
        <v>0</v>
      </c>
      <c r="J63" s="90">
        <f t="shared" si="0"/>
        <v>0</v>
      </c>
      <c r="K63" s="89">
        <f t="shared" si="3"/>
        <v>0</v>
      </c>
    </row>
    <row r="64" spans="1:11" x14ac:dyDescent="0.2">
      <c r="A64" s="107">
        <v>2</v>
      </c>
      <c r="B64" s="106">
        <v>1</v>
      </c>
      <c r="C64" s="106">
        <v>3</v>
      </c>
      <c r="D64" s="106"/>
      <c r="E64" s="106"/>
      <c r="F64" s="125" t="s">
        <v>394</v>
      </c>
      <c r="G64" s="104">
        <f>+G65+G68</f>
        <v>0</v>
      </c>
      <c r="H64" s="104">
        <f>+H65+H68</f>
        <v>0</v>
      </c>
      <c r="I64" s="104">
        <f>+I65+I68</f>
        <v>0</v>
      </c>
      <c r="J64" s="104">
        <f t="shared" si="0"/>
        <v>0</v>
      </c>
      <c r="K64" s="103"/>
    </row>
    <row r="65" spans="1:11" x14ac:dyDescent="0.2">
      <c r="A65" s="102">
        <v>2</v>
      </c>
      <c r="B65" s="99">
        <v>1</v>
      </c>
      <c r="C65" s="99">
        <v>3</v>
      </c>
      <c r="D65" s="99">
        <v>1</v>
      </c>
      <c r="E65" s="99"/>
      <c r="F65" s="122" t="s">
        <v>393</v>
      </c>
      <c r="G65" s="96">
        <f>SUM(G66:G67)</f>
        <v>0</v>
      </c>
      <c r="H65" s="96">
        <f>SUM(H66:H67)</f>
        <v>0</v>
      </c>
      <c r="I65" s="96">
        <f>SUM(I66:I67)</f>
        <v>0</v>
      </c>
      <c r="J65" s="96">
        <f t="shared" si="0"/>
        <v>0</v>
      </c>
      <c r="K65" s="95"/>
    </row>
    <row r="66" spans="1:11" x14ac:dyDescent="0.2">
      <c r="A66" s="101">
        <v>2</v>
      </c>
      <c r="B66" s="93">
        <v>1</v>
      </c>
      <c r="C66" s="93">
        <v>3</v>
      </c>
      <c r="D66" s="93">
        <v>1</v>
      </c>
      <c r="E66" s="108" t="s">
        <v>78</v>
      </c>
      <c r="F66" s="124" t="s">
        <v>392</v>
      </c>
      <c r="G66" s="91"/>
      <c r="H66" s="90">
        <f>'CUENTA T VS'!AC75</f>
        <v>0</v>
      </c>
      <c r="I66" s="90">
        <f>'CUENTA T NOMINA SNS'!AC58</f>
        <v>0</v>
      </c>
      <c r="J66" s="90">
        <f t="shared" si="0"/>
        <v>0</v>
      </c>
      <c r="K66" s="89">
        <f>J66/$J$25</f>
        <v>0</v>
      </c>
    </row>
    <row r="67" spans="1:11" x14ac:dyDescent="0.2">
      <c r="A67" s="101">
        <v>2</v>
      </c>
      <c r="B67" s="93">
        <v>1</v>
      </c>
      <c r="C67" s="93">
        <v>3</v>
      </c>
      <c r="D67" s="93">
        <v>1</v>
      </c>
      <c r="E67" s="108" t="s">
        <v>77</v>
      </c>
      <c r="F67" s="124" t="s">
        <v>391</v>
      </c>
      <c r="G67" s="91"/>
      <c r="H67" s="90">
        <f>'CUENTA T VS'!AD75</f>
        <v>0</v>
      </c>
      <c r="I67" s="90">
        <f>'CUENTA T NOMINA SNS'!AD58</f>
        <v>0</v>
      </c>
      <c r="J67" s="90">
        <f t="shared" si="0"/>
        <v>0</v>
      </c>
      <c r="K67" s="89">
        <f>J67/$J$25</f>
        <v>0</v>
      </c>
    </row>
    <row r="68" spans="1:11" x14ac:dyDescent="0.2">
      <c r="A68" s="102">
        <v>2</v>
      </c>
      <c r="B68" s="99">
        <v>1</v>
      </c>
      <c r="C68" s="99">
        <v>3</v>
      </c>
      <c r="D68" s="99">
        <v>2</v>
      </c>
      <c r="E68" s="99"/>
      <c r="F68" s="122" t="s">
        <v>390</v>
      </c>
      <c r="G68" s="96">
        <f>SUM(G69:G70)</f>
        <v>0</v>
      </c>
      <c r="H68" s="96">
        <f>SUM(H69:H70)</f>
        <v>0</v>
      </c>
      <c r="I68" s="96">
        <f>SUM(I69:I70)</f>
        <v>0</v>
      </c>
      <c r="J68" s="96">
        <f t="shared" si="0"/>
        <v>0</v>
      </c>
      <c r="K68" s="95"/>
    </row>
    <row r="69" spans="1:11" x14ac:dyDescent="0.2">
      <c r="A69" s="101">
        <v>2</v>
      </c>
      <c r="B69" s="93">
        <v>1</v>
      </c>
      <c r="C69" s="93">
        <v>3</v>
      </c>
      <c r="D69" s="93">
        <v>2</v>
      </c>
      <c r="E69" s="108" t="s">
        <v>78</v>
      </c>
      <c r="F69" s="124" t="s">
        <v>389</v>
      </c>
      <c r="G69" s="91"/>
      <c r="H69" s="90">
        <f>'CUENTA T VS'!AE75</f>
        <v>0</v>
      </c>
      <c r="I69" s="90">
        <f>'CUENTA T NOMINA SNS'!AE58</f>
        <v>0</v>
      </c>
      <c r="J69" s="90">
        <f t="shared" si="0"/>
        <v>0</v>
      </c>
      <c r="K69" s="89">
        <f>J69/$J$25</f>
        <v>0</v>
      </c>
    </row>
    <row r="70" spans="1:11" x14ac:dyDescent="0.2">
      <c r="A70" s="101">
        <v>2</v>
      </c>
      <c r="B70" s="93">
        <v>1</v>
      </c>
      <c r="C70" s="93">
        <v>3</v>
      </c>
      <c r="D70" s="93">
        <v>2</v>
      </c>
      <c r="E70" s="108" t="s">
        <v>77</v>
      </c>
      <c r="F70" s="124" t="s">
        <v>388</v>
      </c>
      <c r="G70" s="91"/>
      <c r="H70" s="90">
        <f>'CUENTA T VS'!AF75</f>
        <v>0</v>
      </c>
      <c r="I70" s="90">
        <f>'CUENTA T NOMINA SNS'!AF58</f>
        <v>0</v>
      </c>
      <c r="J70" s="90">
        <f t="shared" si="0"/>
        <v>0</v>
      </c>
      <c r="K70" s="89">
        <f>J70/$J$25</f>
        <v>0</v>
      </c>
    </row>
    <row r="71" spans="1:11" x14ac:dyDescent="0.2">
      <c r="A71" s="107">
        <v>2</v>
      </c>
      <c r="B71" s="106">
        <v>1</v>
      </c>
      <c r="C71" s="106">
        <v>4</v>
      </c>
      <c r="D71" s="106"/>
      <c r="E71" s="106"/>
      <c r="F71" s="125" t="s">
        <v>387</v>
      </c>
      <c r="G71" s="104">
        <f>+G72+G74</f>
        <v>0</v>
      </c>
      <c r="H71" s="104">
        <f>+H72+H74</f>
        <v>0</v>
      </c>
      <c r="I71" s="104">
        <f>+I72+I74</f>
        <v>0</v>
      </c>
      <c r="J71" s="104">
        <f t="shared" si="0"/>
        <v>0</v>
      </c>
      <c r="K71" s="103"/>
    </row>
    <row r="72" spans="1:11" x14ac:dyDescent="0.2">
      <c r="A72" s="100">
        <v>2</v>
      </c>
      <c r="B72" s="99">
        <v>1</v>
      </c>
      <c r="C72" s="99">
        <v>4</v>
      </c>
      <c r="D72" s="99">
        <v>1</v>
      </c>
      <c r="E72" s="99"/>
      <c r="F72" s="128" t="s">
        <v>386</v>
      </c>
      <c r="G72" s="96">
        <f>SUM(G73)</f>
        <v>0</v>
      </c>
      <c r="H72" s="96">
        <f>SUM(H73)</f>
        <v>0</v>
      </c>
      <c r="I72" s="96">
        <f>SUM(I73)</f>
        <v>0</v>
      </c>
      <c r="J72" s="96">
        <f t="shared" si="0"/>
        <v>0</v>
      </c>
      <c r="K72" s="95"/>
    </row>
    <row r="73" spans="1:11" x14ac:dyDescent="0.2">
      <c r="A73" s="94">
        <v>2</v>
      </c>
      <c r="B73" s="93">
        <v>1</v>
      </c>
      <c r="C73" s="93">
        <v>4</v>
      </c>
      <c r="D73" s="93">
        <v>1</v>
      </c>
      <c r="E73" s="108" t="s">
        <v>78</v>
      </c>
      <c r="F73" s="127" t="s">
        <v>386</v>
      </c>
      <c r="G73" s="90"/>
      <c r="H73" s="90">
        <f>'CUENTA T VS'!AG75</f>
        <v>0</v>
      </c>
      <c r="I73" s="90">
        <f>'CUENTA T NOMINA SNS'!AG58</f>
        <v>0</v>
      </c>
      <c r="J73" s="90">
        <f t="shared" si="0"/>
        <v>0</v>
      </c>
      <c r="K73" s="89">
        <f>J73/$J$25</f>
        <v>0</v>
      </c>
    </row>
    <row r="74" spans="1:11" x14ac:dyDescent="0.2">
      <c r="A74" s="100">
        <v>2</v>
      </c>
      <c r="B74" s="99">
        <v>1</v>
      </c>
      <c r="C74" s="99">
        <v>4</v>
      </c>
      <c r="D74" s="99">
        <v>2</v>
      </c>
      <c r="E74" s="99"/>
      <c r="F74" s="128" t="s">
        <v>385</v>
      </c>
      <c r="G74" s="96">
        <f>SUM(G75:G77)</f>
        <v>0</v>
      </c>
      <c r="H74" s="96">
        <f>SUM(H75:H77)</f>
        <v>0</v>
      </c>
      <c r="I74" s="96">
        <f>SUM(I75:I77)</f>
        <v>0</v>
      </c>
      <c r="J74" s="96">
        <f t="shared" si="0"/>
        <v>0</v>
      </c>
      <c r="K74" s="95"/>
    </row>
    <row r="75" spans="1:11" x14ac:dyDescent="0.2">
      <c r="A75" s="94">
        <v>2</v>
      </c>
      <c r="B75" s="93">
        <v>1</v>
      </c>
      <c r="C75" s="93">
        <v>4</v>
      </c>
      <c r="D75" s="93">
        <v>2</v>
      </c>
      <c r="E75" s="108" t="s">
        <v>78</v>
      </c>
      <c r="F75" s="127" t="s">
        <v>384</v>
      </c>
      <c r="G75" s="91"/>
      <c r="H75" s="90">
        <f>'CUENTA T VS'!AG75</f>
        <v>0</v>
      </c>
      <c r="I75" s="90">
        <f>'CUENTA T NOMINA SNS'!AH58</f>
        <v>0</v>
      </c>
      <c r="J75" s="90">
        <f t="shared" si="0"/>
        <v>0</v>
      </c>
      <c r="K75" s="89">
        <f>J75/$J$25</f>
        <v>0</v>
      </c>
    </row>
    <row r="76" spans="1:11" x14ac:dyDescent="0.2">
      <c r="A76" s="94">
        <v>2</v>
      </c>
      <c r="B76" s="93">
        <v>1</v>
      </c>
      <c r="C76" s="93">
        <v>4</v>
      </c>
      <c r="D76" s="93">
        <v>2</v>
      </c>
      <c r="E76" s="108" t="s">
        <v>77</v>
      </c>
      <c r="F76" s="127" t="s">
        <v>383</v>
      </c>
      <c r="G76" s="91"/>
      <c r="H76" s="90">
        <f>'CUENTA T VS'!AH75</f>
        <v>0</v>
      </c>
      <c r="I76" s="90">
        <f>'CUENTA T NOMINA SNS'!AI58</f>
        <v>0</v>
      </c>
      <c r="J76" s="90">
        <f t="shared" si="0"/>
        <v>0</v>
      </c>
      <c r="K76" s="89">
        <f>J76/$J$25</f>
        <v>0</v>
      </c>
    </row>
    <row r="77" spans="1:11" x14ac:dyDescent="0.2">
      <c r="A77" s="94">
        <v>2</v>
      </c>
      <c r="B77" s="93">
        <v>1</v>
      </c>
      <c r="C77" s="93">
        <v>4</v>
      </c>
      <c r="D77" s="93">
        <v>2</v>
      </c>
      <c r="E77" s="108" t="s">
        <v>199</v>
      </c>
      <c r="F77" s="127" t="s">
        <v>382</v>
      </c>
      <c r="G77" s="91"/>
      <c r="H77" s="90">
        <f>'CUENTA T VS'!AJ75</f>
        <v>0</v>
      </c>
      <c r="I77" s="90">
        <f>'CUENTA T NOMINA SNS'!AJ58</f>
        <v>0</v>
      </c>
      <c r="J77" s="90">
        <f t="shared" si="0"/>
        <v>0</v>
      </c>
      <c r="K77" s="89">
        <f>J77/$J$25</f>
        <v>0</v>
      </c>
    </row>
    <row r="78" spans="1:11" x14ac:dyDescent="0.2">
      <c r="A78" s="107">
        <v>2</v>
      </c>
      <c r="B78" s="106">
        <v>1</v>
      </c>
      <c r="C78" s="106">
        <v>5</v>
      </c>
      <c r="D78" s="106"/>
      <c r="E78" s="106"/>
      <c r="F78" s="125" t="s">
        <v>381</v>
      </c>
      <c r="G78" s="104">
        <f>+G79+G81+G83+G85</f>
        <v>0</v>
      </c>
      <c r="H78" s="104">
        <f>+H79+H81+H83+H85</f>
        <v>133360.91999999998</v>
      </c>
      <c r="I78" s="104">
        <f>+I79+I81+I83+I85</f>
        <v>0</v>
      </c>
      <c r="J78" s="104">
        <f t="shared" si="0"/>
        <v>133360.91999999998</v>
      </c>
      <c r="K78" s="103"/>
    </row>
    <row r="79" spans="1:11" x14ac:dyDescent="0.2">
      <c r="A79" s="100">
        <v>2</v>
      </c>
      <c r="B79" s="99">
        <v>1</v>
      </c>
      <c r="C79" s="99">
        <v>5</v>
      </c>
      <c r="D79" s="99">
        <v>1</v>
      </c>
      <c r="E79" s="99"/>
      <c r="F79" s="128" t="s">
        <v>380</v>
      </c>
      <c r="G79" s="96">
        <f>SUM(G80)</f>
        <v>0</v>
      </c>
      <c r="H79" s="96">
        <f>SUM(H80)</f>
        <v>65223.92</v>
      </c>
      <c r="I79" s="96">
        <f>SUM(I80)</f>
        <v>0</v>
      </c>
      <c r="J79" s="96">
        <f t="shared" si="0"/>
        <v>65223.92</v>
      </c>
      <c r="K79" s="95"/>
    </row>
    <row r="80" spans="1:11" x14ac:dyDescent="0.2">
      <c r="A80" s="94">
        <v>2</v>
      </c>
      <c r="B80" s="93">
        <v>1</v>
      </c>
      <c r="C80" s="93">
        <v>5</v>
      </c>
      <c r="D80" s="93">
        <v>1</v>
      </c>
      <c r="E80" s="108" t="s">
        <v>78</v>
      </c>
      <c r="F80" s="127" t="s">
        <v>380</v>
      </c>
      <c r="G80" s="91"/>
      <c r="H80" s="90">
        <f>'CUENTA T VS'!AK75</f>
        <v>65223.92</v>
      </c>
      <c r="I80" s="90">
        <f>'CUENTA T NOMINA SNS'!AK58</f>
        <v>0</v>
      </c>
      <c r="J80" s="90">
        <f t="shared" si="0"/>
        <v>65223.92</v>
      </c>
      <c r="K80" s="89">
        <f>J80/$J$25</f>
        <v>0.17548797226283602</v>
      </c>
    </row>
    <row r="81" spans="1:11" x14ac:dyDescent="0.2">
      <c r="A81" s="100">
        <v>2</v>
      </c>
      <c r="B81" s="99">
        <v>1</v>
      </c>
      <c r="C81" s="99">
        <v>5</v>
      </c>
      <c r="D81" s="99">
        <v>2</v>
      </c>
      <c r="E81" s="99"/>
      <c r="F81" s="128" t="s">
        <v>379</v>
      </c>
      <c r="G81" s="96">
        <f>SUM(G82)</f>
        <v>0</v>
      </c>
      <c r="H81" s="96">
        <f>SUM(H82)</f>
        <v>60817</v>
      </c>
      <c r="I81" s="96">
        <f>SUM(I82)</f>
        <v>0</v>
      </c>
      <c r="J81" s="96">
        <f t="shared" si="0"/>
        <v>60817</v>
      </c>
      <c r="K81" s="95"/>
    </row>
    <row r="82" spans="1:11" x14ac:dyDescent="0.2">
      <c r="A82" s="94">
        <v>2</v>
      </c>
      <c r="B82" s="93">
        <v>1</v>
      </c>
      <c r="C82" s="93">
        <v>5</v>
      </c>
      <c r="D82" s="93">
        <v>2</v>
      </c>
      <c r="E82" s="108" t="s">
        <v>78</v>
      </c>
      <c r="F82" s="127" t="s">
        <v>379</v>
      </c>
      <c r="G82" s="91"/>
      <c r="H82" s="90">
        <f>'CUENTA T VS'!AL75</f>
        <v>60817</v>
      </c>
      <c r="I82" s="90">
        <f>'CUENTA T NOMINA SNS'!AL58</f>
        <v>0</v>
      </c>
      <c r="J82" s="90">
        <f t="shared" si="0"/>
        <v>60817</v>
      </c>
      <c r="K82" s="89">
        <f>J82/$J$25</f>
        <v>0.16363095025734267</v>
      </c>
    </row>
    <row r="83" spans="1:11" x14ac:dyDescent="0.2">
      <c r="A83" s="100">
        <v>2</v>
      </c>
      <c r="B83" s="99">
        <v>1</v>
      </c>
      <c r="C83" s="99">
        <v>5</v>
      </c>
      <c r="D83" s="99">
        <v>3</v>
      </c>
      <c r="E83" s="99"/>
      <c r="F83" s="128" t="s">
        <v>378</v>
      </c>
      <c r="G83" s="96">
        <f>SUM(G84)</f>
        <v>0</v>
      </c>
      <c r="H83" s="96">
        <f>SUM(H84)</f>
        <v>7320</v>
      </c>
      <c r="I83" s="96">
        <f>SUM(I84)</f>
        <v>0</v>
      </c>
      <c r="J83" s="96">
        <f t="shared" si="0"/>
        <v>7320</v>
      </c>
      <c r="K83" s="95"/>
    </row>
    <row r="84" spans="1:11" x14ac:dyDescent="0.2">
      <c r="A84" s="94">
        <v>2</v>
      </c>
      <c r="B84" s="93">
        <v>1</v>
      </c>
      <c r="C84" s="93">
        <v>5</v>
      </c>
      <c r="D84" s="93">
        <v>3</v>
      </c>
      <c r="E84" s="108" t="s">
        <v>78</v>
      </c>
      <c r="F84" s="127" t="s">
        <v>378</v>
      </c>
      <c r="G84" s="91"/>
      <c r="H84" s="90">
        <f>'CUENTA T VS'!AM75</f>
        <v>7320</v>
      </c>
      <c r="I84" s="90">
        <f>'CUENTA T NOMINA SNS'!AM58</f>
        <v>0</v>
      </c>
      <c r="J84" s="90">
        <f t="shared" si="0"/>
        <v>7320</v>
      </c>
      <c r="K84" s="89">
        <f>J84/$J$25</f>
        <v>1.96947984261596E-2</v>
      </c>
    </row>
    <row r="85" spans="1:11" x14ac:dyDescent="0.2">
      <c r="A85" s="100">
        <v>2</v>
      </c>
      <c r="B85" s="99">
        <v>1</v>
      </c>
      <c r="C85" s="99">
        <v>5</v>
      </c>
      <c r="D85" s="99">
        <v>4</v>
      </c>
      <c r="E85" s="99"/>
      <c r="F85" s="128" t="s">
        <v>377</v>
      </c>
      <c r="G85" s="96">
        <f>SUM(G86)</f>
        <v>0</v>
      </c>
      <c r="H85" s="96">
        <f>SUM(H86)</f>
        <v>0</v>
      </c>
      <c r="I85" s="96">
        <f>SUM(I86)</f>
        <v>0</v>
      </c>
      <c r="J85" s="96">
        <f t="shared" si="0"/>
        <v>0</v>
      </c>
      <c r="K85" s="95"/>
    </row>
    <row r="86" spans="1:11" x14ac:dyDescent="0.2">
      <c r="A86" s="94">
        <v>2</v>
      </c>
      <c r="B86" s="93">
        <v>1</v>
      </c>
      <c r="C86" s="93">
        <v>5</v>
      </c>
      <c r="D86" s="93">
        <v>4</v>
      </c>
      <c r="E86" s="108" t="s">
        <v>78</v>
      </c>
      <c r="F86" s="127" t="s">
        <v>377</v>
      </c>
      <c r="G86" s="91"/>
      <c r="H86" s="90">
        <f>'CUENTA T VS'!AN75</f>
        <v>0</v>
      </c>
      <c r="I86" s="90">
        <f>'CUENTA T NOMINA SNS'!AN58</f>
        <v>0</v>
      </c>
      <c r="J86" s="90">
        <f t="shared" si="0"/>
        <v>0</v>
      </c>
      <c r="K86" s="89">
        <f>J86/$J$25</f>
        <v>0</v>
      </c>
    </row>
    <row r="87" spans="1:11" x14ac:dyDescent="0.2">
      <c r="A87" s="107">
        <v>2</v>
      </c>
      <c r="B87" s="126">
        <v>2</v>
      </c>
      <c r="C87" s="106"/>
      <c r="D87" s="106"/>
      <c r="E87" s="106"/>
      <c r="F87" s="125" t="s">
        <v>376</v>
      </c>
      <c r="G87" s="104">
        <f>G88+G106+G111+G116+G125+G148+G157+G179+G208</f>
        <v>325</v>
      </c>
      <c r="H87" s="104">
        <f>H88+H106+H111+H116+H125+H148+H157+H179+H208</f>
        <v>46080.39</v>
      </c>
      <c r="I87" s="104">
        <f>I88+I106+I111+I116+I125+I148+I157+I179+I208</f>
        <v>0</v>
      </c>
      <c r="J87" s="104">
        <f t="shared" si="0"/>
        <v>46405.39</v>
      </c>
      <c r="K87" s="103">
        <f>J87/$J$25</f>
        <v>0.12485584725919706</v>
      </c>
    </row>
    <row r="88" spans="1:11" x14ac:dyDescent="0.2">
      <c r="A88" s="107">
        <v>2</v>
      </c>
      <c r="B88" s="106">
        <v>2</v>
      </c>
      <c r="C88" s="106">
        <v>1</v>
      </c>
      <c r="D88" s="106"/>
      <c r="E88" s="106"/>
      <c r="F88" s="125" t="s">
        <v>375</v>
      </c>
      <c r="G88" s="104">
        <f>+G89+G91+G93+G95+G97+G99+G102+G104</f>
        <v>0</v>
      </c>
      <c r="H88" s="104">
        <f>+H89+H91+H93+H95+H97+H99+H102+H104</f>
        <v>0</v>
      </c>
      <c r="I88" s="104">
        <f>+I89+I91+I93+I95+I97+I99+I102+I104</f>
        <v>0</v>
      </c>
      <c r="J88" s="104">
        <f t="shared" ref="J88:J153" si="4">SUM(G88:I88)</f>
        <v>0</v>
      </c>
      <c r="K88" s="103"/>
    </row>
    <row r="89" spans="1:11" x14ac:dyDescent="0.2">
      <c r="A89" s="102">
        <v>2</v>
      </c>
      <c r="B89" s="99">
        <v>2</v>
      </c>
      <c r="C89" s="99">
        <v>1</v>
      </c>
      <c r="D89" s="99">
        <v>1</v>
      </c>
      <c r="E89" s="99"/>
      <c r="F89" s="122" t="s">
        <v>374</v>
      </c>
      <c r="G89" s="96">
        <f>SUM(G90)</f>
        <v>0</v>
      </c>
      <c r="H89" s="96">
        <f>SUM(H90)</f>
        <v>0</v>
      </c>
      <c r="I89" s="96">
        <f>SUM(I90)</f>
        <v>0</v>
      </c>
      <c r="J89" s="96">
        <f t="shared" si="4"/>
        <v>0</v>
      </c>
      <c r="K89" s="95"/>
    </row>
    <row r="90" spans="1:11" x14ac:dyDescent="0.2">
      <c r="A90" s="101">
        <v>2</v>
      </c>
      <c r="B90" s="93">
        <v>2</v>
      </c>
      <c r="C90" s="93">
        <v>1</v>
      </c>
      <c r="D90" s="93">
        <v>1</v>
      </c>
      <c r="E90" s="108" t="s">
        <v>78</v>
      </c>
      <c r="F90" s="124" t="s">
        <v>374</v>
      </c>
      <c r="G90" s="90">
        <f>'CONSOLIDADO FR'!K19</f>
        <v>0</v>
      </c>
      <c r="H90" s="90">
        <f>'CUENTA T VS'!AO75</f>
        <v>0</v>
      </c>
      <c r="I90" s="90"/>
      <c r="J90" s="90">
        <f t="shared" si="4"/>
        <v>0</v>
      </c>
      <c r="K90" s="89">
        <f>J90/$J$25</f>
        <v>0</v>
      </c>
    </row>
    <row r="91" spans="1:11" x14ac:dyDescent="0.2">
      <c r="A91" s="102">
        <v>2</v>
      </c>
      <c r="B91" s="99">
        <v>2</v>
      </c>
      <c r="C91" s="99">
        <v>1</v>
      </c>
      <c r="D91" s="99">
        <v>2</v>
      </c>
      <c r="E91" s="99"/>
      <c r="F91" s="122" t="s">
        <v>373</v>
      </c>
      <c r="G91" s="96">
        <f>SUM(G92)</f>
        <v>0</v>
      </c>
      <c r="H91" s="96">
        <f>SUM(H92)</f>
        <v>0</v>
      </c>
      <c r="I91" s="96">
        <f>SUM(I92)</f>
        <v>0</v>
      </c>
      <c r="J91" s="96">
        <f t="shared" si="4"/>
        <v>0</v>
      </c>
      <c r="K91" s="95"/>
    </row>
    <row r="92" spans="1:11" x14ac:dyDescent="0.2">
      <c r="A92" s="101">
        <v>2</v>
      </c>
      <c r="B92" s="93">
        <v>2</v>
      </c>
      <c r="C92" s="93">
        <v>1</v>
      </c>
      <c r="D92" s="93">
        <v>2</v>
      </c>
      <c r="E92" s="108" t="s">
        <v>78</v>
      </c>
      <c r="F92" s="124" t="s">
        <v>373</v>
      </c>
      <c r="G92" s="90">
        <f>'CONSOLIDADO FR'!K21</f>
        <v>0</v>
      </c>
      <c r="H92" s="90">
        <f>'CUENTA T VS'!AP75</f>
        <v>0</v>
      </c>
      <c r="I92" s="90"/>
      <c r="J92" s="90">
        <f t="shared" si="4"/>
        <v>0</v>
      </c>
      <c r="K92" s="89">
        <f>J92/$J$25</f>
        <v>0</v>
      </c>
    </row>
    <row r="93" spans="1:11" x14ac:dyDescent="0.2">
      <c r="A93" s="102">
        <v>2</v>
      </c>
      <c r="B93" s="99">
        <v>2</v>
      </c>
      <c r="C93" s="99">
        <v>1</v>
      </c>
      <c r="D93" s="99">
        <v>3</v>
      </c>
      <c r="E93" s="99"/>
      <c r="F93" s="122" t="s">
        <v>144</v>
      </c>
      <c r="G93" s="96">
        <f>SUM(G94)</f>
        <v>0</v>
      </c>
      <c r="H93" s="96">
        <f>SUM(H94)</f>
        <v>0</v>
      </c>
      <c r="I93" s="96">
        <f>SUM(I94)</f>
        <v>0</v>
      </c>
      <c r="J93" s="96">
        <f t="shared" si="4"/>
        <v>0</v>
      </c>
      <c r="K93" s="95"/>
    </row>
    <row r="94" spans="1:11" x14ac:dyDescent="0.2">
      <c r="A94" s="101">
        <v>2</v>
      </c>
      <c r="B94" s="93">
        <v>2</v>
      </c>
      <c r="C94" s="93">
        <v>1</v>
      </c>
      <c r="D94" s="93">
        <v>3</v>
      </c>
      <c r="E94" s="108" t="s">
        <v>78</v>
      </c>
      <c r="F94" s="124" t="s">
        <v>144</v>
      </c>
      <c r="G94" s="90">
        <f>'CONSOLIDADO FR'!K23</f>
        <v>0</v>
      </c>
      <c r="H94" s="90">
        <f>'CUENTA T VS'!AQ75</f>
        <v>0</v>
      </c>
      <c r="I94" s="90"/>
      <c r="J94" s="90">
        <f t="shared" si="4"/>
        <v>0</v>
      </c>
      <c r="K94" s="89">
        <f>J94/$J$25</f>
        <v>0</v>
      </c>
    </row>
    <row r="95" spans="1:11" x14ac:dyDescent="0.2">
      <c r="A95" s="102">
        <v>2</v>
      </c>
      <c r="B95" s="99">
        <v>2</v>
      </c>
      <c r="C95" s="99">
        <v>1</v>
      </c>
      <c r="D95" s="99">
        <v>4</v>
      </c>
      <c r="E95" s="99"/>
      <c r="F95" s="122" t="s">
        <v>143</v>
      </c>
      <c r="G95" s="96">
        <f>SUM(G96)</f>
        <v>0</v>
      </c>
      <c r="H95" s="96">
        <f>SUM(H96)</f>
        <v>0</v>
      </c>
      <c r="I95" s="96">
        <f>SUM(I96)</f>
        <v>0</v>
      </c>
      <c r="J95" s="96">
        <f t="shared" si="4"/>
        <v>0</v>
      </c>
      <c r="K95" s="95"/>
    </row>
    <row r="96" spans="1:11" x14ac:dyDescent="0.2">
      <c r="A96" s="101">
        <v>2</v>
      </c>
      <c r="B96" s="93">
        <v>2</v>
      </c>
      <c r="C96" s="93">
        <v>1</v>
      </c>
      <c r="D96" s="93">
        <v>4</v>
      </c>
      <c r="E96" s="108" t="s">
        <v>78</v>
      </c>
      <c r="F96" s="124" t="s">
        <v>143</v>
      </c>
      <c r="G96" s="90">
        <f>'CONSOLIDADO FR'!K25</f>
        <v>0</v>
      </c>
      <c r="H96" s="90">
        <f>'CUENTA T VS'!AR75</f>
        <v>0</v>
      </c>
      <c r="I96" s="90"/>
      <c r="J96" s="90">
        <f t="shared" si="4"/>
        <v>0</v>
      </c>
      <c r="K96" s="89">
        <f>J96/$J$25</f>
        <v>0</v>
      </c>
    </row>
    <row r="97" spans="1:11" x14ac:dyDescent="0.2">
      <c r="A97" s="102">
        <v>2</v>
      </c>
      <c r="B97" s="99">
        <v>2</v>
      </c>
      <c r="C97" s="99">
        <v>1</v>
      </c>
      <c r="D97" s="99">
        <v>5</v>
      </c>
      <c r="E97" s="99"/>
      <c r="F97" s="122" t="s">
        <v>372</v>
      </c>
      <c r="G97" s="96">
        <f>SUM(G98)</f>
        <v>0</v>
      </c>
      <c r="H97" s="96">
        <f>SUM(H98)</f>
        <v>0</v>
      </c>
      <c r="I97" s="96">
        <f>SUM(I98)</f>
        <v>0</v>
      </c>
      <c r="J97" s="96">
        <f t="shared" si="4"/>
        <v>0</v>
      </c>
      <c r="K97" s="95"/>
    </row>
    <row r="98" spans="1:11" x14ac:dyDescent="0.2">
      <c r="A98" s="101">
        <v>2</v>
      </c>
      <c r="B98" s="93">
        <v>2</v>
      </c>
      <c r="C98" s="93">
        <v>1</v>
      </c>
      <c r="D98" s="93">
        <v>5</v>
      </c>
      <c r="E98" s="108" t="s">
        <v>78</v>
      </c>
      <c r="F98" s="124" t="s">
        <v>372</v>
      </c>
      <c r="G98" s="90">
        <f>'CONSOLIDADO FR'!K27</f>
        <v>0</v>
      </c>
      <c r="H98" s="90">
        <f>'CUENTA T VS'!AS75</f>
        <v>0</v>
      </c>
      <c r="I98" s="90"/>
      <c r="J98" s="90">
        <f t="shared" si="4"/>
        <v>0</v>
      </c>
      <c r="K98" s="89">
        <f>J98/$J$25</f>
        <v>0</v>
      </c>
    </row>
    <row r="99" spans="1:11" x14ac:dyDescent="0.2">
      <c r="A99" s="102">
        <v>2</v>
      </c>
      <c r="B99" s="99">
        <v>2</v>
      </c>
      <c r="C99" s="99">
        <v>1</v>
      </c>
      <c r="D99" s="99">
        <v>6</v>
      </c>
      <c r="E99" s="99"/>
      <c r="F99" s="122" t="s">
        <v>141</v>
      </c>
      <c r="G99" s="96">
        <f>SUM(G100:G101)</f>
        <v>0</v>
      </c>
      <c r="H99" s="96">
        <f>SUM(H100:H101)</f>
        <v>0</v>
      </c>
      <c r="I99" s="96">
        <f>SUM(I100:I101)</f>
        <v>0</v>
      </c>
      <c r="J99" s="96">
        <f t="shared" si="4"/>
        <v>0</v>
      </c>
      <c r="K99" s="95"/>
    </row>
    <row r="100" spans="1:11" x14ac:dyDescent="0.2">
      <c r="A100" s="101">
        <v>2</v>
      </c>
      <c r="B100" s="93">
        <v>2</v>
      </c>
      <c r="C100" s="93">
        <v>1</v>
      </c>
      <c r="D100" s="93">
        <v>6</v>
      </c>
      <c r="E100" s="108" t="s">
        <v>78</v>
      </c>
      <c r="F100" s="124" t="s">
        <v>140</v>
      </c>
      <c r="G100" s="90">
        <f>'CONSOLIDADO FR'!K29</f>
        <v>0</v>
      </c>
      <c r="H100" s="90">
        <f>'CUENTA T VS'!AT75</f>
        <v>0</v>
      </c>
      <c r="I100" s="90"/>
      <c r="J100" s="90">
        <f t="shared" si="4"/>
        <v>0</v>
      </c>
      <c r="K100" s="89">
        <f>J100/$J$25</f>
        <v>0</v>
      </c>
    </row>
    <row r="101" spans="1:11" x14ac:dyDescent="0.2">
      <c r="A101" s="101">
        <v>2</v>
      </c>
      <c r="B101" s="93">
        <v>2</v>
      </c>
      <c r="C101" s="93">
        <v>1</v>
      </c>
      <c r="D101" s="93">
        <v>6</v>
      </c>
      <c r="E101" s="108" t="s">
        <v>77</v>
      </c>
      <c r="F101" s="124" t="s">
        <v>371</v>
      </c>
      <c r="G101" s="90"/>
      <c r="H101" s="90">
        <f>'CUENTA T VS'!AU75</f>
        <v>0</v>
      </c>
      <c r="I101" s="90"/>
      <c r="J101" s="90">
        <f t="shared" si="4"/>
        <v>0</v>
      </c>
      <c r="K101" s="89">
        <f>J101/$J$25</f>
        <v>0</v>
      </c>
    </row>
    <row r="102" spans="1:11" x14ac:dyDescent="0.2">
      <c r="A102" s="102">
        <v>2</v>
      </c>
      <c r="B102" s="99">
        <v>2</v>
      </c>
      <c r="C102" s="99">
        <v>1</v>
      </c>
      <c r="D102" s="99">
        <v>7</v>
      </c>
      <c r="E102" s="99"/>
      <c r="F102" s="122" t="s">
        <v>139</v>
      </c>
      <c r="G102" s="96">
        <f>SUM(G103)</f>
        <v>0</v>
      </c>
      <c r="H102" s="96">
        <f>SUM(H103)</f>
        <v>0</v>
      </c>
      <c r="I102" s="96">
        <f>SUM(I103)</f>
        <v>0</v>
      </c>
      <c r="J102" s="96">
        <f t="shared" si="4"/>
        <v>0</v>
      </c>
      <c r="K102" s="95"/>
    </row>
    <row r="103" spans="1:11" x14ac:dyDescent="0.2">
      <c r="A103" s="101">
        <v>2</v>
      </c>
      <c r="B103" s="93">
        <v>2</v>
      </c>
      <c r="C103" s="93">
        <v>1</v>
      </c>
      <c r="D103" s="93">
        <v>7</v>
      </c>
      <c r="E103" s="108" t="s">
        <v>78</v>
      </c>
      <c r="F103" s="124" t="s">
        <v>139</v>
      </c>
      <c r="G103" s="90">
        <f>'CONSOLIDADO FR'!K31</f>
        <v>0</v>
      </c>
      <c r="H103" s="90">
        <f>'CUENTA T VS'!AV75</f>
        <v>0</v>
      </c>
      <c r="I103" s="90"/>
      <c r="J103" s="90">
        <f t="shared" si="4"/>
        <v>0</v>
      </c>
      <c r="K103" s="89">
        <f>J103/$J$25</f>
        <v>0</v>
      </c>
    </row>
    <row r="104" spans="1:11" x14ac:dyDescent="0.2">
      <c r="A104" s="102">
        <v>2</v>
      </c>
      <c r="B104" s="99">
        <v>2</v>
      </c>
      <c r="C104" s="99">
        <v>1</v>
      </c>
      <c r="D104" s="99">
        <v>8</v>
      </c>
      <c r="E104" s="99"/>
      <c r="F104" s="122" t="s">
        <v>138</v>
      </c>
      <c r="G104" s="96">
        <f>SUM(G105)</f>
        <v>0</v>
      </c>
      <c r="H104" s="96">
        <f>SUM(H105)</f>
        <v>0</v>
      </c>
      <c r="I104" s="96">
        <f>SUM(I105)</f>
        <v>0</v>
      </c>
      <c r="J104" s="96">
        <f t="shared" si="4"/>
        <v>0</v>
      </c>
      <c r="K104" s="95"/>
    </row>
    <row r="105" spans="1:11" x14ac:dyDescent="0.2">
      <c r="A105" s="101">
        <v>2</v>
      </c>
      <c r="B105" s="93">
        <v>2</v>
      </c>
      <c r="C105" s="93">
        <v>1</v>
      </c>
      <c r="D105" s="93">
        <v>8</v>
      </c>
      <c r="E105" s="108" t="s">
        <v>78</v>
      </c>
      <c r="F105" s="124" t="s">
        <v>138</v>
      </c>
      <c r="G105" s="90">
        <f>'CONSOLIDADO FR'!K33</f>
        <v>0</v>
      </c>
      <c r="H105" s="90">
        <f>'CUENTA T VS'!AW75</f>
        <v>0</v>
      </c>
      <c r="I105" s="90"/>
      <c r="J105" s="90">
        <f t="shared" si="4"/>
        <v>0</v>
      </c>
      <c r="K105" s="89">
        <f>J105/$J$25</f>
        <v>0</v>
      </c>
    </row>
    <row r="106" spans="1:11" x14ac:dyDescent="0.2">
      <c r="A106" s="107">
        <v>2</v>
      </c>
      <c r="B106" s="106">
        <v>2</v>
      </c>
      <c r="C106" s="106">
        <v>2</v>
      </c>
      <c r="D106" s="106"/>
      <c r="E106" s="106"/>
      <c r="F106" s="125" t="s">
        <v>370</v>
      </c>
      <c r="G106" s="104">
        <f>+G107+G109</f>
        <v>0</v>
      </c>
      <c r="H106" s="104">
        <f>+H107+H109</f>
        <v>0</v>
      </c>
      <c r="I106" s="104">
        <f>+I107+I109</f>
        <v>0</v>
      </c>
      <c r="J106" s="104">
        <f t="shared" si="4"/>
        <v>0</v>
      </c>
      <c r="K106" s="103"/>
    </row>
    <row r="107" spans="1:11" x14ac:dyDescent="0.2">
      <c r="A107" s="102">
        <v>2</v>
      </c>
      <c r="B107" s="99">
        <v>2</v>
      </c>
      <c r="C107" s="99">
        <v>2</v>
      </c>
      <c r="D107" s="99">
        <v>1</v>
      </c>
      <c r="E107" s="99"/>
      <c r="F107" s="122" t="s">
        <v>369</v>
      </c>
      <c r="G107" s="96">
        <f>SUM(G108)</f>
        <v>0</v>
      </c>
      <c r="H107" s="96">
        <f>SUM(H108)</f>
        <v>0</v>
      </c>
      <c r="I107" s="96">
        <f>SUM(I108)</f>
        <v>0</v>
      </c>
      <c r="J107" s="96">
        <f t="shared" si="4"/>
        <v>0</v>
      </c>
      <c r="K107" s="95"/>
    </row>
    <row r="108" spans="1:11" x14ac:dyDescent="0.2">
      <c r="A108" s="101">
        <v>2</v>
      </c>
      <c r="B108" s="93">
        <v>2</v>
      </c>
      <c r="C108" s="93">
        <v>2</v>
      </c>
      <c r="D108" s="93">
        <v>1</v>
      </c>
      <c r="E108" s="108" t="s">
        <v>78</v>
      </c>
      <c r="F108" s="124" t="s">
        <v>369</v>
      </c>
      <c r="G108" s="90">
        <f>'CONSOLIDADO FR'!K36</f>
        <v>0</v>
      </c>
      <c r="H108" s="90">
        <f>'CUENTA T VS'!AX75</f>
        <v>0</v>
      </c>
      <c r="I108" s="90"/>
      <c r="J108" s="90">
        <f t="shared" si="4"/>
        <v>0</v>
      </c>
      <c r="K108" s="89">
        <f>J108/$J$25</f>
        <v>0</v>
      </c>
    </row>
    <row r="109" spans="1:11" x14ac:dyDescent="0.2">
      <c r="A109" s="102">
        <v>2</v>
      </c>
      <c r="B109" s="99">
        <v>2</v>
      </c>
      <c r="C109" s="99">
        <v>2</v>
      </c>
      <c r="D109" s="99">
        <v>2</v>
      </c>
      <c r="E109" s="99"/>
      <c r="F109" s="122" t="s">
        <v>368</v>
      </c>
      <c r="G109" s="96">
        <f>SUM(G110)</f>
        <v>0</v>
      </c>
      <c r="H109" s="96">
        <f>SUM(H110)</f>
        <v>0</v>
      </c>
      <c r="I109" s="96">
        <f>SUM(I110)</f>
        <v>0</v>
      </c>
      <c r="J109" s="96">
        <f t="shared" si="4"/>
        <v>0</v>
      </c>
      <c r="K109" s="95"/>
    </row>
    <row r="110" spans="1:11" x14ac:dyDescent="0.2">
      <c r="A110" s="101">
        <v>2</v>
      </c>
      <c r="B110" s="93">
        <v>2</v>
      </c>
      <c r="C110" s="93">
        <v>2</v>
      </c>
      <c r="D110" s="93">
        <v>2</v>
      </c>
      <c r="E110" s="108" t="s">
        <v>78</v>
      </c>
      <c r="F110" s="124" t="s">
        <v>368</v>
      </c>
      <c r="G110" s="90">
        <f>'CONSOLIDADO FR'!K38</f>
        <v>0</v>
      </c>
      <c r="H110" s="90">
        <f>'CUENTA T VS'!AY75</f>
        <v>0</v>
      </c>
      <c r="I110" s="90"/>
      <c r="J110" s="90">
        <f t="shared" si="4"/>
        <v>0</v>
      </c>
      <c r="K110" s="89">
        <f>J110/$J$25</f>
        <v>0</v>
      </c>
    </row>
    <row r="111" spans="1:11" x14ac:dyDescent="0.2">
      <c r="A111" s="107">
        <v>2</v>
      </c>
      <c r="B111" s="106">
        <v>2</v>
      </c>
      <c r="C111" s="106">
        <v>3</v>
      </c>
      <c r="D111" s="106"/>
      <c r="E111" s="106"/>
      <c r="F111" s="125" t="s">
        <v>367</v>
      </c>
      <c r="G111" s="104">
        <f>+G112+G114</f>
        <v>0</v>
      </c>
      <c r="H111" s="104">
        <f>+H112+H114</f>
        <v>9020</v>
      </c>
      <c r="I111" s="104">
        <f>+I112+I114</f>
        <v>0</v>
      </c>
      <c r="J111" s="104">
        <f t="shared" si="4"/>
        <v>9020</v>
      </c>
      <c r="K111" s="103"/>
    </row>
    <row r="112" spans="1:11" x14ac:dyDescent="0.2">
      <c r="A112" s="102">
        <v>2</v>
      </c>
      <c r="B112" s="99">
        <v>2</v>
      </c>
      <c r="C112" s="99">
        <v>3</v>
      </c>
      <c r="D112" s="99">
        <v>1</v>
      </c>
      <c r="E112" s="99"/>
      <c r="F112" s="122" t="s">
        <v>366</v>
      </c>
      <c r="G112" s="96">
        <f>SUM(G113)</f>
        <v>0</v>
      </c>
      <c r="H112" s="96">
        <f>SUM(H113)</f>
        <v>9020</v>
      </c>
      <c r="I112" s="96">
        <f>SUM(I113)</f>
        <v>0</v>
      </c>
      <c r="J112" s="96">
        <f t="shared" si="4"/>
        <v>9020</v>
      </c>
      <c r="K112" s="95"/>
    </row>
    <row r="113" spans="1:11" x14ac:dyDescent="0.2">
      <c r="A113" s="101">
        <v>2</v>
      </c>
      <c r="B113" s="93">
        <v>2</v>
      </c>
      <c r="C113" s="93">
        <v>3</v>
      </c>
      <c r="D113" s="93">
        <v>1</v>
      </c>
      <c r="E113" s="108" t="s">
        <v>78</v>
      </c>
      <c r="F113" s="124" t="s">
        <v>366</v>
      </c>
      <c r="G113" s="90">
        <f>'CONSOLIDADO FR'!K41</f>
        <v>0</v>
      </c>
      <c r="H113" s="90">
        <f>'CUENTA T VS'!AZ75</f>
        <v>9020</v>
      </c>
      <c r="I113" s="90"/>
      <c r="J113" s="90">
        <f t="shared" si="4"/>
        <v>9020</v>
      </c>
      <c r="K113" s="89">
        <f>J113/$J$25</f>
        <v>2.426872702239885E-2</v>
      </c>
    </row>
    <row r="114" spans="1:11" x14ac:dyDescent="0.2">
      <c r="A114" s="102">
        <v>2</v>
      </c>
      <c r="B114" s="99">
        <v>2</v>
      </c>
      <c r="C114" s="99">
        <v>3</v>
      </c>
      <c r="D114" s="99">
        <v>2</v>
      </c>
      <c r="E114" s="99"/>
      <c r="F114" s="122" t="s">
        <v>132</v>
      </c>
      <c r="G114" s="96">
        <f>SUM(G115)</f>
        <v>0</v>
      </c>
      <c r="H114" s="96">
        <f>SUM(H115)</f>
        <v>0</v>
      </c>
      <c r="I114" s="96">
        <f>SUM(I115)</f>
        <v>0</v>
      </c>
      <c r="J114" s="96">
        <f t="shared" si="4"/>
        <v>0</v>
      </c>
      <c r="K114" s="95"/>
    </row>
    <row r="115" spans="1:11" x14ac:dyDescent="0.2">
      <c r="A115" s="101">
        <v>2</v>
      </c>
      <c r="B115" s="93">
        <v>2</v>
      </c>
      <c r="C115" s="93">
        <v>3</v>
      </c>
      <c r="D115" s="93">
        <v>2</v>
      </c>
      <c r="E115" s="108" t="s">
        <v>78</v>
      </c>
      <c r="F115" s="124" t="s">
        <v>132</v>
      </c>
      <c r="G115" s="90">
        <f>'CONSOLIDADO FR'!K43</f>
        <v>0</v>
      </c>
      <c r="H115" s="90">
        <f>'CUENTA T VS'!BA75</f>
        <v>0</v>
      </c>
      <c r="I115" s="90"/>
      <c r="J115" s="90">
        <f t="shared" si="4"/>
        <v>0</v>
      </c>
      <c r="K115" s="89">
        <f>J115/$J$25</f>
        <v>0</v>
      </c>
    </row>
    <row r="116" spans="1:11" x14ac:dyDescent="0.2">
      <c r="A116" s="107">
        <v>2</v>
      </c>
      <c r="B116" s="106">
        <v>2</v>
      </c>
      <c r="C116" s="106">
        <v>4</v>
      </c>
      <c r="D116" s="106"/>
      <c r="E116" s="106"/>
      <c r="F116" s="125" t="s">
        <v>365</v>
      </c>
      <c r="G116" s="104">
        <f>+G117+G119+G121+G123</f>
        <v>0</v>
      </c>
      <c r="H116" s="104">
        <f>+H117+H119+H121+H123</f>
        <v>12922.27</v>
      </c>
      <c r="I116" s="104">
        <f>+I117+I119+I121+I123</f>
        <v>0</v>
      </c>
      <c r="J116" s="104">
        <f t="shared" si="4"/>
        <v>12922.27</v>
      </c>
      <c r="K116" s="103"/>
    </row>
    <row r="117" spans="1:11" x14ac:dyDescent="0.2">
      <c r="A117" s="102">
        <v>2</v>
      </c>
      <c r="B117" s="99">
        <v>2</v>
      </c>
      <c r="C117" s="99">
        <v>4</v>
      </c>
      <c r="D117" s="99">
        <v>1</v>
      </c>
      <c r="E117" s="99"/>
      <c r="F117" s="122" t="s">
        <v>364</v>
      </c>
      <c r="G117" s="96">
        <f>SUM(G118)</f>
        <v>0</v>
      </c>
      <c r="H117" s="96">
        <f>SUM(H118)</f>
        <v>0</v>
      </c>
      <c r="I117" s="96">
        <f>SUM(I118)</f>
        <v>0</v>
      </c>
      <c r="J117" s="96">
        <f t="shared" si="4"/>
        <v>0</v>
      </c>
      <c r="K117" s="95"/>
    </row>
    <row r="118" spans="1:11" x14ac:dyDescent="0.2">
      <c r="A118" s="101">
        <v>2</v>
      </c>
      <c r="B118" s="93">
        <v>2</v>
      </c>
      <c r="C118" s="93">
        <v>4</v>
      </c>
      <c r="D118" s="93">
        <v>1</v>
      </c>
      <c r="E118" s="108" t="s">
        <v>78</v>
      </c>
      <c r="F118" s="124" t="s">
        <v>364</v>
      </c>
      <c r="G118" s="90">
        <f>'CONSOLIDADO FR'!K46</f>
        <v>0</v>
      </c>
      <c r="H118" s="90">
        <f>'CUENTA T VS'!BB75</f>
        <v>0</v>
      </c>
      <c r="I118" s="90"/>
      <c r="J118" s="90">
        <f t="shared" si="4"/>
        <v>0</v>
      </c>
      <c r="K118" s="89">
        <f>J118/$J$25</f>
        <v>0</v>
      </c>
    </row>
    <row r="119" spans="1:11" x14ac:dyDescent="0.2">
      <c r="A119" s="102">
        <v>2</v>
      </c>
      <c r="B119" s="99">
        <v>2</v>
      </c>
      <c r="C119" s="99">
        <v>4</v>
      </c>
      <c r="D119" s="99">
        <v>2</v>
      </c>
      <c r="E119" s="99"/>
      <c r="F119" s="122" t="s">
        <v>129</v>
      </c>
      <c r="G119" s="96">
        <f>SUM(G120)</f>
        <v>0</v>
      </c>
      <c r="H119" s="96">
        <f>SUM(H120)</f>
        <v>12922.27</v>
      </c>
      <c r="I119" s="96">
        <f>SUM(I120)</f>
        <v>0</v>
      </c>
      <c r="J119" s="96">
        <f t="shared" si="4"/>
        <v>12922.27</v>
      </c>
      <c r="K119" s="95"/>
    </row>
    <row r="120" spans="1:11" x14ac:dyDescent="0.2">
      <c r="A120" s="101">
        <v>2</v>
      </c>
      <c r="B120" s="93">
        <v>2</v>
      </c>
      <c r="C120" s="93">
        <v>4</v>
      </c>
      <c r="D120" s="93">
        <v>2</v>
      </c>
      <c r="E120" s="108" t="s">
        <v>78</v>
      </c>
      <c r="F120" s="124" t="s">
        <v>129</v>
      </c>
      <c r="G120" s="90">
        <f>'CONSOLIDADO FR'!K48</f>
        <v>0</v>
      </c>
      <c r="H120" s="90">
        <f>'CUENTA T VS'!BC75</f>
        <v>12922.27</v>
      </c>
      <c r="I120" s="90"/>
      <c r="J120" s="90">
        <f t="shared" si="4"/>
        <v>12922.27</v>
      </c>
      <c r="K120" s="89">
        <f>J120/$J$25</f>
        <v>3.4767964871367407E-2</v>
      </c>
    </row>
    <row r="121" spans="1:11" x14ac:dyDescent="0.2">
      <c r="A121" s="102">
        <v>2</v>
      </c>
      <c r="B121" s="99">
        <v>2</v>
      </c>
      <c r="C121" s="99">
        <v>4</v>
      </c>
      <c r="D121" s="99">
        <v>3</v>
      </c>
      <c r="E121" s="99"/>
      <c r="F121" s="122" t="s">
        <v>363</v>
      </c>
      <c r="G121" s="96">
        <f>SUM(G122)</f>
        <v>0</v>
      </c>
      <c r="H121" s="96">
        <f>SUM(H122)</f>
        <v>0</v>
      </c>
      <c r="I121" s="96">
        <f>SUM(I122)</f>
        <v>0</v>
      </c>
      <c r="J121" s="96">
        <f t="shared" si="4"/>
        <v>0</v>
      </c>
      <c r="K121" s="95"/>
    </row>
    <row r="122" spans="1:11" x14ac:dyDescent="0.2">
      <c r="A122" s="101">
        <v>2</v>
      </c>
      <c r="B122" s="93">
        <v>2</v>
      </c>
      <c r="C122" s="93">
        <v>4</v>
      </c>
      <c r="D122" s="93">
        <v>3</v>
      </c>
      <c r="E122" s="108" t="s">
        <v>78</v>
      </c>
      <c r="F122" s="124" t="s">
        <v>363</v>
      </c>
      <c r="G122" s="90">
        <f>'CONSOLIDADO FR'!K50</f>
        <v>0</v>
      </c>
      <c r="H122" s="90">
        <f>'CUENTA T VS'!BD75</f>
        <v>0</v>
      </c>
      <c r="I122" s="90"/>
      <c r="J122" s="90">
        <f t="shared" si="4"/>
        <v>0</v>
      </c>
      <c r="K122" s="89">
        <f>J122/$J$25</f>
        <v>0</v>
      </c>
    </row>
    <row r="123" spans="1:11" x14ac:dyDescent="0.2">
      <c r="A123" s="102">
        <v>2</v>
      </c>
      <c r="B123" s="99">
        <v>2</v>
      </c>
      <c r="C123" s="99">
        <v>4</v>
      </c>
      <c r="D123" s="99">
        <v>4</v>
      </c>
      <c r="E123" s="99"/>
      <c r="F123" s="122" t="s">
        <v>362</v>
      </c>
      <c r="G123" s="96">
        <f>SUM(G124)</f>
        <v>0</v>
      </c>
      <c r="H123" s="96">
        <f>SUM(H124)</f>
        <v>0</v>
      </c>
      <c r="I123" s="96">
        <f>SUM(I124)</f>
        <v>0</v>
      </c>
      <c r="J123" s="96">
        <f t="shared" si="4"/>
        <v>0</v>
      </c>
      <c r="K123" s="95"/>
    </row>
    <row r="124" spans="1:11" x14ac:dyDescent="0.2">
      <c r="A124" s="101">
        <v>2</v>
      </c>
      <c r="B124" s="93">
        <v>2</v>
      </c>
      <c r="C124" s="93">
        <v>4</v>
      </c>
      <c r="D124" s="93">
        <v>4</v>
      </c>
      <c r="E124" s="108" t="s">
        <v>78</v>
      </c>
      <c r="F124" s="124" t="s">
        <v>362</v>
      </c>
      <c r="G124" s="90">
        <f>'CONSOLIDADO FR'!K52</f>
        <v>0</v>
      </c>
      <c r="H124" s="90">
        <f>'CUENTA T VS'!BE75</f>
        <v>0</v>
      </c>
      <c r="I124" s="90"/>
      <c r="J124" s="90">
        <f t="shared" si="4"/>
        <v>0</v>
      </c>
      <c r="K124" s="89">
        <f>J124/$J$25</f>
        <v>0</v>
      </c>
    </row>
    <row r="125" spans="1:11" x14ac:dyDescent="0.2">
      <c r="A125" s="114">
        <v>2</v>
      </c>
      <c r="B125" s="106">
        <v>2</v>
      </c>
      <c r="C125" s="106">
        <v>5</v>
      </c>
      <c r="D125" s="106"/>
      <c r="E125" s="106"/>
      <c r="F125" s="125" t="s">
        <v>361</v>
      </c>
      <c r="G125" s="104">
        <f>+G126+G128+G130+G136+G138+G140+G142+G144+G146</f>
        <v>0</v>
      </c>
      <c r="H125" s="104">
        <f>+H126+H128+H130+H136+H138+H140+H142+H144+H146</f>
        <v>0</v>
      </c>
      <c r="I125" s="104">
        <f>+I126+I128+I130+I136+I138+I140+I142+I144+I146</f>
        <v>0</v>
      </c>
      <c r="J125" s="104">
        <f>SUM(G125:I125)</f>
        <v>0</v>
      </c>
      <c r="K125" s="103"/>
    </row>
    <row r="126" spans="1:11" x14ac:dyDescent="0.2">
      <c r="A126" s="102">
        <v>2</v>
      </c>
      <c r="B126" s="99">
        <v>2</v>
      </c>
      <c r="C126" s="99">
        <v>5</v>
      </c>
      <c r="D126" s="99">
        <v>1</v>
      </c>
      <c r="E126" s="98"/>
      <c r="F126" s="122" t="s">
        <v>360</v>
      </c>
      <c r="G126" s="96">
        <f>SUM(G127)</f>
        <v>0</v>
      </c>
      <c r="H126" s="96">
        <f>SUM(H127)</f>
        <v>0</v>
      </c>
      <c r="I126" s="96">
        <f>SUM(I127)</f>
        <v>0</v>
      </c>
      <c r="J126" s="96">
        <f t="shared" si="4"/>
        <v>0</v>
      </c>
      <c r="K126" s="95"/>
    </row>
    <row r="127" spans="1:11" x14ac:dyDescent="0.2">
      <c r="A127" s="101">
        <v>2</v>
      </c>
      <c r="B127" s="93">
        <v>2</v>
      </c>
      <c r="C127" s="93">
        <v>5</v>
      </c>
      <c r="D127" s="93">
        <v>1</v>
      </c>
      <c r="E127" s="108" t="s">
        <v>78</v>
      </c>
      <c r="F127" s="124" t="s">
        <v>360</v>
      </c>
      <c r="G127" s="90">
        <f>'CONSOLIDADO FR'!K55</f>
        <v>0</v>
      </c>
      <c r="H127" s="90">
        <f>'CUENTA T VS'!BF75</f>
        <v>0</v>
      </c>
      <c r="I127" s="91"/>
      <c r="J127" s="90">
        <f t="shared" si="4"/>
        <v>0</v>
      </c>
      <c r="K127" s="89">
        <f>J127/$J$25</f>
        <v>0</v>
      </c>
    </row>
    <row r="128" spans="1:11" x14ac:dyDescent="0.2">
      <c r="A128" s="102">
        <v>2</v>
      </c>
      <c r="B128" s="99">
        <v>2</v>
      </c>
      <c r="C128" s="99">
        <v>5</v>
      </c>
      <c r="D128" s="99">
        <v>2</v>
      </c>
      <c r="E128" s="98"/>
      <c r="F128" s="122" t="s">
        <v>359</v>
      </c>
      <c r="G128" s="96">
        <f>SUM(G129)</f>
        <v>0</v>
      </c>
      <c r="H128" s="96">
        <f>SUM(H129)</f>
        <v>0</v>
      </c>
      <c r="I128" s="96">
        <f>SUM(I129)</f>
        <v>0</v>
      </c>
      <c r="J128" s="96">
        <f t="shared" si="4"/>
        <v>0</v>
      </c>
      <c r="K128" s="95"/>
    </row>
    <row r="129" spans="1:11" x14ac:dyDescent="0.2">
      <c r="A129" s="101">
        <v>2</v>
      </c>
      <c r="B129" s="93">
        <v>2</v>
      </c>
      <c r="C129" s="93">
        <v>5</v>
      </c>
      <c r="D129" s="93">
        <v>2</v>
      </c>
      <c r="E129" s="108" t="s">
        <v>78</v>
      </c>
      <c r="F129" s="124" t="s">
        <v>568</v>
      </c>
      <c r="G129" s="91"/>
      <c r="H129" s="90">
        <f>'CUENTA T VS'!BG75</f>
        <v>0</v>
      </c>
      <c r="I129" s="91"/>
      <c r="J129" s="90">
        <f t="shared" si="4"/>
        <v>0</v>
      </c>
      <c r="K129" s="89">
        <f>J129/$J$25</f>
        <v>0</v>
      </c>
    </row>
    <row r="130" spans="1:11" x14ac:dyDescent="0.2">
      <c r="A130" s="102">
        <v>2</v>
      </c>
      <c r="B130" s="99">
        <v>2</v>
      </c>
      <c r="C130" s="99">
        <v>5</v>
      </c>
      <c r="D130" s="99">
        <v>3</v>
      </c>
      <c r="E130" s="98"/>
      <c r="F130" s="122" t="s">
        <v>124</v>
      </c>
      <c r="G130" s="96">
        <f>SUM(G131:G135)</f>
        <v>0</v>
      </c>
      <c r="H130" s="96">
        <f>SUM(H131:H135)</f>
        <v>0</v>
      </c>
      <c r="I130" s="96">
        <f>SUM(I131:I135)</f>
        <v>0</v>
      </c>
      <c r="J130" s="96">
        <f t="shared" si="4"/>
        <v>0</v>
      </c>
      <c r="K130" s="95"/>
    </row>
    <row r="131" spans="1:11" x14ac:dyDescent="0.2">
      <c r="A131" s="101">
        <v>2</v>
      </c>
      <c r="B131" s="93">
        <v>2</v>
      </c>
      <c r="C131" s="93">
        <v>5</v>
      </c>
      <c r="D131" s="93">
        <v>3</v>
      </c>
      <c r="E131" s="108" t="s">
        <v>78</v>
      </c>
      <c r="F131" s="124" t="s">
        <v>358</v>
      </c>
      <c r="G131" s="90">
        <f>'CONSOLIDADO FR'!K57</f>
        <v>0</v>
      </c>
      <c r="H131" s="90">
        <f>'CUENTA T VS'!BH75</f>
        <v>0</v>
      </c>
      <c r="I131" s="91"/>
      <c r="J131" s="90">
        <f t="shared" si="4"/>
        <v>0</v>
      </c>
      <c r="K131" s="89">
        <f>J131/$J$25</f>
        <v>0</v>
      </c>
    </row>
    <row r="132" spans="1:11" x14ac:dyDescent="0.2">
      <c r="A132" s="101">
        <v>2</v>
      </c>
      <c r="B132" s="93">
        <v>2</v>
      </c>
      <c r="C132" s="93">
        <v>5</v>
      </c>
      <c r="D132" s="93">
        <v>3</v>
      </c>
      <c r="E132" s="108" t="s">
        <v>77</v>
      </c>
      <c r="F132" s="124" t="s">
        <v>569</v>
      </c>
      <c r="G132" s="90">
        <f>'CONSOLIDADO FR'!K58</f>
        <v>0</v>
      </c>
      <c r="H132" s="90">
        <f>'CUENTA T VS'!BI75</f>
        <v>0</v>
      </c>
      <c r="I132" s="91"/>
      <c r="J132" s="90">
        <f t="shared" si="4"/>
        <v>0</v>
      </c>
      <c r="K132" s="89">
        <f>J132/$J$25</f>
        <v>0</v>
      </c>
    </row>
    <row r="133" spans="1:11" x14ac:dyDescent="0.2">
      <c r="A133" s="101">
        <v>2</v>
      </c>
      <c r="B133" s="93">
        <v>2</v>
      </c>
      <c r="C133" s="93">
        <v>5</v>
      </c>
      <c r="D133" s="93">
        <v>3</v>
      </c>
      <c r="E133" s="108" t="s">
        <v>199</v>
      </c>
      <c r="F133" s="124" t="s">
        <v>357</v>
      </c>
      <c r="G133" s="90">
        <f>'CONSOLIDADO FR'!K59</f>
        <v>0</v>
      </c>
      <c r="H133" s="90">
        <f>'CUENTA T VS'!BJ75</f>
        <v>0</v>
      </c>
      <c r="I133" s="91"/>
      <c r="J133" s="90">
        <f t="shared" si="4"/>
        <v>0</v>
      </c>
      <c r="K133" s="89">
        <f>J133/$J$25</f>
        <v>0</v>
      </c>
    </row>
    <row r="134" spans="1:11" x14ac:dyDescent="0.2">
      <c r="A134" s="101">
        <v>2</v>
      </c>
      <c r="B134" s="93">
        <v>2</v>
      </c>
      <c r="C134" s="93">
        <v>5</v>
      </c>
      <c r="D134" s="93">
        <v>3</v>
      </c>
      <c r="E134" s="108" t="s">
        <v>267</v>
      </c>
      <c r="F134" s="124" t="s">
        <v>356</v>
      </c>
      <c r="G134" s="90">
        <f>'CONSOLIDADO FR'!K60</f>
        <v>0</v>
      </c>
      <c r="H134" s="90">
        <f>'CUENTA T VS'!BK75</f>
        <v>0</v>
      </c>
      <c r="I134" s="91"/>
      <c r="J134" s="90">
        <f t="shared" si="4"/>
        <v>0</v>
      </c>
      <c r="K134" s="89">
        <f>J134/$J$25</f>
        <v>0</v>
      </c>
    </row>
    <row r="135" spans="1:11" x14ac:dyDescent="0.2">
      <c r="A135" s="101">
        <v>2</v>
      </c>
      <c r="B135" s="93">
        <v>2</v>
      </c>
      <c r="C135" s="93">
        <v>5</v>
      </c>
      <c r="D135" s="93">
        <v>3</v>
      </c>
      <c r="E135" s="108" t="s">
        <v>265</v>
      </c>
      <c r="F135" s="124" t="s">
        <v>355</v>
      </c>
      <c r="G135" s="90">
        <f>'CONSOLIDADO FR'!K61</f>
        <v>0</v>
      </c>
      <c r="H135" s="90">
        <f>'CUENTA T VS'!BL75</f>
        <v>0</v>
      </c>
      <c r="I135" s="91"/>
      <c r="J135" s="90">
        <f t="shared" si="4"/>
        <v>0</v>
      </c>
      <c r="K135" s="89">
        <f>J135/$J$25</f>
        <v>0</v>
      </c>
    </row>
    <row r="136" spans="1:11" x14ac:dyDescent="0.2">
      <c r="A136" s="102">
        <v>2</v>
      </c>
      <c r="B136" s="99">
        <v>2</v>
      </c>
      <c r="C136" s="99">
        <v>5</v>
      </c>
      <c r="D136" s="99">
        <v>4</v>
      </c>
      <c r="E136" s="98"/>
      <c r="F136" s="122" t="s">
        <v>354</v>
      </c>
      <c r="G136" s="96">
        <f>SUM(G137)</f>
        <v>0</v>
      </c>
      <c r="H136" s="96">
        <f>SUM(H137)</f>
        <v>0</v>
      </c>
      <c r="I136" s="96">
        <f>SUM(I137)</f>
        <v>0</v>
      </c>
      <c r="J136" s="96">
        <f t="shared" si="4"/>
        <v>0</v>
      </c>
      <c r="K136" s="95"/>
    </row>
    <row r="137" spans="1:11" x14ac:dyDescent="0.2">
      <c r="A137" s="101">
        <v>2</v>
      </c>
      <c r="B137" s="93">
        <v>2</v>
      </c>
      <c r="C137" s="93">
        <v>5</v>
      </c>
      <c r="D137" s="93">
        <v>4</v>
      </c>
      <c r="E137" s="108" t="s">
        <v>78</v>
      </c>
      <c r="F137" s="124" t="s">
        <v>354</v>
      </c>
      <c r="G137" s="90">
        <f>'CONSOLIDADO FR'!K63</f>
        <v>0</v>
      </c>
      <c r="H137" s="90">
        <f>'CUENTA T VS'!BM75</f>
        <v>0</v>
      </c>
      <c r="I137" s="91"/>
      <c r="J137" s="90">
        <f t="shared" si="4"/>
        <v>0</v>
      </c>
      <c r="K137" s="89">
        <f>J137/$J$25</f>
        <v>0</v>
      </c>
    </row>
    <row r="138" spans="1:11" x14ac:dyDescent="0.2">
      <c r="A138" s="102">
        <v>2</v>
      </c>
      <c r="B138" s="99">
        <v>2</v>
      </c>
      <c r="C138" s="99">
        <v>5</v>
      </c>
      <c r="D138" s="99">
        <v>5</v>
      </c>
      <c r="E138" s="98"/>
      <c r="F138" s="122" t="s">
        <v>353</v>
      </c>
      <c r="G138" s="96">
        <f>SUM(G139)</f>
        <v>0</v>
      </c>
      <c r="H138" s="96">
        <f>SUM(H139)</f>
        <v>0</v>
      </c>
      <c r="I138" s="96">
        <f>SUM(I139)</f>
        <v>0</v>
      </c>
      <c r="J138" s="96">
        <f t="shared" si="4"/>
        <v>0</v>
      </c>
      <c r="K138" s="95"/>
    </row>
    <row r="139" spans="1:11" x14ac:dyDescent="0.2">
      <c r="A139" s="101">
        <v>2</v>
      </c>
      <c r="B139" s="93">
        <v>2</v>
      </c>
      <c r="C139" s="93">
        <v>5</v>
      </c>
      <c r="D139" s="93">
        <v>5</v>
      </c>
      <c r="E139" s="108" t="s">
        <v>78</v>
      </c>
      <c r="F139" s="124" t="s">
        <v>353</v>
      </c>
      <c r="G139" s="91"/>
      <c r="H139" s="90">
        <f>'CUENTA T VS'!BN75</f>
        <v>0</v>
      </c>
      <c r="I139" s="91"/>
      <c r="J139" s="90">
        <f t="shared" si="4"/>
        <v>0</v>
      </c>
      <c r="K139" s="89">
        <f>J139/$J$25</f>
        <v>0</v>
      </c>
    </row>
    <row r="140" spans="1:11" x14ac:dyDescent="0.2">
      <c r="A140" s="102">
        <v>2</v>
      </c>
      <c r="B140" s="99">
        <v>2</v>
      </c>
      <c r="C140" s="99">
        <v>5</v>
      </c>
      <c r="D140" s="99">
        <v>6</v>
      </c>
      <c r="E140" s="98"/>
      <c r="F140" s="122" t="s">
        <v>352</v>
      </c>
      <c r="G140" s="96">
        <f>SUM(G141)</f>
        <v>0</v>
      </c>
      <c r="H140" s="96">
        <f>SUM(H141)</f>
        <v>0</v>
      </c>
      <c r="I140" s="96">
        <f>SUM(I141)</f>
        <v>0</v>
      </c>
      <c r="J140" s="96">
        <f t="shared" si="4"/>
        <v>0</v>
      </c>
      <c r="K140" s="95"/>
    </row>
    <row r="141" spans="1:11" x14ac:dyDescent="0.2">
      <c r="A141" s="101">
        <v>2</v>
      </c>
      <c r="B141" s="93">
        <v>2</v>
      </c>
      <c r="C141" s="93">
        <v>5</v>
      </c>
      <c r="D141" s="93">
        <v>6</v>
      </c>
      <c r="E141" s="108" t="s">
        <v>78</v>
      </c>
      <c r="F141" s="124" t="s">
        <v>352</v>
      </c>
      <c r="G141" s="91"/>
      <c r="H141" s="90">
        <f>'CUENTA T VS'!BO75</f>
        <v>0</v>
      </c>
      <c r="I141" s="91"/>
      <c r="J141" s="90">
        <f t="shared" si="4"/>
        <v>0</v>
      </c>
      <c r="K141" s="89">
        <f>J141/$J$25</f>
        <v>0</v>
      </c>
    </row>
    <row r="142" spans="1:11" x14ac:dyDescent="0.2">
      <c r="A142" s="102">
        <v>2</v>
      </c>
      <c r="B142" s="99">
        <v>2</v>
      </c>
      <c r="C142" s="99">
        <v>5</v>
      </c>
      <c r="D142" s="99">
        <v>7</v>
      </c>
      <c r="E142" s="98"/>
      <c r="F142" s="122" t="s">
        <v>351</v>
      </c>
      <c r="G142" s="96">
        <f>SUM(G143)</f>
        <v>0</v>
      </c>
      <c r="H142" s="96">
        <f>SUM(H143)</f>
        <v>0</v>
      </c>
      <c r="I142" s="96">
        <f>SUM(I143)</f>
        <v>0</v>
      </c>
      <c r="J142" s="96">
        <f t="shared" si="4"/>
        <v>0</v>
      </c>
      <c r="K142" s="95"/>
    </row>
    <row r="143" spans="1:11" x14ac:dyDescent="0.2">
      <c r="A143" s="101">
        <v>2</v>
      </c>
      <c r="B143" s="93">
        <v>2</v>
      </c>
      <c r="C143" s="93">
        <v>5</v>
      </c>
      <c r="D143" s="93">
        <v>7</v>
      </c>
      <c r="E143" s="108" t="s">
        <v>78</v>
      </c>
      <c r="F143" s="124" t="s">
        <v>351</v>
      </c>
      <c r="G143" s="91"/>
      <c r="H143" s="90">
        <f>'CUENTA T VS'!BP75</f>
        <v>0</v>
      </c>
      <c r="I143" s="91"/>
      <c r="J143" s="90">
        <f t="shared" si="4"/>
        <v>0</v>
      </c>
      <c r="K143" s="89">
        <f>J143/$J$25</f>
        <v>0</v>
      </c>
    </row>
    <row r="144" spans="1:11" x14ac:dyDescent="0.2">
      <c r="A144" s="102">
        <v>2</v>
      </c>
      <c r="B144" s="99">
        <v>2</v>
      </c>
      <c r="C144" s="99">
        <v>5</v>
      </c>
      <c r="D144" s="99">
        <v>8</v>
      </c>
      <c r="E144" s="98"/>
      <c r="F144" s="122" t="s">
        <v>350</v>
      </c>
      <c r="G144" s="96">
        <f>SUM(G145)</f>
        <v>0</v>
      </c>
      <c r="H144" s="96">
        <f>SUM(H145)</f>
        <v>0</v>
      </c>
      <c r="I144" s="96">
        <f>SUM(I145)</f>
        <v>0</v>
      </c>
      <c r="J144" s="96">
        <f t="shared" si="4"/>
        <v>0</v>
      </c>
      <c r="K144" s="95"/>
    </row>
    <row r="145" spans="1:11" x14ac:dyDescent="0.2">
      <c r="A145" s="101">
        <v>2</v>
      </c>
      <c r="B145" s="93">
        <v>2</v>
      </c>
      <c r="C145" s="93">
        <v>5</v>
      </c>
      <c r="D145" s="93">
        <v>8</v>
      </c>
      <c r="E145" s="108" t="s">
        <v>78</v>
      </c>
      <c r="F145" s="124" t="s">
        <v>350</v>
      </c>
      <c r="G145" s="90">
        <f>'CONSOLIDADO FR'!K65</f>
        <v>0</v>
      </c>
      <c r="H145" s="90">
        <f>'CUENTA T VS'!BQ75</f>
        <v>0</v>
      </c>
      <c r="I145" s="91"/>
      <c r="J145" s="90">
        <f>SUM(G145:I145)</f>
        <v>0</v>
      </c>
      <c r="K145" s="89">
        <f>J145/$J$25</f>
        <v>0</v>
      </c>
    </row>
    <row r="146" spans="1:11" x14ac:dyDescent="0.2">
      <c r="A146" s="102">
        <v>2</v>
      </c>
      <c r="B146" s="99">
        <v>2</v>
      </c>
      <c r="C146" s="99">
        <v>5</v>
      </c>
      <c r="D146" s="99">
        <v>9</v>
      </c>
      <c r="E146" s="98"/>
      <c r="F146" s="122" t="s">
        <v>570</v>
      </c>
      <c r="G146" s="96">
        <f>SUM(G147)</f>
        <v>0</v>
      </c>
      <c r="H146" s="96">
        <f>SUM(H147)</f>
        <v>0</v>
      </c>
      <c r="I146" s="96">
        <f>SUM(I147)</f>
        <v>0</v>
      </c>
      <c r="J146" s="96">
        <f>SUM(G146:I146)</f>
        <v>0</v>
      </c>
      <c r="K146" s="95"/>
    </row>
    <row r="147" spans="1:11" x14ac:dyDescent="0.2">
      <c r="A147" s="101">
        <v>2</v>
      </c>
      <c r="B147" s="93">
        <v>2</v>
      </c>
      <c r="C147" s="93">
        <v>5</v>
      </c>
      <c r="D147" s="93">
        <v>9</v>
      </c>
      <c r="E147" s="108" t="s">
        <v>78</v>
      </c>
      <c r="F147" s="124" t="s">
        <v>571</v>
      </c>
      <c r="G147" s="90">
        <f>'CONSOLIDADO FR'!K67</f>
        <v>0</v>
      </c>
      <c r="H147" s="90">
        <f>'CUENTA T VS'!BR75</f>
        <v>0</v>
      </c>
      <c r="I147" s="91"/>
      <c r="J147" s="90">
        <f>SUM(G147:I147)</f>
        <v>0</v>
      </c>
      <c r="K147" s="89">
        <f>J147/$J$25</f>
        <v>0</v>
      </c>
    </row>
    <row r="148" spans="1:11" x14ac:dyDescent="0.2">
      <c r="A148" s="114">
        <v>2</v>
      </c>
      <c r="B148" s="106">
        <v>2</v>
      </c>
      <c r="C148" s="106">
        <v>6</v>
      </c>
      <c r="D148" s="106"/>
      <c r="E148" s="106"/>
      <c r="F148" s="125" t="s">
        <v>349</v>
      </c>
      <c r="G148" s="104">
        <f>+G149+G151+G153+G155</f>
        <v>0</v>
      </c>
      <c r="H148" s="104">
        <f>+H149+H151+H153+H155</f>
        <v>0</v>
      </c>
      <c r="I148" s="104">
        <f>+I149+I151+I153+I155</f>
        <v>0</v>
      </c>
      <c r="J148" s="104">
        <f t="shared" si="4"/>
        <v>0</v>
      </c>
      <c r="K148" s="103"/>
    </row>
    <row r="149" spans="1:11" x14ac:dyDescent="0.2">
      <c r="A149" s="102">
        <v>2</v>
      </c>
      <c r="B149" s="99">
        <v>2</v>
      </c>
      <c r="C149" s="99">
        <v>6</v>
      </c>
      <c r="D149" s="99">
        <v>1</v>
      </c>
      <c r="E149" s="98"/>
      <c r="F149" s="122" t="s">
        <v>348</v>
      </c>
      <c r="G149" s="96">
        <f>SUM(G150)</f>
        <v>0</v>
      </c>
      <c r="H149" s="96">
        <f>SUM(H150)</f>
        <v>0</v>
      </c>
      <c r="I149" s="96">
        <f>SUM(I150)</f>
        <v>0</v>
      </c>
      <c r="J149" s="96">
        <f t="shared" si="4"/>
        <v>0</v>
      </c>
      <c r="K149" s="95"/>
    </row>
    <row r="150" spans="1:11" x14ac:dyDescent="0.2">
      <c r="A150" s="101">
        <v>2</v>
      </c>
      <c r="B150" s="93">
        <v>2</v>
      </c>
      <c r="C150" s="93">
        <v>6</v>
      </c>
      <c r="D150" s="93">
        <v>1</v>
      </c>
      <c r="E150" s="108" t="s">
        <v>78</v>
      </c>
      <c r="F150" s="124" t="s">
        <v>348</v>
      </c>
      <c r="G150" s="90">
        <f>'CONSOLIDADO FR'!K70</f>
        <v>0</v>
      </c>
      <c r="H150" s="90">
        <f>'CUENTA T VS'!BS75</f>
        <v>0</v>
      </c>
      <c r="I150" s="91"/>
      <c r="J150" s="90">
        <f t="shared" si="4"/>
        <v>0</v>
      </c>
      <c r="K150" s="89">
        <f>J150/$J$25</f>
        <v>0</v>
      </c>
    </row>
    <row r="151" spans="1:11" x14ac:dyDescent="0.2">
      <c r="A151" s="102">
        <v>2</v>
      </c>
      <c r="B151" s="99">
        <v>2</v>
      </c>
      <c r="C151" s="99">
        <v>6</v>
      </c>
      <c r="D151" s="99">
        <v>2</v>
      </c>
      <c r="E151" s="99"/>
      <c r="F151" s="122" t="s">
        <v>115</v>
      </c>
      <c r="G151" s="96">
        <f>SUM(G152)</f>
        <v>0</v>
      </c>
      <c r="H151" s="96">
        <f>SUM(H152)</f>
        <v>0</v>
      </c>
      <c r="I151" s="96">
        <f>SUM(I152)</f>
        <v>0</v>
      </c>
      <c r="J151" s="96">
        <f t="shared" si="4"/>
        <v>0</v>
      </c>
      <c r="K151" s="95"/>
    </row>
    <row r="152" spans="1:11" x14ac:dyDescent="0.2">
      <c r="A152" s="101">
        <v>2</v>
      </c>
      <c r="B152" s="93">
        <v>2</v>
      </c>
      <c r="C152" s="93">
        <v>6</v>
      </c>
      <c r="D152" s="93">
        <v>2</v>
      </c>
      <c r="E152" s="108" t="s">
        <v>78</v>
      </c>
      <c r="F152" s="124" t="s">
        <v>115</v>
      </c>
      <c r="G152" s="90">
        <f>'CONSOLIDADO FR'!K72</f>
        <v>0</v>
      </c>
      <c r="H152" s="90">
        <f>'CUENTA T VS'!BT75</f>
        <v>0</v>
      </c>
      <c r="I152" s="91"/>
      <c r="J152" s="90">
        <f t="shared" si="4"/>
        <v>0</v>
      </c>
      <c r="K152" s="89">
        <f>J152/$J$25</f>
        <v>0</v>
      </c>
    </row>
    <row r="153" spans="1:11" x14ac:dyDescent="0.2">
      <c r="A153" s="102">
        <v>2</v>
      </c>
      <c r="B153" s="99">
        <v>2</v>
      </c>
      <c r="C153" s="99">
        <v>6</v>
      </c>
      <c r="D153" s="99">
        <v>3</v>
      </c>
      <c r="E153" s="99"/>
      <c r="F153" s="122" t="s">
        <v>347</v>
      </c>
      <c r="G153" s="96">
        <f>SUM(G154)</f>
        <v>0</v>
      </c>
      <c r="H153" s="96">
        <f>SUM(H154)</f>
        <v>0</v>
      </c>
      <c r="I153" s="96">
        <f>SUM(I154)</f>
        <v>0</v>
      </c>
      <c r="J153" s="96">
        <f t="shared" si="4"/>
        <v>0</v>
      </c>
      <c r="K153" s="95"/>
    </row>
    <row r="154" spans="1:11" x14ac:dyDescent="0.2">
      <c r="A154" s="101">
        <v>2</v>
      </c>
      <c r="B154" s="93">
        <v>2</v>
      </c>
      <c r="C154" s="93">
        <v>6</v>
      </c>
      <c r="D154" s="93">
        <v>3</v>
      </c>
      <c r="E154" s="108" t="s">
        <v>78</v>
      </c>
      <c r="F154" s="124" t="s">
        <v>347</v>
      </c>
      <c r="G154" s="91"/>
      <c r="H154" s="90">
        <f>'CUENTA T VS'!BU75</f>
        <v>0</v>
      </c>
      <c r="I154" s="91"/>
      <c r="J154" s="90">
        <f t="shared" ref="J154:J218" si="5">SUM(G154:I154)</f>
        <v>0</v>
      </c>
      <c r="K154" s="89">
        <f>J154/$J$25</f>
        <v>0</v>
      </c>
    </row>
    <row r="155" spans="1:11" x14ac:dyDescent="0.2">
      <c r="A155" s="102">
        <v>2</v>
      </c>
      <c r="B155" s="99">
        <v>2</v>
      </c>
      <c r="C155" s="99">
        <v>6</v>
      </c>
      <c r="D155" s="99">
        <v>4</v>
      </c>
      <c r="E155" s="99"/>
      <c r="F155" s="122" t="s">
        <v>346</v>
      </c>
      <c r="G155" s="96">
        <f>SUM(G156)</f>
        <v>0</v>
      </c>
      <c r="H155" s="96">
        <f>SUM(H156)</f>
        <v>0</v>
      </c>
      <c r="I155" s="96">
        <f>SUM(I156)</f>
        <v>0</v>
      </c>
      <c r="J155" s="96">
        <f t="shared" si="5"/>
        <v>0</v>
      </c>
      <c r="K155" s="95"/>
    </row>
    <row r="156" spans="1:11" x14ac:dyDescent="0.2">
      <c r="A156" s="101">
        <v>2</v>
      </c>
      <c r="B156" s="93">
        <v>2</v>
      </c>
      <c r="C156" s="93">
        <v>6</v>
      </c>
      <c r="D156" s="93">
        <v>4</v>
      </c>
      <c r="E156" s="108" t="s">
        <v>78</v>
      </c>
      <c r="F156" s="124" t="s">
        <v>346</v>
      </c>
      <c r="G156" s="91"/>
      <c r="H156" s="90">
        <f>'CUENTA T VS'!BV75</f>
        <v>0</v>
      </c>
      <c r="I156" s="91"/>
      <c r="J156" s="90">
        <f t="shared" si="5"/>
        <v>0</v>
      </c>
      <c r="K156" s="89">
        <f>J156/$J$25</f>
        <v>0</v>
      </c>
    </row>
    <row r="157" spans="1:11" ht="25.5" x14ac:dyDescent="0.2">
      <c r="A157" s="114">
        <v>2</v>
      </c>
      <c r="B157" s="106">
        <v>2</v>
      </c>
      <c r="C157" s="106">
        <v>7</v>
      </c>
      <c r="D157" s="106"/>
      <c r="E157" s="113"/>
      <c r="F157" s="123" t="s">
        <v>345</v>
      </c>
      <c r="G157" s="104">
        <f>+G158+G167+G177</f>
        <v>0</v>
      </c>
      <c r="H157" s="104">
        <f>+H158+H167+H177</f>
        <v>0</v>
      </c>
      <c r="I157" s="104">
        <f>+I158+I167+I177</f>
        <v>0</v>
      </c>
      <c r="J157" s="104">
        <f t="shared" si="5"/>
        <v>0</v>
      </c>
      <c r="K157" s="103"/>
    </row>
    <row r="158" spans="1:11" x14ac:dyDescent="0.2">
      <c r="A158" s="102">
        <v>2</v>
      </c>
      <c r="B158" s="99">
        <v>2</v>
      </c>
      <c r="C158" s="99">
        <v>7</v>
      </c>
      <c r="D158" s="99">
        <v>1</v>
      </c>
      <c r="E158" s="99"/>
      <c r="F158" s="122" t="s">
        <v>344</v>
      </c>
      <c r="G158" s="96">
        <f>SUM(G159:G166)</f>
        <v>0</v>
      </c>
      <c r="H158" s="96">
        <f>SUM(H159:H166)</f>
        <v>0</v>
      </c>
      <c r="I158" s="96">
        <f>SUM(I159:I166)</f>
        <v>0</v>
      </c>
      <c r="J158" s="96">
        <f t="shared" si="5"/>
        <v>0</v>
      </c>
      <c r="K158" s="95"/>
    </row>
    <row r="159" spans="1:11" x14ac:dyDescent="0.2">
      <c r="A159" s="94">
        <v>2</v>
      </c>
      <c r="B159" s="93">
        <v>2</v>
      </c>
      <c r="C159" s="93">
        <v>7</v>
      </c>
      <c r="D159" s="93">
        <v>1</v>
      </c>
      <c r="E159" s="108" t="s">
        <v>78</v>
      </c>
      <c r="F159" s="121" t="s">
        <v>343</v>
      </c>
      <c r="G159" s="90">
        <f>'CONSOLIDADO FR'!K75</f>
        <v>0</v>
      </c>
      <c r="H159" s="90">
        <f>'CUENTA T VS'!BW75</f>
        <v>0</v>
      </c>
      <c r="I159" s="91"/>
      <c r="J159" s="90">
        <f t="shared" si="5"/>
        <v>0</v>
      </c>
      <c r="K159" s="89">
        <f t="shared" ref="K159:K166" si="6">J159/$J$25</f>
        <v>0</v>
      </c>
    </row>
    <row r="160" spans="1:11" x14ac:dyDescent="0.2">
      <c r="A160" s="94">
        <v>2</v>
      </c>
      <c r="B160" s="93">
        <v>2</v>
      </c>
      <c r="C160" s="93">
        <v>7</v>
      </c>
      <c r="D160" s="93">
        <v>1</v>
      </c>
      <c r="E160" s="108" t="s">
        <v>77</v>
      </c>
      <c r="F160" s="121" t="s">
        <v>342</v>
      </c>
      <c r="G160" s="90"/>
      <c r="H160" s="90">
        <f>'CUENTA T VS'!BX75</f>
        <v>0</v>
      </c>
      <c r="I160" s="91"/>
      <c r="J160" s="90">
        <f t="shared" si="5"/>
        <v>0</v>
      </c>
      <c r="K160" s="89">
        <f t="shared" si="6"/>
        <v>0</v>
      </c>
    </row>
    <row r="161" spans="1:11" x14ac:dyDescent="0.2">
      <c r="A161" s="94">
        <v>2</v>
      </c>
      <c r="B161" s="93">
        <v>2</v>
      </c>
      <c r="C161" s="93">
        <v>7</v>
      </c>
      <c r="D161" s="93">
        <v>1</v>
      </c>
      <c r="E161" s="108" t="s">
        <v>199</v>
      </c>
      <c r="F161" s="121" t="s">
        <v>341</v>
      </c>
      <c r="G161" s="90">
        <f>'CONSOLIDADO FR'!K76</f>
        <v>0</v>
      </c>
      <c r="H161" s="90">
        <f>'CUENTA T VS'!BY75</f>
        <v>0</v>
      </c>
      <c r="I161" s="91"/>
      <c r="J161" s="90">
        <f t="shared" si="5"/>
        <v>0</v>
      </c>
      <c r="K161" s="89">
        <f t="shared" si="6"/>
        <v>0</v>
      </c>
    </row>
    <row r="162" spans="1:11" ht="25.5" x14ac:dyDescent="0.2">
      <c r="A162" s="94">
        <v>2</v>
      </c>
      <c r="B162" s="93">
        <v>2</v>
      </c>
      <c r="C162" s="93">
        <v>7</v>
      </c>
      <c r="D162" s="93">
        <v>1</v>
      </c>
      <c r="E162" s="108" t="s">
        <v>267</v>
      </c>
      <c r="F162" s="121" t="s">
        <v>340</v>
      </c>
      <c r="G162" s="90"/>
      <c r="H162" s="90">
        <f>'CUENTA T VS'!BZ75</f>
        <v>0</v>
      </c>
      <c r="I162" s="91"/>
      <c r="J162" s="90">
        <f t="shared" si="5"/>
        <v>0</v>
      </c>
      <c r="K162" s="89">
        <f t="shared" si="6"/>
        <v>0</v>
      </c>
    </row>
    <row r="163" spans="1:11" x14ac:dyDescent="0.2">
      <c r="A163" s="94">
        <v>2</v>
      </c>
      <c r="B163" s="93">
        <v>2</v>
      </c>
      <c r="C163" s="93">
        <v>7</v>
      </c>
      <c r="D163" s="93">
        <v>1</v>
      </c>
      <c r="E163" s="108" t="s">
        <v>265</v>
      </c>
      <c r="F163" s="121" t="s">
        <v>339</v>
      </c>
      <c r="G163" s="90"/>
      <c r="H163" s="90">
        <f>'CUENTA T VS'!CA75</f>
        <v>0</v>
      </c>
      <c r="I163" s="91"/>
      <c r="J163" s="90">
        <f t="shared" si="5"/>
        <v>0</v>
      </c>
      <c r="K163" s="89">
        <f t="shared" si="6"/>
        <v>0</v>
      </c>
    </row>
    <row r="164" spans="1:11" x14ac:dyDescent="0.2">
      <c r="A164" s="94">
        <v>2</v>
      </c>
      <c r="B164" s="93">
        <v>2</v>
      </c>
      <c r="C164" s="93">
        <v>7</v>
      </c>
      <c r="D164" s="93">
        <v>1</v>
      </c>
      <c r="E164" s="108" t="s">
        <v>112</v>
      </c>
      <c r="F164" s="121" t="s">
        <v>338</v>
      </c>
      <c r="G164" s="90">
        <f>'CONSOLIDADO FR'!K77</f>
        <v>0</v>
      </c>
      <c r="H164" s="90">
        <f>'CUENTA T VS'!CB75</f>
        <v>0</v>
      </c>
      <c r="I164" s="91"/>
      <c r="J164" s="90">
        <f t="shared" si="5"/>
        <v>0</v>
      </c>
      <c r="K164" s="89">
        <f t="shared" si="6"/>
        <v>0</v>
      </c>
    </row>
    <row r="165" spans="1:11" ht="25.5" x14ac:dyDescent="0.2">
      <c r="A165" s="94">
        <v>2</v>
      </c>
      <c r="B165" s="93">
        <v>2</v>
      </c>
      <c r="C165" s="93">
        <v>7</v>
      </c>
      <c r="D165" s="93">
        <v>1</v>
      </c>
      <c r="E165" s="108" t="s">
        <v>110</v>
      </c>
      <c r="F165" s="121" t="s">
        <v>574</v>
      </c>
      <c r="G165" s="90">
        <f>'CONSOLIDADO FR'!K78</f>
        <v>0</v>
      </c>
      <c r="H165" s="90">
        <f>'CUENTA T VS'!CC75</f>
        <v>0</v>
      </c>
      <c r="I165" s="91"/>
      <c r="J165" s="90">
        <f t="shared" si="5"/>
        <v>0</v>
      </c>
      <c r="K165" s="89">
        <f t="shared" si="6"/>
        <v>0</v>
      </c>
    </row>
    <row r="166" spans="1:11" ht="25.5" x14ac:dyDescent="0.2">
      <c r="A166" s="94">
        <v>2</v>
      </c>
      <c r="B166" s="93">
        <v>2</v>
      </c>
      <c r="C166" s="93">
        <v>7</v>
      </c>
      <c r="D166" s="93">
        <v>1</v>
      </c>
      <c r="E166" s="108" t="s">
        <v>24</v>
      </c>
      <c r="F166" s="121" t="s">
        <v>337</v>
      </c>
      <c r="G166" s="90">
        <f>'CONSOLIDADO FR'!K79</f>
        <v>0</v>
      </c>
      <c r="H166" s="90">
        <f>'CUENTA T VS'!CD75</f>
        <v>0</v>
      </c>
      <c r="I166" s="91"/>
      <c r="J166" s="90">
        <f t="shared" si="5"/>
        <v>0</v>
      </c>
      <c r="K166" s="89">
        <f t="shared" si="6"/>
        <v>0</v>
      </c>
    </row>
    <row r="167" spans="1:11" x14ac:dyDescent="0.2">
      <c r="A167" s="102">
        <v>2</v>
      </c>
      <c r="B167" s="99">
        <v>2</v>
      </c>
      <c r="C167" s="99">
        <v>7</v>
      </c>
      <c r="D167" s="99">
        <v>2</v>
      </c>
      <c r="E167" s="99"/>
      <c r="F167" s="122" t="s">
        <v>336</v>
      </c>
      <c r="G167" s="96">
        <f>SUM(G168:G176)</f>
        <v>0</v>
      </c>
      <c r="H167" s="96">
        <f>SUM(H168:H176)</f>
        <v>0</v>
      </c>
      <c r="I167" s="96">
        <f>SUM(I168:I176)</f>
        <v>0</v>
      </c>
      <c r="J167" s="96">
        <f t="shared" si="5"/>
        <v>0</v>
      </c>
      <c r="K167" s="95"/>
    </row>
    <row r="168" spans="1:11" x14ac:dyDescent="0.2">
      <c r="A168" s="94">
        <v>2</v>
      </c>
      <c r="B168" s="93">
        <v>2</v>
      </c>
      <c r="C168" s="93">
        <v>7</v>
      </c>
      <c r="D168" s="93">
        <v>2</v>
      </c>
      <c r="E168" s="108" t="s">
        <v>78</v>
      </c>
      <c r="F168" s="121" t="s">
        <v>335</v>
      </c>
      <c r="G168" s="90">
        <f>'CONSOLIDADO FR'!K81</f>
        <v>0</v>
      </c>
      <c r="H168" s="90">
        <f>'CUENTA T VS'!CE75</f>
        <v>0</v>
      </c>
      <c r="I168" s="91"/>
      <c r="J168" s="90">
        <f t="shared" si="5"/>
        <v>0</v>
      </c>
      <c r="K168" s="89">
        <f t="shared" ref="K168:K176" si="7">J168/$J$25</f>
        <v>0</v>
      </c>
    </row>
    <row r="169" spans="1:11" x14ac:dyDescent="0.2">
      <c r="A169" s="94">
        <v>2</v>
      </c>
      <c r="B169" s="93">
        <v>2</v>
      </c>
      <c r="C169" s="93">
        <v>7</v>
      </c>
      <c r="D169" s="93">
        <v>2</v>
      </c>
      <c r="E169" s="108" t="s">
        <v>77</v>
      </c>
      <c r="F169" s="121" t="s">
        <v>575</v>
      </c>
      <c r="G169" s="90">
        <f>'CONSOLIDADO FR'!K82</f>
        <v>0</v>
      </c>
      <c r="H169" s="90">
        <f>'CUENTA T VS'!CF75</f>
        <v>0</v>
      </c>
      <c r="I169" s="91"/>
      <c r="J169" s="90">
        <f t="shared" si="5"/>
        <v>0</v>
      </c>
      <c r="K169" s="89">
        <f t="shared" si="7"/>
        <v>0</v>
      </c>
    </row>
    <row r="170" spans="1:11" x14ac:dyDescent="0.2">
      <c r="A170" s="94">
        <v>2</v>
      </c>
      <c r="B170" s="93">
        <v>2</v>
      </c>
      <c r="C170" s="93">
        <v>7</v>
      </c>
      <c r="D170" s="93">
        <v>2</v>
      </c>
      <c r="E170" s="108" t="s">
        <v>199</v>
      </c>
      <c r="F170" s="121" t="s">
        <v>334</v>
      </c>
      <c r="G170" s="91"/>
      <c r="H170" s="90">
        <f>'CUENTA T VS'!CG75</f>
        <v>0</v>
      </c>
      <c r="I170" s="91"/>
      <c r="J170" s="90">
        <f t="shared" si="5"/>
        <v>0</v>
      </c>
      <c r="K170" s="89">
        <f t="shared" si="7"/>
        <v>0</v>
      </c>
    </row>
    <row r="171" spans="1:11" ht="25.5" x14ac:dyDescent="0.2">
      <c r="A171" s="94">
        <v>2</v>
      </c>
      <c r="B171" s="93">
        <v>2</v>
      </c>
      <c r="C171" s="93">
        <v>7</v>
      </c>
      <c r="D171" s="93">
        <v>2</v>
      </c>
      <c r="E171" s="108" t="s">
        <v>267</v>
      </c>
      <c r="F171" s="121" t="s">
        <v>333</v>
      </c>
      <c r="G171" s="90">
        <f>'CONSOLIDADO FR'!K83</f>
        <v>0</v>
      </c>
      <c r="H171" s="90">
        <f>'CUENTA T VS'!CH75</f>
        <v>0</v>
      </c>
      <c r="I171" s="91"/>
      <c r="J171" s="90">
        <f t="shared" si="5"/>
        <v>0</v>
      </c>
      <c r="K171" s="89">
        <f t="shared" si="7"/>
        <v>0</v>
      </c>
    </row>
    <row r="172" spans="1:11" x14ac:dyDescent="0.2">
      <c r="A172" s="94">
        <v>2</v>
      </c>
      <c r="B172" s="93">
        <v>2</v>
      </c>
      <c r="C172" s="93">
        <v>7</v>
      </c>
      <c r="D172" s="93">
        <v>2</v>
      </c>
      <c r="E172" s="108" t="s">
        <v>265</v>
      </c>
      <c r="F172" s="121" t="s">
        <v>332</v>
      </c>
      <c r="G172" s="90">
        <f>'CONSOLIDADO FR'!K84</f>
        <v>0</v>
      </c>
      <c r="H172" s="90">
        <f>'CUENTA T VS'!CI75</f>
        <v>0</v>
      </c>
      <c r="I172" s="91"/>
      <c r="J172" s="90">
        <f t="shared" si="5"/>
        <v>0</v>
      </c>
      <c r="K172" s="89">
        <f t="shared" si="7"/>
        <v>0</v>
      </c>
    </row>
    <row r="173" spans="1:11" ht="25.5" x14ac:dyDescent="0.2">
      <c r="A173" s="94">
        <v>2</v>
      </c>
      <c r="B173" s="93">
        <v>2</v>
      </c>
      <c r="C173" s="93">
        <v>7</v>
      </c>
      <c r="D173" s="93">
        <v>2</v>
      </c>
      <c r="E173" s="108" t="s">
        <v>112</v>
      </c>
      <c r="F173" s="117" t="s">
        <v>331</v>
      </c>
      <c r="G173" s="90">
        <f>'CONSOLIDADO FR'!K85</f>
        <v>0</v>
      </c>
      <c r="H173" s="90">
        <f>'CUENTA T VS'!CJ75</f>
        <v>0</v>
      </c>
      <c r="I173" s="90"/>
      <c r="J173" s="90">
        <f t="shared" si="5"/>
        <v>0</v>
      </c>
      <c r="K173" s="89">
        <f t="shared" si="7"/>
        <v>0</v>
      </c>
    </row>
    <row r="174" spans="1:11" x14ac:dyDescent="0.2">
      <c r="A174" s="94">
        <v>2</v>
      </c>
      <c r="B174" s="93">
        <v>2</v>
      </c>
      <c r="C174" s="93">
        <v>7</v>
      </c>
      <c r="D174" s="93">
        <v>2</v>
      </c>
      <c r="E174" s="108" t="s">
        <v>110</v>
      </c>
      <c r="F174" s="117" t="s">
        <v>330</v>
      </c>
      <c r="G174" s="90">
        <f>'CONSOLIDADO FR'!K86</f>
        <v>0</v>
      </c>
      <c r="H174" s="90">
        <f>'CUENTA T VS'!CK75</f>
        <v>0</v>
      </c>
      <c r="I174" s="90"/>
      <c r="J174" s="90">
        <f t="shared" si="5"/>
        <v>0</v>
      </c>
      <c r="K174" s="89">
        <f t="shared" si="7"/>
        <v>0</v>
      </c>
    </row>
    <row r="175" spans="1:11" x14ac:dyDescent="0.2">
      <c r="A175" s="94">
        <v>2</v>
      </c>
      <c r="B175" s="93">
        <v>2</v>
      </c>
      <c r="C175" s="93">
        <v>7</v>
      </c>
      <c r="D175" s="93">
        <v>2</v>
      </c>
      <c r="E175" s="108" t="s">
        <v>329</v>
      </c>
      <c r="F175" s="117" t="s">
        <v>328</v>
      </c>
      <c r="G175" s="90">
        <f>'CONSOLIDADO FR'!K87</f>
        <v>0</v>
      </c>
      <c r="H175" s="90">
        <f>'CUENTA T VS'!CL75</f>
        <v>0</v>
      </c>
      <c r="I175" s="90"/>
      <c r="J175" s="90">
        <f t="shared" si="5"/>
        <v>0</v>
      </c>
      <c r="K175" s="89">
        <f t="shared" si="7"/>
        <v>0</v>
      </c>
    </row>
    <row r="176" spans="1:11" ht="25.5" x14ac:dyDescent="0.2">
      <c r="A176" s="94">
        <v>2</v>
      </c>
      <c r="B176" s="93">
        <v>2</v>
      </c>
      <c r="C176" s="93">
        <v>7</v>
      </c>
      <c r="D176" s="93">
        <v>2</v>
      </c>
      <c r="E176" s="108" t="s">
        <v>24</v>
      </c>
      <c r="F176" s="117" t="s">
        <v>327</v>
      </c>
      <c r="G176" s="90">
        <f>'CONSOLIDADO FR'!K88</f>
        <v>0</v>
      </c>
      <c r="H176" s="90">
        <f>'CUENTA T VS'!CM75</f>
        <v>0</v>
      </c>
      <c r="I176" s="90"/>
      <c r="J176" s="90">
        <f t="shared" si="5"/>
        <v>0</v>
      </c>
      <c r="K176" s="89">
        <f t="shared" si="7"/>
        <v>0</v>
      </c>
    </row>
    <row r="177" spans="1:11" x14ac:dyDescent="0.2">
      <c r="A177" s="100">
        <v>2</v>
      </c>
      <c r="B177" s="99">
        <v>2</v>
      </c>
      <c r="C177" s="99">
        <v>7</v>
      </c>
      <c r="D177" s="99">
        <v>3</v>
      </c>
      <c r="E177" s="98"/>
      <c r="F177" s="100" t="s">
        <v>326</v>
      </c>
      <c r="G177" s="96">
        <f>SUM(G178)</f>
        <v>0</v>
      </c>
      <c r="H177" s="96">
        <f>SUM(H178)</f>
        <v>0</v>
      </c>
      <c r="I177" s="96">
        <f>SUM(I178)</f>
        <v>0</v>
      </c>
      <c r="J177" s="96">
        <f t="shared" si="5"/>
        <v>0</v>
      </c>
      <c r="K177" s="95"/>
    </row>
    <row r="178" spans="1:11" x14ac:dyDescent="0.2">
      <c r="A178" s="94">
        <v>2</v>
      </c>
      <c r="B178" s="93">
        <v>2</v>
      </c>
      <c r="C178" s="93">
        <v>7</v>
      </c>
      <c r="D178" s="93">
        <v>3</v>
      </c>
      <c r="E178" s="108" t="s">
        <v>78</v>
      </c>
      <c r="F178" s="94" t="s">
        <v>326</v>
      </c>
      <c r="G178" s="90">
        <f>'CONSOLIDADO FR'!K90</f>
        <v>0</v>
      </c>
      <c r="H178" s="90">
        <f>'CUENTA T VS'!CN75</f>
        <v>0</v>
      </c>
      <c r="I178" s="91"/>
      <c r="J178" s="90">
        <f t="shared" si="5"/>
        <v>0</v>
      </c>
      <c r="K178" s="89">
        <f>J178/$J$25</f>
        <v>0</v>
      </c>
    </row>
    <row r="179" spans="1:11" x14ac:dyDescent="0.2">
      <c r="A179" s="114">
        <v>2</v>
      </c>
      <c r="B179" s="106">
        <v>2</v>
      </c>
      <c r="C179" s="106">
        <v>8</v>
      </c>
      <c r="D179" s="106"/>
      <c r="E179" s="106"/>
      <c r="F179" s="114" t="s">
        <v>325</v>
      </c>
      <c r="G179" s="104">
        <f>+G180+G182+G184+G186+G188+G192+G197+G204</f>
        <v>325</v>
      </c>
      <c r="H179" s="104">
        <f>+H180+H182+H184+H186+H188+H192+H197+H204</f>
        <v>24138.12</v>
      </c>
      <c r="I179" s="104">
        <f>+I180+I182+I184+I186+I188+I192+I197+I204</f>
        <v>0</v>
      </c>
      <c r="J179" s="104">
        <f t="shared" si="5"/>
        <v>24463.119999999999</v>
      </c>
      <c r="K179" s="103"/>
    </row>
    <row r="180" spans="1:11" x14ac:dyDescent="0.2">
      <c r="A180" s="100">
        <v>2</v>
      </c>
      <c r="B180" s="99">
        <v>2</v>
      </c>
      <c r="C180" s="99">
        <v>8</v>
      </c>
      <c r="D180" s="99">
        <v>1</v>
      </c>
      <c r="E180" s="99"/>
      <c r="F180" s="100" t="s">
        <v>102</v>
      </c>
      <c r="G180" s="96">
        <f>SUM(G181)</f>
        <v>0</v>
      </c>
      <c r="H180" s="96">
        <f>SUM(H181)</f>
        <v>0</v>
      </c>
      <c r="I180" s="96">
        <f>SUM(I181)</f>
        <v>0</v>
      </c>
      <c r="J180" s="96">
        <f t="shared" si="5"/>
        <v>0</v>
      </c>
      <c r="K180" s="95"/>
    </row>
    <row r="181" spans="1:11" x14ac:dyDescent="0.2">
      <c r="A181" s="94">
        <v>2</v>
      </c>
      <c r="B181" s="93">
        <v>2</v>
      </c>
      <c r="C181" s="93">
        <v>8</v>
      </c>
      <c r="D181" s="93">
        <v>1</v>
      </c>
      <c r="E181" s="108" t="s">
        <v>78</v>
      </c>
      <c r="F181" s="94" t="s">
        <v>102</v>
      </c>
      <c r="G181" s="90">
        <f>'CONSOLIDADO FR'!K93</f>
        <v>0</v>
      </c>
      <c r="H181" s="90">
        <f>'CUENTA T VS'!CO75</f>
        <v>0</v>
      </c>
      <c r="I181" s="90"/>
      <c r="J181" s="90">
        <f t="shared" si="5"/>
        <v>0</v>
      </c>
      <c r="K181" s="89">
        <f>J181/$J$25</f>
        <v>0</v>
      </c>
    </row>
    <row r="182" spans="1:11" x14ac:dyDescent="0.2">
      <c r="A182" s="100">
        <v>2</v>
      </c>
      <c r="B182" s="99">
        <v>2</v>
      </c>
      <c r="C182" s="99">
        <v>8</v>
      </c>
      <c r="D182" s="99">
        <v>2</v>
      </c>
      <c r="E182" s="99"/>
      <c r="F182" s="100" t="s">
        <v>101</v>
      </c>
      <c r="G182" s="96">
        <f>SUM(G183)</f>
        <v>325</v>
      </c>
      <c r="H182" s="96">
        <f>SUM(H183)</f>
        <v>1078.98</v>
      </c>
      <c r="I182" s="96">
        <f>SUM(I183)</f>
        <v>0</v>
      </c>
      <c r="J182" s="96">
        <f t="shared" si="5"/>
        <v>1403.98</v>
      </c>
      <c r="K182" s="95"/>
    </row>
    <row r="183" spans="1:11" x14ac:dyDescent="0.2">
      <c r="A183" s="94">
        <v>2</v>
      </c>
      <c r="B183" s="93">
        <v>2</v>
      </c>
      <c r="C183" s="93">
        <v>8</v>
      </c>
      <c r="D183" s="93">
        <v>2</v>
      </c>
      <c r="E183" s="108" t="s">
        <v>78</v>
      </c>
      <c r="F183" s="94" t="s">
        <v>101</v>
      </c>
      <c r="G183" s="90">
        <f>'CONSOLIDADO FR'!K95</f>
        <v>325</v>
      </c>
      <c r="H183" s="90">
        <f>'CUENTA T VS'!CP75</f>
        <v>1078.98</v>
      </c>
      <c r="I183" s="90"/>
      <c r="J183" s="90">
        <f t="shared" si="5"/>
        <v>1403.98</v>
      </c>
      <c r="K183" s="89">
        <f>J183/$J$25</f>
        <v>3.7774731003223437E-3</v>
      </c>
    </row>
    <row r="184" spans="1:11" x14ac:dyDescent="0.2">
      <c r="A184" s="100">
        <v>2</v>
      </c>
      <c r="B184" s="99">
        <v>2</v>
      </c>
      <c r="C184" s="99">
        <v>8</v>
      </c>
      <c r="D184" s="99">
        <v>3</v>
      </c>
      <c r="E184" s="99"/>
      <c r="F184" s="100" t="s">
        <v>324</v>
      </c>
      <c r="G184" s="96">
        <f>SUM(G185)</f>
        <v>0</v>
      </c>
      <c r="H184" s="96">
        <f>SUM(H185)</f>
        <v>0</v>
      </c>
      <c r="I184" s="96">
        <f>SUM(I185)</f>
        <v>0</v>
      </c>
      <c r="J184" s="96">
        <f t="shared" si="5"/>
        <v>0</v>
      </c>
      <c r="K184" s="95"/>
    </row>
    <row r="185" spans="1:11" x14ac:dyDescent="0.2">
      <c r="A185" s="94">
        <v>2</v>
      </c>
      <c r="B185" s="93">
        <v>2</v>
      </c>
      <c r="C185" s="93">
        <v>8</v>
      </c>
      <c r="D185" s="93">
        <v>3</v>
      </c>
      <c r="E185" s="108" t="s">
        <v>78</v>
      </c>
      <c r="F185" s="94" t="s">
        <v>324</v>
      </c>
      <c r="G185" s="90">
        <f>'CONSOLIDADO FR'!K97</f>
        <v>0</v>
      </c>
      <c r="H185" s="90">
        <f>'CUENTA T VS'!CQ75</f>
        <v>0</v>
      </c>
      <c r="I185" s="90"/>
      <c r="J185" s="90">
        <f t="shared" si="5"/>
        <v>0</v>
      </c>
      <c r="K185" s="89">
        <f>J185/$J$25</f>
        <v>0</v>
      </c>
    </row>
    <row r="186" spans="1:11" x14ac:dyDescent="0.2">
      <c r="A186" s="100">
        <v>2</v>
      </c>
      <c r="B186" s="99">
        <v>2</v>
      </c>
      <c r="C186" s="99">
        <v>8</v>
      </c>
      <c r="D186" s="99">
        <v>4</v>
      </c>
      <c r="E186" s="99"/>
      <c r="F186" s="100" t="s">
        <v>99</v>
      </c>
      <c r="G186" s="96">
        <f>SUM(G187)</f>
        <v>0</v>
      </c>
      <c r="H186" s="96">
        <f>SUM(H187)</f>
        <v>0</v>
      </c>
      <c r="I186" s="96">
        <f>SUM(I187)</f>
        <v>0</v>
      </c>
      <c r="J186" s="96">
        <f t="shared" si="5"/>
        <v>0</v>
      </c>
      <c r="K186" s="95"/>
    </row>
    <row r="187" spans="1:11" x14ac:dyDescent="0.2">
      <c r="A187" s="94">
        <v>2</v>
      </c>
      <c r="B187" s="93">
        <v>2</v>
      </c>
      <c r="C187" s="93">
        <v>8</v>
      </c>
      <c r="D187" s="93">
        <v>4</v>
      </c>
      <c r="E187" s="108" t="s">
        <v>78</v>
      </c>
      <c r="F187" s="94" t="s">
        <v>99</v>
      </c>
      <c r="G187" s="90">
        <f>'CONSOLIDADO FR'!K99</f>
        <v>0</v>
      </c>
      <c r="H187" s="90">
        <f>'CUENTA T VS'!CR75</f>
        <v>0</v>
      </c>
      <c r="I187" s="90"/>
      <c r="J187" s="90">
        <f t="shared" si="5"/>
        <v>0</v>
      </c>
      <c r="K187" s="89">
        <f>J187/$J$25</f>
        <v>0</v>
      </c>
    </row>
    <row r="188" spans="1:11" x14ac:dyDescent="0.2">
      <c r="A188" s="100">
        <v>2</v>
      </c>
      <c r="B188" s="99">
        <v>2</v>
      </c>
      <c r="C188" s="99">
        <v>8</v>
      </c>
      <c r="D188" s="99">
        <v>5</v>
      </c>
      <c r="E188" s="99"/>
      <c r="F188" s="100" t="s">
        <v>98</v>
      </c>
      <c r="G188" s="96">
        <f>SUM(G189:G191)</f>
        <v>0</v>
      </c>
      <c r="H188" s="96">
        <f>SUM(H189:H191)</f>
        <v>0</v>
      </c>
      <c r="I188" s="96">
        <f>SUM(I189:I191)</f>
        <v>0</v>
      </c>
      <c r="J188" s="96">
        <f t="shared" si="5"/>
        <v>0</v>
      </c>
      <c r="K188" s="95"/>
    </row>
    <row r="189" spans="1:11" x14ac:dyDescent="0.2">
      <c r="A189" s="94">
        <v>2</v>
      </c>
      <c r="B189" s="93">
        <v>2</v>
      </c>
      <c r="C189" s="93">
        <v>8</v>
      </c>
      <c r="D189" s="93">
        <v>5</v>
      </c>
      <c r="E189" s="108" t="s">
        <v>78</v>
      </c>
      <c r="F189" s="94" t="s">
        <v>97</v>
      </c>
      <c r="G189" s="90">
        <f>'CONSOLIDADO FR'!K101</f>
        <v>0</v>
      </c>
      <c r="H189" s="90">
        <f>'CUENTA T VS'!CS75</f>
        <v>0</v>
      </c>
      <c r="I189" s="90"/>
      <c r="J189" s="90">
        <f t="shared" si="5"/>
        <v>0</v>
      </c>
      <c r="K189" s="89">
        <f>J189/$J$25</f>
        <v>0</v>
      </c>
    </row>
    <row r="190" spans="1:11" x14ac:dyDescent="0.2">
      <c r="A190" s="94">
        <v>2</v>
      </c>
      <c r="B190" s="93">
        <v>2</v>
      </c>
      <c r="C190" s="93">
        <v>8</v>
      </c>
      <c r="D190" s="93">
        <v>5</v>
      </c>
      <c r="E190" s="108" t="s">
        <v>77</v>
      </c>
      <c r="F190" s="94" t="s">
        <v>96</v>
      </c>
      <c r="G190" s="90">
        <f>'CONSOLIDADO FR'!K102</f>
        <v>0</v>
      </c>
      <c r="H190" s="90">
        <f>'CUENTA T VS'!CT75</f>
        <v>0</v>
      </c>
      <c r="I190" s="90"/>
      <c r="J190" s="90">
        <f t="shared" si="5"/>
        <v>0</v>
      </c>
      <c r="K190" s="89">
        <f>J190/$J$25</f>
        <v>0</v>
      </c>
    </row>
    <row r="191" spans="1:11" x14ac:dyDescent="0.2">
      <c r="A191" s="94">
        <v>2</v>
      </c>
      <c r="B191" s="93">
        <v>2</v>
      </c>
      <c r="C191" s="93">
        <v>8</v>
      </c>
      <c r="D191" s="93">
        <v>5</v>
      </c>
      <c r="E191" s="108" t="s">
        <v>199</v>
      </c>
      <c r="F191" s="94" t="s">
        <v>95</v>
      </c>
      <c r="G191" s="90">
        <f>'CONSOLIDADO FR'!K103</f>
        <v>0</v>
      </c>
      <c r="H191" s="90">
        <f>'CUENTA T VS'!CU75</f>
        <v>0</v>
      </c>
      <c r="I191" s="90"/>
      <c r="J191" s="90">
        <f t="shared" si="5"/>
        <v>0</v>
      </c>
      <c r="K191" s="89">
        <f>J191/$J$25</f>
        <v>0</v>
      </c>
    </row>
    <row r="192" spans="1:11" x14ac:dyDescent="0.2">
      <c r="A192" s="100">
        <v>2</v>
      </c>
      <c r="B192" s="99">
        <v>2</v>
      </c>
      <c r="C192" s="99">
        <v>8</v>
      </c>
      <c r="D192" s="99">
        <v>6</v>
      </c>
      <c r="E192" s="99"/>
      <c r="F192" s="100" t="s">
        <v>94</v>
      </c>
      <c r="G192" s="96">
        <f>SUM(G193:G196)</f>
        <v>0</v>
      </c>
      <c r="H192" s="96">
        <f>SUM(H193:H196)</f>
        <v>0</v>
      </c>
      <c r="I192" s="96">
        <f>SUM(I193:I196)</f>
        <v>0</v>
      </c>
      <c r="J192" s="96">
        <f t="shared" si="5"/>
        <v>0</v>
      </c>
      <c r="K192" s="95"/>
    </row>
    <row r="193" spans="1:11" x14ac:dyDescent="0.2">
      <c r="A193" s="94">
        <v>2</v>
      </c>
      <c r="B193" s="93">
        <v>2</v>
      </c>
      <c r="C193" s="93">
        <v>8</v>
      </c>
      <c r="D193" s="93">
        <v>6</v>
      </c>
      <c r="E193" s="108" t="s">
        <v>78</v>
      </c>
      <c r="F193" s="94" t="s">
        <v>323</v>
      </c>
      <c r="G193" s="90">
        <f>'CONSOLIDADO FR'!K105</f>
        <v>0</v>
      </c>
      <c r="H193" s="90">
        <f>'CUENTA T VS'!CV75</f>
        <v>0</v>
      </c>
      <c r="I193" s="90"/>
      <c r="J193" s="90">
        <f t="shared" si="5"/>
        <v>0</v>
      </c>
      <c r="K193" s="89">
        <f>J193/$J$25</f>
        <v>0</v>
      </c>
    </row>
    <row r="194" spans="1:11" x14ac:dyDescent="0.2">
      <c r="A194" s="94">
        <v>2</v>
      </c>
      <c r="B194" s="93">
        <v>2</v>
      </c>
      <c r="C194" s="93">
        <v>8</v>
      </c>
      <c r="D194" s="93">
        <v>6</v>
      </c>
      <c r="E194" s="108" t="s">
        <v>77</v>
      </c>
      <c r="F194" s="94" t="s">
        <v>92</v>
      </c>
      <c r="G194" s="90">
        <f>'CONSOLIDADO FR'!K106</f>
        <v>0</v>
      </c>
      <c r="H194" s="90">
        <f>'CUENTA T VS'!CW75</f>
        <v>0</v>
      </c>
      <c r="I194" s="90"/>
      <c r="J194" s="90">
        <f t="shared" si="5"/>
        <v>0</v>
      </c>
      <c r="K194" s="89">
        <f>J194/$J$25</f>
        <v>0</v>
      </c>
    </row>
    <row r="195" spans="1:11" x14ac:dyDescent="0.2">
      <c r="A195" s="94">
        <v>2</v>
      </c>
      <c r="B195" s="93">
        <v>2</v>
      </c>
      <c r="C195" s="93">
        <v>8</v>
      </c>
      <c r="D195" s="93">
        <v>6</v>
      </c>
      <c r="E195" s="108" t="s">
        <v>199</v>
      </c>
      <c r="F195" s="94" t="s">
        <v>322</v>
      </c>
      <c r="G195" s="90"/>
      <c r="H195" s="90">
        <f>'CUENTA T VS'!CX75</f>
        <v>0</v>
      </c>
      <c r="I195" s="90"/>
      <c r="J195" s="90">
        <f t="shared" si="5"/>
        <v>0</v>
      </c>
      <c r="K195" s="89">
        <f>J195/$J$25</f>
        <v>0</v>
      </c>
    </row>
    <row r="196" spans="1:11" x14ac:dyDescent="0.2">
      <c r="A196" s="94">
        <v>2</v>
      </c>
      <c r="B196" s="93">
        <v>2</v>
      </c>
      <c r="C196" s="93">
        <v>8</v>
      </c>
      <c r="D196" s="93">
        <v>6</v>
      </c>
      <c r="E196" s="108" t="s">
        <v>267</v>
      </c>
      <c r="F196" s="94" t="s">
        <v>321</v>
      </c>
      <c r="G196" s="90"/>
      <c r="H196" s="90">
        <f>'CUENTA T VS'!CY75</f>
        <v>0</v>
      </c>
      <c r="I196" s="90"/>
      <c r="J196" s="90">
        <f t="shared" si="5"/>
        <v>0</v>
      </c>
      <c r="K196" s="89">
        <f>J196/$J$25</f>
        <v>0</v>
      </c>
    </row>
    <row r="197" spans="1:11" x14ac:dyDescent="0.2">
      <c r="A197" s="100">
        <v>2</v>
      </c>
      <c r="B197" s="99">
        <v>2</v>
      </c>
      <c r="C197" s="99">
        <v>8</v>
      </c>
      <c r="D197" s="99">
        <v>7</v>
      </c>
      <c r="E197" s="99"/>
      <c r="F197" s="100" t="s">
        <v>320</v>
      </c>
      <c r="G197" s="96">
        <f>SUM(G198:G203)</f>
        <v>0</v>
      </c>
      <c r="H197" s="96">
        <f>SUM(H198:H203)</f>
        <v>6000</v>
      </c>
      <c r="I197" s="96">
        <f>SUM(I198:I203)</f>
        <v>0</v>
      </c>
      <c r="J197" s="96">
        <f t="shared" si="5"/>
        <v>6000</v>
      </c>
      <c r="K197" s="95"/>
    </row>
    <row r="198" spans="1:11" x14ac:dyDescent="0.2">
      <c r="A198" s="94">
        <v>2</v>
      </c>
      <c r="B198" s="93">
        <v>2</v>
      </c>
      <c r="C198" s="93">
        <v>8</v>
      </c>
      <c r="D198" s="93">
        <v>7</v>
      </c>
      <c r="E198" s="108" t="s">
        <v>78</v>
      </c>
      <c r="F198" s="117" t="s">
        <v>319</v>
      </c>
      <c r="G198" s="90"/>
      <c r="H198" s="90">
        <f>'CUENTA T VS'!CZ75</f>
        <v>0</v>
      </c>
      <c r="I198" s="90"/>
      <c r="J198" s="90">
        <f t="shared" si="5"/>
        <v>0</v>
      </c>
      <c r="K198" s="89">
        <f t="shared" ref="K198:K203" si="8">J198/$J$25</f>
        <v>0</v>
      </c>
    </row>
    <row r="199" spans="1:11" x14ac:dyDescent="0.2">
      <c r="A199" s="94">
        <v>2</v>
      </c>
      <c r="B199" s="93">
        <v>2</v>
      </c>
      <c r="C199" s="93">
        <v>8</v>
      </c>
      <c r="D199" s="93">
        <v>7</v>
      </c>
      <c r="E199" s="108" t="s">
        <v>77</v>
      </c>
      <c r="F199" s="117" t="s">
        <v>318</v>
      </c>
      <c r="G199" s="90">
        <f>'CONSOLIDADO FR'!K108</f>
        <v>0</v>
      </c>
      <c r="H199" s="90">
        <f>'CUENTA T VS'!DA75</f>
        <v>0</v>
      </c>
      <c r="I199" s="90"/>
      <c r="J199" s="90">
        <f t="shared" si="5"/>
        <v>0</v>
      </c>
      <c r="K199" s="89">
        <f t="shared" si="8"/>
        <v>0</v>
      </c>
    </row>
    <row r="200" spans="1:11" x14ac:dyDescent="0.2">
      <c r="A200" s="94">
        <v>2</v>
      </c>
      <c r="B200" s="93">
        <v>2</v>
      </c>
      <c r="C200" s="93">
        <v>8</v>
      </c>
      <c r="D200" s="93">
        <v>7</v>
      </c>
      <c r="E200" s="108" t="s">
        <v>199</v>
      </c>
      <c r="F200" s="117" t="s">
        <v>317</v>
      </c>
      <c r="G200" s="90">
        <f>'CONSOLIDADO FR'!K109</f>
        <v>0</v>
      </c>
      <c r="H200" s="90">
        <f>'CUENTA T VS'!DB75</f>
        <v>0</v>
      </c>
      <c r="I200" s="90"/>
      <c r="J200" s="90">
        <f t="shared" si="5"/>
        <v>0</v>
      </c>
      <c r="K200" s="89">
        <f t="shared" si="8"/>
        <v>0</v>
      </c>
    </row>
    <row r="201" spans="1:11" x14ac:dyDescent="0.2">
      <c r="A201" s="94">
        <v>2</v>
      </c>
      <c r="B201" s="93">
        <v>2</v>
      </c>
      <c r="C201" s="93">
        <v>8</v>
      </c>
      <c r="D201" s="93">
        <v>7</v>
      </c>
      <c r="E201" s="108" t="s">
        <v>267</v>
      </c>
      <c r="F201" s="117" t="s">
        <v>316</v>
      </c>
      <c r="G201" s="90">
        <f>'CONSOLIDADO FR'!K110</f>
        <v>0</v>
      </c>
      <c r="H201" s="90">
        <f>'CUENTA T VS'!DC75</f>
        <v>0</v>
      </c>
      <c r="I201" s="90"/>
      <c r="J201" s="90">
        <f t="shared" si="5"/>
        <v>0</v>
      </c>
      <c r="K201" s="89">
        <f t="shared" si="8"/>
        <v>0</v>
      </c>
    </row>
    <row r="202" spans="1:11" x14ac:dyDescent="0.2">
      <c r="A202" s="94">
        <v>2</v>
      </c>
      <c r="B202" s="93">
        <v>2</v>
      </c>
      <c r="C202" s="93">
        <v>8</v>
      </c>
      <c r="D202" s="93">
        <v>7</v>
      </c>
      <c r="E202" s="108" t="s">
        <v>265</v>
      </c>
      <c r="F202" s="117" t="s">
        <v>315</v>
      </c>
      <c r="G202" s="90">
        <f>'CONSOLIDADO FR'!K111</f>
        <v>0</v>
      </c>
      <c r="H202" s="90">
        <f>'CUENTA T VS'!DD75</f>
        <v>0</v>
      </c>
      <c r="I202" s="90"/>
      <c r="J202" s="90">
        <f t="shared" si="5"/>
        <v>0</v>
      </c>
      <c r="K202" s="89">
        <f t="shared" si="8"/>
        <v>0</v>
      </c>
    </row>
    <row r="203" spans="1:11" x14ac:dyDescent="0.2">
      <c r="A203" s="94">
        <v>2</v>
      </c>
      <c r="B203" s="93">
        <v>2</v>
      </c>
      <c r="C203" s="93">
        <v>8</v>
      </c>
      <c r="D203" s="93">
        <v>7</v>
      </c>
      <c r="E203" s="108" t="s">
        <v>112</v>
      </c>
      <c r="F203" s="117" t="s">
        <v>314</v>
      </c>
      <c r="G203" s="90">
        <f>'CONSOLIDADO FR'!K112</f>
        <v>0</v>
      </c>
      <c r="H203" s="90">
        <f>'CUENTA T VS'!DE75</f>
        <v>6000</v>
      </c>
      <c r="I203" s="90"/>
      <c r="J203" s="90">
        <f t="shared" si="5"/>
        <v>6000</v>
      </c>
      <c r="K203" s="89">
        <f t="shared" si="8"/>
        <v>1.6143277398491477E-2</v>
      </c>
    </row>
    <row r="204" spans="1:11" x14ac:dyDescent="0.2">
      <c r="A204" s="100">
        <v>2</v>
      </c>
      <c r="B204" s="99">
        <v>2</v>
      </c>
      <c r="C204" s="99">
        <v>8</v>
      </c>
      <c r="D204" s="99">
        <v>8</v>
      </c>
      <c r="E204" s="99"/>
      <c r="F204" s="118" t="s">
        <v>87</v>
      </c>
      <c r="G204" s="96">
        <f>SUM(G205:G207)</f>
        <v>0</v>
      </c>
      <c r="H204" s="96">
        <f>SUM(H205:H207)</f>
        <v>17059.14</v>
      </c>
      <c r="I204" s="96">
        <f>SUM(I205:I207)</f>
        <v>0</v>
      </c>
      <c r="J204" s="96">
        <f t="shared" si="5"/>
        <v>17059.14</v>
      </c>
      <c r="K204" s="95"/>
    </row>
    <row r="205" spans="1:11" x14ac:dyDescent="0.2">
      <c r="A205" s="94">
        <v>2</v>
      </c>
      <c r="B205" s="93">
        <v>2</v>
      </c>
      <c r="C205" s="93">
        <v>8</v>
      </c>
      <c r="D205" s="93">
        <v>8</v>
      </c>
      <c r="E205" s="108" t="s">
        <v>78</v>
      </c>
      <c r="F205" s="117" t="s">
        <v>86</v>
      </c>
      <c r="G205" s="90">
        <f>'CONSOLIDADO FR'!K114</f>
        <v>0</v>
      </c>
      <c r="H205" s="90">
        <f>'CUENTA T VS'!DF75</f>
        <v>17059.14</v>
      </c>
      <c r="I205" s="90"/>
      <c r="J205" s="90">
        <f t="shared" si="5"/>
        <v>17059.14</v>
      </c>
      <c r="K205" s="89">
        <f>J205/$J$25</f>
        <v>4.5898404866616976E-2</v>
      </c>
    </row>
    <row r="206" spans="1:11" x14ac:dyDescent="0.2">
      <c r="A206" s="94">
        <v>2</v>
      </c>
      <c r="B206" s="93">
        <v>2</v>
      </c>
      <c r="C206" s="93">
        <v>8</v>
      </c>
      <c r="D206" s="93">
        <v>8</v>
      </c>
      <c r="E206" s="108" t="s">
        <v>77</v>
      </c>
      <c r="F206" s="117" t="s">
        <v>85</v>
      </c>
      <c r="G206" s="90">
        <f>'CONSOLIDADO FR'!K115</f>
        <v>0</v>
      </c>
      <c r="H206" s="90">
        <f>'CUENTA T VS'!DG75</f>
        <v>0</v>
      </c>
      <c r="I206" s="90"/>
      <c r="J206" s="90">
        <f t="shared" si="5"/>
        <v>0</v>
      </c>
      <c r="K206" s="89">
        <f>J206/$J$25</f>
        <v>0</v>
      </c>
    </row>
    <row r="207" spans="1:11" x14ac:dyDescent="0.2">
      <c r="A207" s="94">
        <v>2</v>
      </c>
      <c r="B207" s="93">
        <v>2</v>
      </c>
      <c r="C207" s="93">
        <v>8</v>
      </c>
      <c r="D207" s="93">
        <v>8</v>
      </c>
      <c r="E207" s="108" t="s">
        <v>199</v>
      </c>
      <c r="F207" s="117" t="s">
        <v>84</v>
      </c>
      <c r="G207" s="90">
        <f>'CONSOLIDADO FR'!K116</f>
        <v>0</v>
      </c>
      <c r="H207" s="90">
        <f>'CUENTA T VS'!DH75</f>
        <v>0</v>
      </c>
      <c r="I207" s="90"/>
      <c r="J207" s="90">
        <f t="shared" si="5"/>
        <v>0</v>
      </c>
      <c r="K207" s="89">
        <f>J207/$J$25</f>
        <v>0</v>
      </c>
    </row>
    <row r="208" spans="1:11" x14ac:dyDescent="0.2">
      <c r="A208" s="114">
        <v>2</v>
      </c>
      <c r="B208" s="106">
        <v>2</v>
      </c>
      <c r="C208" s="106">
        <v>9</v>
      </c>
      <c r="D208" s="106"/>
      <c r="E208" s="106"/>
      <c r="F208" s="114" t="s">
        <v>313</v>
      </c>
      <c r="G208" s="104">
        <f>+G209</f>
        <v>0</v>
      </c>
      <c r="H208" s="104">
        <f>+H209</f>
        <v>0</v>
      </c>
      <c r="I208" s="104">
        <f>+I209</f>
        <v>0</v>
      </c>
      <c r="J208" s="104">
        <f t="shared" si="5"/>
        <v>0</v>
      </c>
      <c r="K208" s="103"/>
    </row>
    <row r="209" spans="1:11" x14ac:dyDescent="0.2">
      <c r="A209" s="100">
        <v>2</v>
      </c>
      <c r="B209" s="99">
        <v>2</v>
      </c>
      <c r="C209" s="99">
        <v>9</v>
      </c>
      <c r="D209" s="99">
        <v>2</v>
      </c>
      <c r="E209" s="99"/>
      <c r="F209" s="100" t="s">
        <v>82</v>
      </c>
      <c r="G209" s="96">
        <f>G210+G211</f>
        <v>0</v>
      </c>
      <c r="H209" s="96">
        <f>H210+H211</f>
        <v>0</v>
      </c>
      <c r="I209" s="96">
        <f>I210+I211</f>
        <v>0</v>
      </c>
      <c r="J209" s="96">
        <f t="shared" si="5"/>
        <v>0</v>
      </c>
      <c r="K209" s="95"/>
    </row>
    <row r="210" spans="1:11" x14ac:dyDescent="0.2">
      <c r="A210" s="94">
        <v>2</v>
      </c>
      <c r="B210" s="93">
        <v>2</v>
      </c>
      <c r="C210" s="93">
        <v>9</v>
      </c>
      <c r="D210" s="93">
        <v>2</v>
      </c>
      <c r="E210" s="108" t="s">
        <v>78</v>
      </c>
      <c r="F210" s="117" t="s">
        <v>554</v>
      </c>
      <c r="G210" s="90">
        <f>'CONSOLIDADO FR'!K119</f>
        <v>0</v>
      </c>
      <c r="H210" s="90">
        <f>'CUENTA T VS'!DI75</f>
        <v>0</v>
      </c>
      <c r="I210" s="90"/>
      <c r="J210" s="90">
        <f t="shared" si="5"/>
        <v>0</v>
      </c>
      <c r="K210" s="89">
        <f>J210/$J$25</f>
        <v>0</v>
      </c>
    </row>
    <row r="211" spans="1:11" x14ac:dyDescent="0.2">
      <c r="A211" s="94">
        <v>2</v>
      </c>
      <c r="B211" s="93">
        <v>2</v>
      </c>
      <c r="C211" s="93">
        <v>9</v>
      </c>
      <c r="D211" s="93">
        <v>2</v>
      </c>
      <c r="E211" s="108" t="s">
        <v>199</v>
      </c>
      <c r="F211" s="117" t="s">
        <v>555</v>
      </c>
      <c r="G211" s="90">
        <f>'CONSOLIDADO FR'!K120</f>
        <v>0</v>
      </c>
      <c r="H211" s="90">
        <f>'CUENTA T VS'!DJ75</f>
        <v>0</v>
      </c>
      <c r="I211" s="90"/>
      <c r="J211" s="90">
        <f t="shared" si="5"/>
        <v>0</v>
      </c>
      <c r="K211" s="89">
        <f>J211/$J$25</f>
        <v>0</v>
      </c>
    </row>
    <row r="212" spans="1:11" x14ac:dyDescent="0.2">
      <c r="A212" s="107">
        <v>2</v>
      </c>
      <c r="B212" s="106">
        <v>3</v>
      </c>
      <c r="C212" s="106"/>
      <c r="D212" s="106"/>
      <c r="E212" s="106"/>
      <c r="F212" s="114" t="s">
        <v>312</v>
      </c>
      <c r="G212" s="104">
        <f>G213+G225+G232+G245+G250+G261+G286+G303+G308</f>
        <v>0</v>
      </c>
      <c r="H212" s="104">
        <f>H213+H225+H232+H245+H250+H261+H286+H303+H308</f>
        <v>28175.29</v>
      </c>
      <c r="I212" s="104">
        <f>I213+I225+I232+I245+I250+I261+I286+I303+I308</f>
        <v>0</v>
      </c>
      <c r="J212" s="104">
        <f t="shared" si="5"/>
        <v>28175.29</v>
      </c>
      <c r="K212" s="103">
        <f>J212/$J$25</f>
        <v>7.5806920375490486E-2</v>
      </c>
    </row>
    <row r="213" spans="1:11" x14ac:dyDescent="0.2">
      <c r="A213" s="107">
        <v>2</v>
      </c>
      <c r="B213" s="106">
        <v>3</v>
      </c>
      <c r="C213" s="106">
        <v>1</v>
      </c>
      <c r="D213" s="106"/>
      <c r="E213" s="106"/>
      <c r="F213" s="114" t="s">
        <v>311</v>
      </c>
      <c r="G213" s="104">
        <f>+G214+G217+G219+G223</f>
        <v>0</v>
      </c>
      <c r="H213" s="104">
        <f>+H214+H217+H219+H223</f>
        <v>13615.84</v>
      </c>
      <c r="I213" s="104">
        <f>+I214+I217+I219+I223</f>
        <v>0</v>
      </c>
      <c r="J213" s="104">
        <f t="shared" si="5"/>
        <v>13615.84</v>
      </c>
      <c r="K213" s="103"/>
    </row>
    <row r="214" spans="1:11" x14ac:dyDescent="0.2">
      <c r="A214" s="102">
        <v>2</v>
      </c>
      <c r="B214" s="99">
        <v>3</v>
      </c>
      <c r="C214" s="99">
        <v>1</v>
      </c>
      <c r="D214" s="99">
        <v>1</v>
      </c>
      <c r="E214" s="98"/>
      <c r="F214" s="100" t="s">
        <v>79</v>
      </c>
      <c r="G214" s="96">
        <f>SUM(G215:G216)</f>
        <v>0</v>
      </c>
      <c r="H214" s="96">
        <f>SUM(H215:H216)</f>
        <v>13615.84</v>
      </c>
      <c r="I214" s="96">
        <f>SUM(I215:I216)</f>
        <v>0</v>
      </c>
      <c r="J214" s="96">
        <f t="shared" si="5"/>
        <v>13615.84</v>
      </c>
      <c r="K214" s="95"/>
    </row>
    <row r="215" spans="1:11" x14ac:dyDescent="0.2">
      <c r="A215" s="101">
        <v>2</v>
      </c>
      <c r="B215" s="93">
        <v>3</v>
      </c>
      <c r="C215" s="93">
        <v>1</v>
      </c>
      <c r="D215" s="93">
        <v>1</v>
      </c>
      <c r="E215" s="108" t="s">
        <v>78</v>
      </c>
      <c r="F215" s="94" t="s">
        <v>79</v>
      </c>
      <c r="G215" s="90">
        <f>'CONSOLIDADO FR'!K124</f>
        <v>0</v>
      </c>
      <c r="H215" s="90">
        <f>'CUENTA T VS'!DK75</f>
        <v>13615.84</v>
      </c>
      <c r="I215" s="91"/>
      <c r="J215" s="90">
        <f t="shared" si="5"/>
        <v>13615.84</v>
      </c>
      <c r="K215" s="89">
        <f>J215/$J$25</f>
        <v>3.6634047022246027E-2</v>
      </c>
    </row>
    <row r="216" spans="1:11" x14ac:dyDescent="0.2">
      <c r="A216" s="101">
        <v>2</v>
      </c>
      <c r="B216" s="93">
        <v>3</v>
      </c>
      <c r="C216" s="93">
        <v>1</v>
      </c>
      <c r="D216" s="93">
        <v>1</v>
      </c>
      <c r="E216" s="108" t="s">
        <v>77</v>
      </c>
      <c r="F216" s="94" t="s">
        <v>310</v>
      </c>
      <c r="G216" s="91"/>
      <c r="H216" s="90">
        <f>'CUENTA T VS'!DL75</f>
        <v>0</v>
      </c>
      <c r="I216" s="91"/>
      <c r="J216" s="90">
        <f t="shared" si="5"/>
        <v>0</v>
      </c>
      <c r="K216" s="89">
        <f>J216/$J$25</f>
        <v>0</v>
      </c>
    </row>
    <row r="217" spans="1:11" x14ac:dyDescent="0.2">
      <c r="A217" s="102">
        <v>2</v>
      </c>
      <c r="B217" s="99">
        <v>3</v>
      </c>
      <c r="C217" s="99">
        <v>1</v>
      </c>
      <c r="D217" s="99">
        <v>2</v>
      </c>
      <c r="E217" s="98"/>
      <c r="F217" s="100" t="s">
        <v>309</v>
      </c>
      <c r="G217" s="96">
        <f>SUM(G218)</f>
        <v>0</v>
      </c>
      <c r="H217" s="96">
        <f>SUM(H218)</f>
        <v>0</v>
      </c>
      <c r="I217" s="96">
        <f>SUM(I218)</f>
        <v>0</v>
      </c>
      <c r="J217" s="96">
        <f t="shared" si="5"/>
        <v>0</v>
      </c>
      <c r="K217" s="95"/>
    </row>
    <row r="218" spans="1:11" x14ac:dyDescent="0.2">
      <c r="A218" s="101">
        <v>2</v>
      </c>
      <c r="B218" s="93">
        <v>3</v>
      </c>
      <c r="C218" s="93">
        <v>1</v>
      </c>
      <c r="D218" s="93">
        <v>2</v>
      </c>
      <c r="E218" s="108" t="s">
        <v>78</v>
      </c>
      <c r="F218" s="94" t="s">
        <v>309</v>
      </c>
      <c r="G218" s="91"/>
      <c r="H218" s="90">
        <f>'CUENTA T VS'!DM75</f>
        <v>0</v>
      </c>
      <c r="I218" s="91"/>
      <c r="J218" s="90">
        <f t="shared" si="5"/>
        <v>0</v>
      </c>
      <c r="K218" s="89">
        <f>J218/$J$25</f>
        <v>0</v>
      </c>
    </row>
    <row r="219" spans="1:11" x14ac:dyDescent="0.2">
      <c r="A219" s="102">
        <v>2</v>
      </c>
      <c r="B219" s="99">
        <v>3</v>
      </c>
      <c r="C219" s="99">
        <v>1</v>
      </c>
      <c r="D219" s="99">
        <v>3</v>
      </c>
      <c r="E219" s="99"/>
      <c r="F219" s="100" t="s">
        <v>308</v>
      </c>
      <c r="G219" s="96">
        <f>SUM(G220:G222)</f>
        <v>0</v>
      </c>
      <c r="H219" s="96">
        <f>SUM(H220:H222)</f>
        <v>0</v>
      </c>
      <c r="I219" s="96">
        <f>SUM(I220:I222)</f>
        <v>0</v>
      </c>
      <c r="J219" s="96">
        <f t="shared" ref="J219:J282" si="9">SUM(G219:I219)</f>
        <v>0</v>
      </c>
      <c r="K219" s="95"/>
    </row>
    <row r="220" spans="1:11" x14ac:dyDescent="0.2">
      <c r="A220" s="101">
        <v>2</v>
      </c>
      <c r="B220" s="93">
        <v>3</v>
      </c>
      <c r="C220" s="93">
        <v>1</v>
      </c>
      <c r="D220" s="93">
        <v>3</v>
      </c>
      <c r="E220" s="108" t="s">
        <v>78</v>
      </c>
      <c r="F220" s="94" t="s">
        <v>307</v>
      </c>
      <c r="G220" s="90"/>
      <c r="H220" s="90">
        <f>'CUENTA T VS'!DN75</f>
        <v>0</v>
      </c>
      <c r="I220" s="91"/>
      <c r="J220" s="90">
        <f t="shared" si="9"/>
        <v>0</v>
      </c>
      <c r="K220" s="89">
        <f>J220/$J$25</f>
        <v>0</v>
      </c>
    </row>
    <row r="221" spans="1:11" x14ac:dyDescent="0.2">
      <c r="A221" s="101">
        <v>2</v>
      </c>
      <c r="B221" s="93">
        <v>3</v>
      </c>
      <c r="C221" s="93">
        <v>1</v>
      </c>
      <c r="D221" s="93">
        <v>3</v>
      </c>
      <c r="E221" s="108" t="s">
        <v>77</v>
      </c>
      <c r="F221" s="94" t="s">
        <v>306</v>
      </c>
      <c r="G221" s="90"/>
      <c r="H221" s="90">
        <f>'CUENTA T VS'!DO75</f>
        <v>0</v>
      </c>
      <c r="I221" s="91"/>
      <c r="J221" s="90">
        <f t="shared" si="9"/>
        <v>0</v>
      </c>
      <c r="K221" s="89">
        <f>J221/$J$25</f>
        <v>0</v>
      </c>
    </row>
    <row r="222" spans="1:11" x14ac:dyDescent="0.2">
      <c r="A222" s="101">
        <v>2</v>
      </c>
      <c r="B222" s="93">
        <v>3</v>
      </c>
      <c r="C222" s="93">
        <v>1</v>
      </c>
      <c r="D222" s="93">
        <v>3</v>
      </c>
      <c r="E222" s="108" t="s">
        <v>199</v>
      </c>
      <c r="F222" s="94" t="s">
        <v>305</v>
      </c>
      <c r="G222" s="91"/>
      <c r="H222" s="90">
        <f>'CUENTA T VS'!DP75</f>
        <v>0</v>
      </c>
      <c r="I222" s="91"/>
      <c r="J222" s="90">
        <f t="shared" si="9"/>
        <v>0</v>
      </c>
      <c r="K222" s="89">
        <f>J222/$J$25</f>
        <v>0</v>
      </c>
    </row>
    <row r="223" spans="1:11" x14ac:dyDescent="0.2">
      <c r="A223" s="102">
        <v>2</v>
      </c>
      <c r="B223" s="99">
        <v>3</v>
      </c>
      <c r="C223" s="99">
        <v>1</v>
      </c>
      <c r="D223" s="99">
        <v>4</v>
      </c>
      <c r="E223" s="99"/>
      <c r="F223" s="100" t="s">
        <v>304</v>
      </c>
      <c r="G223" s="96">
        <f>SUM(G224)</f>
        <v>0</v>
      </c>
      <c r="H223" s="96">
        <f>SUM(H224)</f>
        <v>0</v>
      </c>
      <c r="I223" s="96">
        <f>SUM(I224)</f>
        <v>0</v>
      </c>
      <c r="J223" s="96">
        <f t="shared" si="9"/>
        <v>0</v>
      </c>
      <c r="K223" s="95"/>
    </row>
    <row r="224" spans="1:11" x14ac:dyDescent="0.2">
      <c r="A224" s="101">
        <v>2</v>
      </c>
      <c r="B224" s="93">
        <v>3</v>
      </c>
      <c r="C224" s="93">
        <v>1</v>
      </c>
      <c r="D224" s="93">
        <v>4</v>
      </c>
      <c r="E224" s="108" t="s">
        <v>78</v>
      </c>
      <c r="F224" s="94" t="s">
        <v>304</v>
      </c>
      <c r="G224" s="90">
        <f>'CONSOLIDADO FR'!K126</f>
        <v>0</v>
      </c>
      <c r="H224" s="90">
        <f>'CUENTA T VS'!DQ75</f>
        <v>0</v>
      </c>
      <c r="I224" s="90"/>
      <c r="J224" s="90">
        <f t="shared" si="9"/>
        <v>0</v>
      </c>
      <c r="K224" s="89">
        <f>J224/$J$25</f>
        <v>0</v>
      </c>
    </row>
    <row r="225" spans="1:11" x14ac:dyDescent="0.2">
      <c r="A225" s="107">
        <v>2</v>
      </c>
      <c r="B225" s="106">
        <v>3</v>
      </c>
      <c r="C225" s="106">
        <v>2</v>
      </c>
      <c r="D225" s="106"/>
      <c r="E225" s="113"/>
      <c r="F225" s="114" t="s">
        <v>303</v>
      </c>
      <c r="G225" s="104">
        <f>+G226+G228+G230</f>
        <v>0</v>
      </c>
      <c r="H225" s="104">
        <f>+H226+H228+H230</f>
        <v>0</v>
      </c>
      <c r="I225" s="104">
        <f>+I226+I228+I230</f>
        <v>0</v>
      </c>
      <c r="J225" s="104">
        <f t="shared" si="9"/>
        <v>0</v>
      </c>
      <c r="K225" s="103"/>
    </row>
    <row r="226" spans="1:11" x14ac:dyDescent="0.2">
      <c r="A226" s="102">
        <v>2</v>
      </c>
      <c r="B226" s="99">
        <v>3</v>
      </c>
      <c r="C226" s="99">
        <v>2</v>
      </c>
      <c r="D226" s="99">
        <v>1</v>
      </c>
      <c r="E226" s="99"/>
      <c r="F226" s="100" t="s">
        <v>75</v>
      </c>
      <c r="G226" s="96">
        <f>SUM(G227)</f>
        <v>0</v>
      </c>
      <c r="H226" s="96">
        <f>SUM(H227)</f>
        <v>0</v>
      </c>
      <c r="I226" s="96">
        <f>SUM(I227)</f>
        <v>0</v>
      </c>
      <c r="J226" s="96">
        <f t="shared" si="9"/>
        <v>0</v>
      </c>
      <c r="K226" s="95"/>
    </row>
    <row r="227" spans="1:11" x14ac:dyDescent="0.2">
      <c r="A227" s="101">
        <v>2</v>
      </c>
      <c r="B227" s="93">
        <v>3</v>
      </c>
      <c r="C227" s="93">
        <v>2</v>
      </c>
      <c r="D227" s="93">
        <v>1</v>
      </c>
      <c r="E227" s="108" t="s">
        <v>78</v>
      </c>
      <c r="F227" s="94" t="s">
        <v>75</v>
      </c>
      <c r="G227" s="90">
        <f>'CONSOLIDADO FR'!K129</f>
        <v>0</v>
      </c>
      <c r="H227" s="90">
        <f>'CUENTA T VS'!DR75</f>
        <v>0</v>
      </c>
      <c r="I227" s="90"/>
      <c r="J227" s="90">
        <f t="shared" si="9"/>
        <v>0</v>
      </c>
      <c r="K227" s="89">
        <f>J227/$J$25</f>
        <v>0</v>
      </c>
    </row>
    <row r="228" spans="1:11" x14ac:dyDescent="0.2">
      <c r="A228" s="102">
        <v>2</v>
      </c>
      <c r="B228" s="99">
        <v>3</v>
      </c>
      <c r="C228" s="99">
        <v>2</v>
      </c>
      <c r="D228" s="99">
        <v>2</v>
      </c>
      <c r="E228" s="99"/>
      <c r="F228" s="100" t="s">
        <v>74</v>
      </c>
      <c r="G228" s="96">
        <f>SUM(G229)</f>
        <v>0</v>
      </c>
      <c r="H228" s="96">
        <f>SUM(H229)</f>
        <v>0</v>
      </c>
      <c r="I228" s="96">
        <f>SUM(I229)</f>
        <v>0</v>
      </c>
      <c r="J228" s="96">
        <f t="shared" si="9"/>
        <v>0</v>
      </c>
      <c r="K228" s="95"/>
    </row>
    <row r="229" spans="1:11" x14ac:dyDescent="0.2">
      <c r="A229" s="101">
        <v>2</v>
      </c>
      <c r="B229" s="93">
        <v>3</v>
      </c>
      <c r="C229" s="93">
        <v>2</v>
      </c>
      <c r="D229" s="93">
        <v>2</v>
      </c>
      <c r="E229" s="108" t="s">
        <v>78</v>
      </c>
      <c r="F229" s="94" t="s">
        <v>74</v>
      </c>
      <c r="G229" s="90">
        <f>'CONSOLIDADO FR'!K131</f>
        <v>0</v>
      </c>
      <c r="H229" s="90">
        <f>'CUENTA T VS'!DS75</f>
        <v>0</v>
      </c>
      <c r="I229" s="91"/>
      <c r="J229" s="90">
        <f t="shared" si="9"/>
        <v>0</v>
      </c>
      <c r="K229" s="89">
        <f>J229/$J$25</f>
        <v>0</v>
      </c>
    </row>
    <row r="230" spans="1:11" x14ac:dyDescent="0.2">
      <c r="A230" s="102">
        <v>2</v>
      </c>
      <c r="B230" s="99">
        <v>3</v>
      </c>
      <c r="C230" s="99">
        <v>2</v>
      </c>
      <c r="D230" s="99">
        <v>3</v>
      </c>
      <c r="E230" s="99"/>
      <c r="F230" s="100" t="s">
        <v>73</v>
      </c>
      <c r="G230" s="96">
        <f>SUM(G231)</f>
        <v>0</v>
      </c>
      <c r="H230" s="96">
        <f>SUM(H231)</f>
        <v>0</v>
      </c>
      <c r="I230" s="96">
        <f>SUM(I231)</f>
        <v>0</v>
      </c>
      <c r="J230" s="96">
        <f t="shared" si="9"/>
        <v>0</v>
      </c>
      <c r="K230" s="95"/>
    </row>
    <row r="231" spans="1:11" x14ac:dyDescent="0.2">
      <c r="A231" s="101">
        <v>2</v>
      </c>
      <c r="B231" s="93">
        <v>3</v>
      </c>
      <c r="C231" s="93">
        <v>2</v>
      </c>
      <c r="D231" s="93">
        <v>3</v>
      </c>
      <c r="E231" s="108" t="s">
        <v>78</v>
      </c>
      <c r="F231" s="94" t="s">
        <v>73</v>
      </c>
      <c r="G231" s="90">
        <f>'CONSOLIDADO FR'!K133</f>
        <v>0</v>
      </c>
      <c r="H231" s="90">
        <f>'CUENTA T VS'!DT75</f>
        <v>0</v>
      </c>
      <c r="I231" s="91"/>
      <c r="J231" s="90">
        <f t="shared" si="9"/>
        <v>0</v>
      </c>
      <c r="K231" s="89">
        <f>J231/$J$25</f>
        <v>0</v>
      </c>
    </row>
    <row r="232" spans="1:11" x14ac:dyDescent="0.2">
      <c r="A232" s="107">
        <v>2</v>
      </c>
      <c r="B232" s="106">
        <v>3</v>
      </c>
      <c r="C232" s="106">
        <v>3</v>
      </c>
      <c r="D232" s="106"/>
      <c r="E232" s="113"/>
      <c r="F232" s="114" t="s">
        <v>302</v>
      </c>
      <c r="G232" s="104">
        <f>+G233+G235+G237+G239+G241+G243</f>
        <v>0</v>
      </c>
      <c r="H232" s="104">
        <f>+H233+H235+H237+H239+H241+H243</f>
        <v>0</v>
      </c>
      <c r="I232" s="104">
        <f>+I233+I235+I237+I239+I241+I243</f>
        <v>0</v>
      </c>
      <c r="J232" s="104">
        <f t="shared" si="9"/>
        <v>0</v>
      </c>
      <c r="K232" s="103"/>
    </row>
    <row r="233" spans="1:11" x14ac:dyDescent="0.2">
      <c r="A233" s="102">
        <v>2</v>
      </c>
      <c r="B233" s="99">
        <v>3</v>
      </c>
      <c r="C233" s="99">
        <v>3</v>
      </c>
      <c r="D233" s="99">
        <v>1</v>
      </c>
      <c r="E233" s="99"/>
      <c r="F233" s="100" t="s">
        <v>71</v>
      </c>
      <c r="G233" s="96">
        <f>SUM(G234)</f>
        <v>0</v>
      </c>
      <c r="H233" s="96">
        <f>SUM(H234)</f>
        <v>0</v>
      </c>
      <c r="I233" s="96">
        <f>SUM(I234)</f>
        <v>0</v>
      </c>
      <c r="J233" s="96">
        <f t="shared" si="9"/>
        <v>0</v>
      </c>
      <c r="K233" s="95"/>
    </row>
    <row r="234" spans="1:11" x14ac:dyDescent="0.2">
      <c r="A234" s="101">
        <v>2</v>
      </c>
      <c r="B234" s="93">
        <v>3</v>
      </c>
      <c r="C234" s="93">
        <v>3</v>
      </c>
      <c r="D234" s="93">
        <v>1</v>
      </c>
      <c r="E234" s="108" t="s">
        <v>78</v>
      </c>
      <c r="F234" s="94" t="s">
        <v>71</v>
      </c>
      <c r="G234" s="91">
        <f>'CONSOLIDADO FR'!K136</f>
        <v>0</v>
      </c>
      <c r="H234" s="90">
        <f>'CUENTA T VS'!DU75</f>
        <v>0</v>
      </c>
      <c r="I234" s="91"/>
      <c r="J234" s="90">
        <f t="shared" si="9"/>
        <v>0</v>
      </c>
      <c r="K234" s="89">
        <f>J234/$J$25</f>
        <v>0</v>
      </c>
    </row>
    <row r="235" spans="1:11" x14ac:dyDescent="0.2">
      <c r="A235" s="102">
        <v>2</v>
      </c>
      <c r="B235" s="99">
        <v>3</v>
      </c>
      <c r="C235" s="99">
        <v>3</v>
      </c>
      <c r="D235" s="99">
        <v>2</v>
      </c>
      <c r="E235" s="99"/>
      <c r="F235" s="100" t="s">
        <v>579</v>
      </c>
      <c r="G235" s="96">
        <f>SUM(G236)</f>
        <v>0</v>
      </c>
      <c r="H235" s="96">
        <f>SUM(H236)</f>
        <v>0</v>
      </c>
      <c r="I235" s="96">
        <f>SUM(I236)</f>
        <v>0</v>
      </c>
      <c r="J235" s="96">
        <f t="shared" si="9"/>
        <v>0</v>
      </c>
      <c r="K235" s="95"/>
    </row>
    <row r="236" spans="1:11" x14ac:dyDescent="0.2">
      <c r="A236" s="101">
        <v>2</v>
      </c>
      <c r="B236" s="93">
        <v>3</v>
      </c>
      <c r="C236" s="93">
        <v>3</v>
      </c>
      <c r="D236" s="93">
        <v>2</v>
      </c>
      <c r="E236" s="108" t="s">
        <v>78</v>
      </c>
      <c r="F236" s="94" t="s">
        <v>579</v>
      </c>
      <c r="G236" s="90">
        <f>'CONSOLIDADO FR'!K138</f>
        <v>0</v>
      </c>
      <c r="H236" s="90">
        <f>'CUENTA T VS'!DV75</f>
        <v>0</v>
      </c>
      <c r="I236" s="90"/>
      <c r="J236" s="90">
        <f t="shared" si="9"/>
        <v>0</v>
      </c>
      <c r="K236" s="89">
        <f>J236/$J$25</f>
        <v>0</v>
      </c>
    </row>
    <row r="237" spans="1:11" x14ac:dyDescent="0.2">
      <c r="A237" s="102">
        <v>2</v>
      </c>
      <c r="B237" s="99">
        <v>3</v>
      </c>
      <c r="C237" s="99">
        <v>3</v>
      </c>
      <c r="D237" s="99">
        <v>3</v>
      </c>
      <c r="E237" s="99"/>
      <c r="F237" s="100" t="s">
        <v>70</v>
      </c>
      <c r="G237" s="96">
        <f>SUM(G238)</f>
        <v>0</v>
      </c>
      <c r="H237" s="96">
        <f>SUM(H238)</f>
        <v>0</v>
      </c>
      <c r="I237" s="96">
        <f>SUM(I238)</f>
        <v>0</v>
      </c>
      <c r="J237" s="96">
        <f t="shared" si="9"/>
        <v>0</v>
      </c>
      <c r="K237" s="95"/>
    </row>
    <row r="238" spans="1:11" x14ac:dyDescent="0.2">
      <c r="A238" s="101">
        <v>2</v>
      </c>
      <c r="B238" s="93">
        <v>3</v>
      </c>
      <c r="C238" s="93">
        <v>3</v>
      </c>
      <c r="D238" s="93">
        <v>3</v>
      </c>
      <c r="E238" s="108" t="s">
        <v>78</v>
      </c>
      <c r="F238" s="94" t="s">
        <v>70</v>
      </c>
      <c r="G238" s="90">
        <f>'CONSOLIDADO FR'!K140</f>
        <v>0</v>
      </c>
      <c r="H238" s="90">
        <f>'CUENTA T VS'!DW75</f>
        <v>0</v>
      </c>
      <c r="I238" s="90"/>
      <c r="J238" s="90">
        <f t="shared" si="9"/>
        <v>0</v>
      </c>
      <c r="K238" s="89">
        <f>J238/$J$25</f>
        <v>0</v>
      </c>
    </row>
    <row r="239" spans="1:11" x14ac:dyDescent="0.2">
      <c r="A239" s="102">
        <v>2</v>
      </c>
      <c r="B239" s="99">
        <v>3</v>
      </c>
      <c r="C239" s="99">
        <v>3</v>
      </c>
      <c r="D239" s="99">
        <v>4</v>
      </c>
      <c r="E239" s="99"/>
      <c r="F239" s="100" t="s">
        <v>69</v>
      </c>
      <c r="G239" s="96">
        <f>SUM(G240)</f>
        <v>0</v>
      </c>
      <c r="H239" s="96">
        <f>SUM(H240)</f>
        <v>0</v>
      </c>
      <c r="I239" s="96">
        <f>SUM(I240)</f>
        <v>0</v>
      </c>
      <c r="J239" s="96">
        <f t="shared" si="9"/>
        <v>0</v>
      </c>
      <c r="K239" s="95"/>
    </row>
    <row r="240" spans="1:11" x14ac:dyDescent="0.2">
      <c r="A240" s="101">
        <v>2</v>
      </c>
      <c r="B240" s="93">
        <v>3</v>
      </c>
      <c r="C240" s="93">
        <v>3</v>
      </c>
      <c r="D240" s="93">
        <v>4</v>
      </c>
      <c r="E240" s="108" t="s">
        <v>78</v>
      </c>
      <c r="F240" s="94" t="s">
        <v>69</v>
      </c>
      <c r="G240" s="90">
        <f>'CONSOLIDADO FR'!K142</f>
        <v>0</v>
      </c>
      <c r="H240" s="90">
        <f>'CUENTA T VS'!DX75</f>
        <v>0</v>
      </c>
      <c r="I240" s="90"/>
      <c r="J240" s="90">
        <f t="shared" si="9"/>
        <v>0</v>
      </c>
      <c r="K240" s="89">
        <f>J240/$J$25</f>
        <v>0</v>
      </c>
    </row>
    <row r="241" spans="1:11" x14ac:dyDescent="0.2">
      <c r="A241" s="102">
        <v>2</v>
      </c>
      <c r="B241" s="99">
        <v>3</v>
      </c>
      <c r="C241" s="99">
        <v>3</v>
      </c>
      <c r="D241" s="99">
        <v>5</v>
      </c>
      <c r="E241" s="99"/>
      <c r="F241" s="100" t="s">
        <v>301</v>
      </c>
      <c r="G241" s="96">
        <f>SUM(G242)</f>
        <v>0</v>
      </c>
      <c r="H241" s="96">
        <f>SUM(H242)</f>
        <v>0</v>
      </c>
      <c r="I241" s="96">
        <f>SUM(I242)</f>
        <v>0</v>
      </c>
      <c r="J241" s="96">
        <f t="shared" si="9"/>
        <v>0</v>
      </c>
      <c r="K241" s="95"/>
    </row>
    <row r="242" spans="1:11" x14ac:dyDescent="0.2">
      <c r="A242" s="101">
        <v>2</v>
      </c>
      <c r="B242" s="93">
        <v>3</v>
      </c>
      <c r="C242" s="93">
        <v>3</v>
      </c>
      <c r="D242" s="93">
        <v>5</v>
      </c>
      <c r="E242" s="108" t="s">
        <v>78</v>
      </c>
      <c r="F242" s="94" t="s">
        <v>301</v>
      </c>
      <c r="G242" s="90">
        <f>'CONSOLIDADO FR'!K144</f>
        <v>0</v>
      </c>
      <c r="H242" s="90">
        <f>'CUENTA T VS'!DY75</f>
        <v>0</v>
      </c>
      <c r="I242" s="90"/>
      <c r="J242" s="90">
        <f t="shared" si="9"/>
        <v>0</v>
      </c>
      <c r="K242" s="89">
        <f>J242/$J$25</f>
        <v>0</v>
      </c>
    </row>
    <row r="243" spans="1:11" x14ac:dyDescent="0.2">
      <c r="A243" s="102">
        <v>2</v>
      </c>
      <c r="B243" s="99">
        <v>3</v>
      </c>
      <c r="C243" s="99">
        <v>3</v>
      </c>
      <c r="D243" s="99">
        <v>6</v>
      </c>
      <c r="E243" s="99"/>
      <c r="F243" s="100" t="s">
        <v>300</v>
      </c>
      <c r="G243" s="96">
        <f>SUM(G244)</f>
        <v>0</v>
      </c>
      <c r="H243" s="96">
        <f>SUM(H244)</f>
        <v>0</v>
      </c>
      <c r="I243" s="96">
        <f>SUM(I244)</f>
        <v>0</v>
      </c>
      <c r="J243" s="96">
        <f t="shared" si="9"/>
        <v>0</v>
      </c>
      <c r="K243" s="95"/>
    </row>
    <row r="244" spans="1:11" x14ac:dyDescent="0.2">
      <c r="A244" s="101">
        <v>2</v>
      </c>
      <c r="B244" s="93">
        <v>3</v>
      </c>
      <c r="C244" s="93">
        <v>3</v>
      </c>
      <c r="D244" s="93">
        <v>6</v>
      </c>
      <c r="E244" s="108" t="s">
        <v>78</v>
      </c>
      <c r="F244" s="94" t="s">
        <v>300</v>
      </c>
      <c r="G244" s="90"/>
      <c r="H244" s="90">
        <f>'CUENTA T VS'!DZ75</f>
        <v>0</v>
      </c>
      <c r="I244" s="90"/>
      <c r="J244" s="90">
        <f t="shared" si="9"/>
        <v>0</v>
      </c>
      <c r="K244" s="89">
        <f>J244/$J$25</f>
        <v>0</v>
      </c>
    </row>
    <row r="245" spans="1:11" x14ac:dyDescent="0.2">
      <c r="A245" s="107">
        <v>2</v>
      </c>
      <c r="B245" s="106">
        <v>3</v>
      </c>
      <c r="C245" s="106">
        <v>4</v>
      </c>
      <c r="D245" s="106"/>
      <c r="E245" s="113"/>
      <c r="F245" s="114" t="s">
        <v>299</v>
      </c>
      <c r="G245" s="104">
        <f>+G246+G248</f>
        <v>0</v>
      </c>
      <c r="H245" s="104">
        <f>+H246+H248</f>
        <v>0</v>
      </c>
      <c r="I245" s="104">
        <f>+I246+I248</f>
        <v>0</v>
      </c>
      <c r="J245" s="104">
        <f t="shared" si="9"/>
        <v>0</v>
      </c>
      <c r="K245" s="103"/>
    </row>
    <row r="246" spans="1:11" x14ac:dyDescent="0.2">
      <c r="A246" s="102">
        <v>2</v>
      </c>
      <c r="B246" s="99">
        <v>3</v>
      </c>
      <c r="C246" s="99">
        <v>4</v>
      </c>
      <c r="D246" s="99">
        <v>1</v>
      </c>
      <c r="E246" s="99"/>
      <c r="F246" s="100" t="s">
        <v>66</v>
      </c>
      <c r="G246" s="96">
        <f>SUM(G247)</f>
        <v>0</v>
      </c>
      <c r="H246" s="96">
        <f>SUM(H247)</f>
        <v>0</v>
      </c>
      <c r="I246" s="96">
        <f>SUM(I247)</f>
        <v>0</v>
      </c>
      <c r="J246" s="96">
        <f t="shared" si="9"/>
        <v>0</v>
      </c>
      <c r="K246" s="95"/>
    </row>
    <row r="247" spans="1:11" x14ac:dyDescent="0.2">
      <c r="A247" s="101">
        <v>2</v>
      </c>
      <c r="B247" s="93">
        <v>3</v>
      </c>
      <c r="C247" s="93">
        <v>4</v>
      </c>
      <c r="D247" s="93">
        <v>1</v>
      </c>
      <c r="E247" s="108" t="s">
        <v>78</v>
      </c>
      <c r="F247" s="94" t="s">
        <v>66</v>
      </c>
      <c r="G247" s="90">
        <f>'CONSOLIDADO FR'!K147</f>
        <v>0</v>
      </c>
      <c r="H247" s="90">
        <f>'CUENTA T VS'!EA75</f>
        <v>0</v>
      </c>
      <c r="I247" s="90"/>
      <c r="J247" s="90">
        <f t="shared" si="9"/>
        <v>0</v>
      </c>
      <c r="K247" s="89">
        <f>J247/$J$25</f>
        <v>0</v>
      </c>
    </row>
    <row r="248" spans="1:11" x14ac:dyDescent="0.2">
      <c r="A248" s="102">
        <v>2</v>
      </c>
      <c r="B248" s="99">
        <v>3</v>
      </c>
      <c r="C248" s="99">
        <v>4</v>
      </c>
      <c r="D248" s="99">
        <v>2</v>
      </c>
      <c r="E248" s="99"/>
      <c r="F248" s="100" t="s">
        <v>298</v>
      </c>
      <c r="G248" s="96">
        <f>SUM(G249)</f>
        <v>0</v>
      </c>
      <c r="H248" s="96">
        <f>SUM(H249)</f>
        <v>0</v>
      </c>
      <c r="I248" s="96">
        <f>SUM(I249)</f>
        <v>0</v>
      </c>
      <c r="J248" s="96">
        <f t="shared" si="9"/>
        <v>0</v>
      </c>
      <c r="K248" s="95"/>
    </row>
    <row r="249" spans="1:11" x14ac:dyDescent="0.2">
      <c r="A249" s="101">
        <v>2</v>
      </c>
      <c r="B249" s="93">
        <v>3</v>
      </c>
      <c r="C249" s="93">
        <v>4</v>
      </c>
      <c r="D249" s="93">
        <v>2</v>
      </c>
      <c r="E249" s="108" t="s">
        <v>78</v>
      </c>
      <c r="F249" s="94" t="s">
        <v>298</v>
      </c>
      <c r="G249" s="90"/>
      <c r="H249" s="90">
        <f>'CUENTA T VS'!EB75</f>
        <v>0</v>
      </c>
      <c r="I249" s="90"/>
      <c r="J249" s="90">
        <f t="shared" si="9"/>
        <v>0</v>
      </c>
      <c r="K249" s="89">
        <f>J249/$J$25</f>
        <v>0</v>
      </c>
    </row>
    <row r="250" spans="1:11" x14ac:dyDescent="0.2">
      <c r="A250" s="107">
        <v>2</v>
      </c>
      <c r="B250" s="106">
        <v>3</v>
      </c>
      <c r="C250" s="106">
        <v>5</v>
      </c>
      <c r="D250" s="106"/>
      <c r="E250" s="113"/>
      <c r="F250" s="114" t="s">
        <v>297</v>
      </c>
      <c r="G250" s="104">
        <f>+G251+G253+G255+G257+G259</f>
        <v>0</v>
      </c>
      <c r="H250" s="104">
        <f>+H251+H253+H255+H257+H259</f>
        <v>0</v>
      </c>
      <c r="I250" s="104">
        <f>+I251+I253+I255+I257+I259</f>
        <v>0</v>
      </c>
      <c r="J250" s="104">
        <f t="shared" si="9"/>
        <v>0</v>
      </c>
      <c r="K250" s="103"/>
    </row>
    <row r="251" spans="1:11" x14ac:dyDescent="0.2">
      <c r="A251" s="102">
        <v>2</v>
      </c>
      <c r="B251" s="99">
        <v>3</v>
      </c>
      <c r="C251" s="99">
        <v>5</v>
      </c>
      <c r="D251" s="99">
        <v>1</v>
      </c>
      <c r="E251" s="99"/>
      <c r="F251" s="100" t="s">
        <v>64</v>
      </c>
      <c r="G251" s="96">
        <f>SUM(G252)</f>
        <v>0</v>
      </c>
      <c r="H251" s="96">
        <f>SUM(H252)</f>
        <v>0</v>
      </c>
      <c r="I251" s="96">
        <f>SUM(I252)</f>
        <v>0</v>
      </c>
      <c r="J251" s="96">
        <f t="shared" si="9"/>
        <v>0</v>
      </c>
      <c r="K251" s="95"/>
    </row>
    <row r="252" spans="1:11" x14ac:dyDescent="0.2">
      <c r="A252" s="101">
        <v>2</v>
      </c>
      <c r="B252" s="93">
        <v>3</v>
      </c>
      <c r="C252" s="93">
        <v>5</v>
      </c>
      <c r="D252" s="93">
        <v>1</v>
      </c>
      <c r="E252" s="108" t="s">
        <v>78</v>
      </c>
      <c r="F252" s="94" t="s">
        <v>64</v>
      </c>
      <c r="G252" s="90">
        <f>'CONSOLIDADO FR'!K150</f>
        <v>0</v>
      </c>
      <c r="H252" s="90">
        <f>'CUENTA T VS'!EC75</f>
        <v>0</v>
      </c>
      <c r="I252" s="90"/>
      <c r="J252" s="90">
        <f t="shared" si="9"/>
        <v>0</v>
      </c>
      <c r="K252" s="89">
        <f>J252/$J$25</f>
        <v>0</v>
      </c>
    </row>
    <row r="253" spans="1:11" x14ac:dyDescent="0.2">
      <c r="A253" s="102">
        <v>2</v>
      </c>
      <c r="B253" s="99">
        <v>3</v>
      </c>
      <c r="C253" s="99">
        <v>5</v>
      </c>
      <c r="D253" s="99">
        <v>2</v>
      </c>
      <c r="E253" s="99"/>
      <c r="F253" s="100" t="s">
        <v>63</v>
      </c>
      <c r="G253" s="96">
        <f>SUM(G254)</f>
        <v>0</v>
      </c>
      <c r="H253" s="96">
        <f>SUM(H254)</f>
        <v>0</v>
      </c>
      <c r="I253" s="96">
        <f>SUM(I254)</f>
        <v>0</v>
      </c>
      <c r="J253" s="96">
        <f t="shared" si="9"/>
        <v>0</v>
      </c>
      <c r="K253" s="95"/>
    </row>
    <row r="254" spans="1:11" x14ac:dyDescent="0.2">
      <c r="A254" s="101">
        <v>2</v>
      </c>
      <c r="B254" s="93">
        <v>3</v>
      </c>
      <c r="C254" s="93">
        <v>5</v>
      </c>
      <c r="D254" s="93">
        <v>2</v>
      </c>
      <c r="E254" s="108" t="s">
        <v>78</v>
      </c>
      <c r="F254" s="94" t="s">
        <v>63</v>
      </c>
      <c r="G254" s="90">
        <f>'CONSOLIDADO FR'!K152</f>
        <v>0</v>
      </c>
      <c r="H254" s="90">
        <f>'CUENTA T VS'!ED75</f>
        <v>0</v>
      </c>
      <c r="I254" s="90"/>
      <c r="J254" s="90">
        <f t="shared" si="9"/>
        <v>0</v>
      </c>
      <c r="K254" s="89">
        <f>J254/$J$25</f>
        <v>0</v>
      </c>
    </row>
    <row r="255" spans="1:11" x14ac:dyDescent="0.2">
      <c r="A255" s="102">
        <v>2</v>
      </c>
      <c r="B255" s="99">
        <v>3</v>
      </c>
      <c r="C255" s="99">
        <v>5</v>
      </c>
      <c r="D255" s="99">
        <v>3</v>
      </c>
      <c r="E255" s="99"/>
      <c r="F255" s="100" t="s">
        <v>62</v>
      </c>
      <c r="G255" s="96">
        <f>SUM(G256)</f>
        <v>0</v>
      </c>
      <c r="H255" s="96">
        <f>SUM(H256)</f>
        <v>0</v>
      </c>
      <c r="I255" s="96">
        <f>SUM(I256)</f>
        <v>0</v>
      </c>
      <c r="J255" s="96">
        <f t="shared" si="9"/>
        <v>0</v>
      </c>
      <c r="K255" s="95"/>
    </row>
    <row r="256" spans="1:11" x14ac:dyDescent="0.2">
      <c r="A256" s="101">
        <v>2</v>
      </c>
      <c r="B256" s="93">
        <v>3</v>
      </c>
      <c r="C256" s="93">
        <v>5</v>
      </c>
      <c r="D256" s="93">
        <v>3</v>
      </c>
      <c r="E256" s="108" t="s">
        <v>78</v>
      </c>
      <c r="F256" s="94" t="s">
        <v>62</v>
      </c>
      <c r="G256" s="90">
        <f>'CONSOLIDADO FR'!K154</f>
        <v>0</v>
      </c>
      <c r="H256" s="90">
        <f>'CUENTA T VS'!EE75</f>
        <v>0</v>
      </c>
      <c r="I256" s="90"/>
      <c r="J256" s="90">
        <f t="shared" si="9"/>
        <v>0</v>
      </c>
      <c r="K256" s="89">
        <f>J256/$J$25</f>
        <v>0</v>
      </c>
    </row>
    <row r="257" spans="1:11" x14ac:dyDescent="0.2">
      <c r="A257" s="102">
        <v>2</v>
      </c>
      <c r="B257" s="99">
        <v>3</v>
      </c>
      <c r="C257" s="99">
        <v>5</v>
      </c>
      <c r="D257" s="99">
        <v>4</v>
      </c>
      <c r="E257" s="99"/>
      <c r="F257" s="100" t="s">
        <v>61</v>
      </c>
      <c r="G257" s="96">
        <f>SUM(G258)</f>
        <v>0</v>
      </c>
      <c r="H257" s="96">
        <f>SUM(H258)</f>
        <v>0</v>
      </c>
      <c r="I257" s="96">
        <f>SUM(I258)</f>
        <v>0</v>
      </c>
      <c r="J257" s="96">
        <f t="shared" si="9"/>
        <v>0</v>
      </c>
      <c r="K257" s="95"/>
    </row>
    <row r="258" spans="1:11" x14ac:dyDescent="0.2">
      <c r="A258" s="101">
        <v>2</v>
      </c>
      <c r="B258" s="93">
        <v>3</v>
      </c>
      <c r="C258" s="93">
        <v>5</v>
      </c>
      <c r="D258" s="93">
        <v>4</v>
      </c>
      <c r="E258" s="108" t="s">
        <v>78</v>
      </c>
      <c r="F258" s="94" t="s">
        <v>61</v>
      </c>
      <c r="G258" s="90">
        <f>'CONSOLIDADO FR'!K156</f>
        <v>0</v>
      </c>
      <c r="H258" s="90">
        <f>'CUENTA T VS'!EF75</f>
        <v>0</v>
      </c>
      <c r="I258" s="90"/>
      <c r="J258" s="90">
        <f t="shared" si="9"/>
        <v>0</v>
      </c>
      <c r="K258" s="89">
        <f>J258/$J$25</f>
        <v>0</v>
      </c>
    </row>
    <row r="259" spans="1:11" x14ac:dyDescent="0.2">
      <c r="A259" s="102">
        <v>2</v>
      </c>
      <c r="B259" s="99">
        <v>3</v>
      </c>
      <c r="C259" s="99">
        <v>5</v>
      </c>
      <c r="D259" s="99">
        <v>5</v>
      </c>
      <c r="E259" s="99"/>
      <c r="F259" s="100" t="s">
        <v>60</v>
      </c>
      <c r="G259" s="96">
        <f>SUM(G260)</f>
        <v>0</v>
      </c>
      <c r="H259" s="96">
        <f>SUM(H260)</f>
        <v>0</v>
      </c>
      <c r="I259" s="96">
        <f>SUM(I260)</f>
        <v>0</v>
      </c>
      <c r="J259" s="96">
        <f t="shared" si="9"/>
        <v>0</v>
      </c>
      <c r="K259" s="95"/>
    </row>
    <row r="260" spans="1:11" x14ac:dyDescent="0.2">
      <c r="A260" s="101">
        <v>2</v>
      </c>
      <c r="B260" s="93">
        <v>3</v>
      </c>
      <c r="C260" s="93">
        <v>5</v>
      </c>
      <c r="D260" s="93">
        <v>5</v>
      </c>
      <c r="E260" s="108" t="s">
        <v>78</v>
      </c>
      <c r="F260" s="94" t="s">
        <v>60</v>
      </c>
      <c r="G260" s="90">
        <f>'CONSOLIDADO FR'!K158</f>
        <v>0</v>
      </c>
      <c r="H260" s="90">
        <f>'CUENTA T VS'!EG75</f>
        <v>0</v>
      </c>
      <c r="I260" s="90"/>
      <c r="J260" s="90">
        <f t="shared" si="9"/>
        <v>0</v>
      </c>
      <c r="K260" s="89">
        <f>J260/$J$25</f>
        <v>0</v>
      </c>
    </row>
    <row r="261" spans="1:11" x14ac:dyDescent="0.2">
      <c r="A261" s="107">
        <v>2</v>
      </c>
      <c r="B261" s="106">
        <v>3</v>
      </c>
      <c r="C261" s="106">
        <v>6</v>
      </c>
      <c r="D261" s="106"/>
      <c r="E261" s="106"/>
      <c r="F261" s="114" t="s">
        <v>296</v>
      </c>
      <c r="G261" s="104">
        <f>+G262+G268+G272+G276+G284</f>
        <v>0</v>
      </c>
      <c r="H261" s="104">
        <f>+H262+H268+H272+H276+H284</f>
        <v>0</v>
      </c>
      <c r="I261" s="104">
        <f>+I262+I268+I272+I276+I284</f>
        <v>0</v>
      </c>
      <c r="J261" s="104">
        <f t="shared" si="9"/>
        <v>0</v>
      </c>
      <c r="K261" s="103"/>
    </row>
    <row r="262" spans="1:11" x14ac:dyDescent="0.2">
      <c r="A262" s="102">
        <v>2</v>
      </c>
      <c r="B262" s="99">
        <v>3</v>
      </c>
      <c r="C262" s="99">
        <v>6</v>
      </c>
      <c r="D262" s="99">
        <v>1</v>
      </c>
      <c r="E262" s="99"/>
      <c r="F262" s="100" t="s">
        <v>295</v>
      </c>
      <c r="G262" s="96">
        <f>SUM(G263:G267)</f>
        <v>0</v>
      </c>
      <c r="H262" s="96">
        <f>SUM(H263:H267)</f>
        <v>0</v>
      </c>
      <c r="I262" s="96">
        <f>SUM(I263:I267)</f>
        <v>0</v>
      </c>
      <c r="J262" s="96">
        <f t="shared" si="9"/>
        <v>0</v>
      </c>
      <c r="K262" s="95"/>
    </row>
    <row r="263" spans="1:11" x14ac:dyDescent="0.2">
      <c r="A263" s="101">
        <v>2</v>
      </c>
      <c r="B263" s="93">
        <v>3</v>
      </c>
      <c r="C263" s="93">
        <v>6</v>
      </c>
      <c r="D263" s="93">
        <v>1</v>
      </c>
      <c r="E263" s="108" t="s">
        <v>78</v>
      </c>
      <c r="F263" s="94" t="s">
        <v>57</v>
      </c>
      <c r="G263" s="90">
        <f>'CONSOLIDADO FR'!K161</f>
        <v>0</v>
      </c>
      <c r="H263" s="90">
        <f>'CUENTA T VS'!EH75</f>
        <v>0</v>
      </c>
      <c r="I263" s="90"/>
      <c r="J263" s="90">
        <f t="shared" si="9"/>
        <v>0</v>
      </c>
      <c r="K263" s="89">
        <f>J263/$J$25</f>
        <v>0</v>
      </c>
    </row>
    <row r="264" spans="1:11" x14ac:dyDescent="0.2">
      <c r="A264" s="101">
        <v>2</v>
      </c>
      <c r="B264" s="93">
        <v>3</v>
      </c>
      <c r="C264" s="93">
        <v>6</v>
      </c>
      <c r="D264" s="93">
        <v>1</v>
      </c>
      <c r="E264" s="108" t="s">
        <v>77</v>
      </c>
      <c r="F264" s="94" t="s">
        <v>56</v>
      </c>
      <c r="G264" s="90">
        <f>'CONSOLIDADO FR'!K162</f>
        <v>0</v>
      </c>
      <c r="H264" s="90">
        <f>'CUENTA T VS'!EI75</f>
        <v>0</v>
      </c>
      <c r="I264" s="90"/>
      <c r="J264" s="90">
        <f t="shared" si="9"/>
        <v>0</v>
      </c>
      <c r="K264" s="89">
        <f>J264/$J$25</f>
        <v>0</v>
      </c>
    </row>
    <row r="265" spans="1:11" x14ac:dyDescent="0.2">
      <c r="A265" s="101">
        <v>2</v>
      </c>
      <c r="B265" s="93">
        <v>3</v>
      </c>
      <c r="C265" s="93">
        <v>6</v>
      </c>
      <c r="D265" s="93">
        <v>1</v>
      </c>
      <c r="E265" s="108" t="s">
        <v>199</v>
      </c>
      <c r="F265" s="94" t="s">
        <v>55</v>
      </c>
      <c r="G265" s="90">
        <f>'CONSOLIDADO FR'!K163</f>
        <v>0</v>
      </c>
      <c r="H265" s="90">
        <f>'CUENTA T VS'!EJ75</f>
        <v>0</v>
      </c>
      <c r="I265" s="90"/>
      <c r="J265" s="90">
        <f t="shared" si="9"/>
        <v>0</v>
      </c>
      <c r="K265" s="89">
        <f>J265/$J$25</f>
        <v>0</v>
      </c>
    </row>
    <row r="266" spans="1:11" x14ac:dyDescent="0.2">
      <c r="A266" s="101">
        <v>2</v>
      </c>
      <c r="B266" s="93">
        <v>3</v>
      </c>
      <c r="C266" s="93">
        <v>6</v>
      </c>
      <c r="D266" s="93">
        <v>1</v>
      </c>
      <c r="E266" s="108" t="s">
        <v>267</v>
      </c>
      <c r="F266" s="94" t="s">
        <v>54</v>
      </c>
      <c r="G266" s="90">
        <f>'CONSOLIDADO FR'!K164</f>
        <v>0</v>
      </c>
      <c r="H266" s="90">
        <f>'CUENTA T VS'!EK75</f>
        <v>0</v>
      </c>
      <c r="I266" s="90"/>
      <c r="J266" s="90">
        <f t="shared" si="9"/>
        <v>0</v>
      </c>
      <c r="K266" s="89">
        <f>J266/$J$25</f>
        <v>0</v>
      </c>
    </row>
    <row r="267" spans="1:11" x14ac:dyDescent="0.2">
      <c r="A267" s="101">
        <v>2</v>
      </c>
      <c r="B267" s="93">
        <v>3</v>
      </c>
      <c r="C267" s="93">
        <v>6</v>
      </c>
      <c r="D267" s="93">
        <v>1</v>
      </c>
      <c r="E267" s="108" t="s">
        <v>265</v>
      </c>
      <c r="F267" s="94" t="s">
        <v>53</v>
      </c>
      <c r="G267" s="90">
        <f>'CONSOLIDADO FR'!K165</f>
        <v>0</v>
      </c>
      <c r="H267" s="90">
        <f>'CUENTA T VS'!EL75</f>
        <v>0</v>
      </c>
      <c r="I267" s="90"/>
      <c r="J267" s="90">
        <f t="shared" si="9"/>
        <v>0</v>
      </c>
      <c r="K267" s="89">
        <f>J267/$J$25</f>
        <v>0</v>
      </c>
    </row>
    <row r="268" spans="1:11" x14ac:dyDescent="0.2">
      <c r="A268" s="102">
        <v>2</v>
      </c>
      <c r="B268" s="99">
        <v>3</v>
      </c>
      <c r="C268" s="99">
        <v>6</v>
      </c>
      <c r="D268" s="99">
        <v>2</v>
      </c>
      <c r="E268" s="99"/>
      <c r="F268" s="100" t="s">
        <v>52</v>
      </c>
      <c r="G268" s="96">
        <f>SUM(G269:G271)</f>
        <v>0</v>
      </c>
      <c r="H268" s="96">
        <f>SUM(H269:H271)</f>
        <v>0</v>
      </c>
      <c r="I268" s="96">
        <f>SUM(I269:I271)</f>
        <v>0</v>
      </c>
      <c r="J268" s="96">
        <f t="shared" si="9"/>
        <v>0</v>
      </c>
      <c r="K268" s="95"/>
    </row>
    <row r="269" spans="1:11" x14ac:dyDescent="0.2">
      <c r="A269" s="101">
        <v>2</v>
      </c>
      <c r="B269" s="93">
        <v>3</v>
      </c>
      <c r="C269" s="93">
        <v>6</v>
      </c>
      <c r="D269" s="93">
        <v>2</v>
      </c>
      <c r="E269" s="108" t="s">
        <v>78</v>
      </c>
      <c r="F269" s="94" t="s">
        <v>51</v>
      </c>
      <c r="G269" s="90">
        <f>'CONSOLIDADO FR'!K167</f>
        <v>0</v>
      </c>
      <c r="H269" s="90">
        <f>'CUENTA T VS'!EM75</f>
        <v>0</v>
      </c>
      <c r="I269" s="90"/>
      <c r="J269" s="90">
        <f t="shared" si="9"/>
        <v>0</v>
      </c>
      <c r="K269" s="89">
        <f>J269/$J$25</f>
        <v>0</v>
      </c>
    </row>
    <row r="270" spans="1:11" x14ac:dyDescent="0.2">
      <c r="A270" s="101">
        <v>2</v>
      </c>
      <c r="B270" s="93">
        <v>3</v>
      </c>
      <c r="C270" s="93">
        <v>6</v>
      </c>
      <c r="D270" s="93">
        <v>2</v>
      </c>
      <c r="E270" s="108" t="s">
        <v>77</v>
      </c>
      <c r="F270" s="94" t="s">
        <v>50</v>
      </c>
      <c r="G270" s="90">
        <f>'CONSOLIDADO FR'!K168</f>
        <v>0</v>
      </c>
      <c r="H270" s="90">
        <f>'CUENTA T VS'!EN75</f>
        <v>0</v>
      </c>
      <c r="I270" s="90"/>
      <c r="J270" s="90">
        <f t="shared" si="9"/>
        <v>0</v>
      </c>
      <c r="K270" s="89">
        <f>J270/$J$25</f>
        <v>0</v>
      </c>
    </row>
    <row r="271" spans="1:11" x14ac:dyDescent="0.2">
      <c r="A271" s="101">
        <v>2</v>
      </c>
      <c r="B271" s="93">
        <v>3</v>
      </c>
      <c r="C271" s="93">
        <v>6</v>
      </c>
      <c r="D271" s="93">
        <v>2</v>
      </c>
      <c r="E271" s="108" t="s">
        <v>199</v>
      </c>
      <c r="F271" s="94" t="s">
        <v>49</v>
      </c>
      <c r="G271" s="90">
        <f>'CONSOLIDADO FR'!K169</f>
        <v>0</v>
      </c>
      <c r="H271" s="90">
        <f>'CUENTA T VS'!EO75</f>
        <v>0</v>
      </c>
      <c r="I271" s="90"/>
      <c r="J271" s="90">
        <f t="shared" si="9"/>
        <v>0</v>
      </c>
      <c r="K271" s="89">
        <f>J271/$J$25</f>
        <v>0</v>
      </c>
    </row>
    <row r="272" spans="1:11" x14ac:dyDescent="0.2">
      <c r="A272" s="102">
        <v>2</v>
      </c>
      <c r="B272" s="99">
        <v>3</v>
      </c>
      <c r="C272" s="99">
        <v>6</v>
      </c>
      <c r="D272" s="99">
        <v>3</v>
      </c>
      <c r="E272" s="99"/>
      <c r="F272" s="100" t="s">
        <v>48</v>
      </c>
      <c r="G272" s="96">
        <f>SUM(G273:G275)</f>
        <v>0</v>
      </c>
      <c r="H272" s="96">
        <f>SUM(H273:H275)</f>
        <v>0</v>
      </c>
      <c r="I272" s="96">
        <f>SUM(I273:I275)</f>
        <v>0</v>
      </c>
      <c r="J272" s="96">
        <f t="shared" si="9"/>
        <v>0</v>
      </c>
      <c r="K272" s="95"/>
    </row>
    <row r="273" spans="1:11" x14ac:dyDescent="0.2">
      <c r="A273" s="101">
        <v>2</v>
      </c>
      <c r="B273" s="93">
        <v>3</v>
      </c>
      <c r="C273" s="93">
        <v>6</v>
      </c>
      <c r="D273" s="93">
        <v>3</v>
      </c>
      <c r="E273" s="108" t="s">
        <v>267</v>
      </c>
      <c r="F273" s="117" t="s">
        <v>47</v>
      </c>
      <c r="G273" s="90">
        <f>'CONSOLIDADO FR'!K171</f>
        <v>0</v>
      </c>
      <c r="H273" s="90">
        <f>'CUENTA T VS'!EP75</f>
        <v>0</v>
      </c>
      <c r="I273" s="90"/>
      <c r="J273" s="90">
        <f t="shared" si="9"/>
        <v>0</v>
      </c>
      <c r="K273" s="89">
        <f>J273/$J$25</f>
        <v>0</v>
      </c>
    </row>
    <row r="274" spans="1:11" x14ac:dyDescent="0.2">
      <c r="A274" s="101">
        <v>2</v>
      </c>
      <c r="B274" s="93">
        <v>3</v>
      </c>
      <c r="C274" s="93">
        <v>6</v>
      </c>
      <c r="D274" s="93">
        <v>3</v>
      </c>
      <c r="E274" s="108" t="s">
        <v>265</v>
      </c>
      <c r="F274" s="94" t="s">
        <v>46</v>
      </c>
      <c r="G274" s="90">
        <f>'CONSOLIDADO FR'!K172</f>
        <v>0</v>
      </c>
      <c r="H274" s="90">
        <f>'CUENTA T VS'!EQ75</f>
        <v>0</v>
      </c>
      <c r="I274" s="90"/>
      <c r="J274" s="90">
        <f t="shared" si="9"/>
        <v>0</v>
      </c>
      <c r="K274" s="89">
        <f>J274/$J$25</f>
        <v>0</v>
      </c>
    </row>
    <row r="275" spans="1:11" x14ac:dyDescent="0.2">
      <c r="A275" s="101">
        <v>2</v>
      </c>
      <c r="B275" s="93">
        <v>3</v>
      </c>
      <c r="C275" s="93">
        <v>6</v>
      </c>
      <c r="D275" s="93">
        <v>3</v>
      </c>
      <c r="E275" s="108" t="s">
        <v>112</v>
      </c>
      <c r="F275" s="94" t="s">
        <v>45</v>
      </c>
      <c r="G275" s="90">
        <f>'CONSOLIDADO FR'!K173</f>
        <v>0</v>
      </c>
      <c r="H275" s="90">
        <f>'CUENTA T VS'!ER75</f>
        <v>0</v>
      </c>
      <c r="I275" s="90"/>
      <c r="J275" s="90">
        <f t="shared" si="9"/>
        <v>0</v>
      </c>
      <c r="K275" s="89">
        <f>J275/$J$25</f>
        <v>0</v>
      </c>
    </row>
    <row r="276" spans="1:11" x14ac:dyDescent="0.2">
      <c r="A276" s="102">
        <v>2</v>
      </c>
      <c r="B276" s="99">
        <v>3</v>
      </c>
      <c r="C276" s="99">
        <v>6</v>
      </c>
      <c r="D276" s="99">
        <v>4</v>
      </c>
      <c r="E276" s="99"/>
      <c r="F276" s="100" t="s">
        <v>44</v>
      </c>
      <c r="G276" s="96">
        <f>SUM(G277:G283)</f>
        <v>0</v>
      </c>
      <c r="H276" s="96">
        <f>SUM(H277:H283)</f>
        <v>0</v>
      </c>
      <c r="I276" s="96">
        <f>SUM(I277:I283)</f>
        <v>0</v>
      </c>
      <c r="J276" s="96">
        <f t="shared" si="9"/>
        <v>0</v>
      </c>
      <c r="K276" s="95"/>
    </row>
    <row r="277" spans="1:11" x14ac:dyDescent="0.2">
      <c r="A277" s="101">
        <v>2</v>
      </c>
      <c r="B277" s="93">
        <v>3</v>
      </c>
      <c r="C277" s="93">
        <v>6</v>
      </c>
      <c r="D277" s="93">
        <v>4</v>
      </c>
      <c r="E277" s="108" t="s">
        <v>78</v>
      </c>
      <c r="F277" s="94" t="s">
        <v>43</v>
      </c>
      <c r="G277" s="90">
        <f>'CONSOLIDADO FR'!K175</f>
        <v>0</v>
      </c>
      <c r="H277" s="90">
        <f>'CUENTA T VS'!ES75</f>
        <v>0</v>
      </c>
      <c r="I277" s="91"/>
      <c r="J277" s="90">
        <f t="shared" si="9"/>
        <v>0</v>
      </c>
      <c r="K277" s="89">
        <f t="shared" ref="K277:K283" si="10">J277/$J$25</f>
        <v>0</v>
      </c>
    </row>
    <row r="278" spans="1:11" x14ac:dyDescent="0.2">
      <c r="A278" s="101">
        <v>2</v>
      </c>
      <c r="B278" s="93">
        <v>3</v>
      </c>
      <c r="C278" s="93">
        <v>6</v>
      </c>
      <c r="D278" s="93">
        <v>4</v>
      </c>
      <c r="E278" s="108" t="s">
        <v>77</v>
      </c>
      <c r="F278" s="94" t="s">
        <v>294</v>
      </c>
      <c r="G278" s="90"/>
      <c r="H278" s="90">
        <f>'CUENTA T VS'!ET75</f>
        <v>0</v>
      </c>
      <c r="I278" s="91"/>
      <c r="J278" s="90">
        <f t="shared" si="9"/>
        <v>0</v>
      </c>
      <c r="K278" s="89">
        <f t="shared" si="10"/>
        <v>0</v>
      </c>
    </row>
    <row r="279" spans="1:11" x14ac:dyDescent="0.2">
      <c r="A279" s="101">
        <v>2</v>
      </c>
      <c r="B279" s="93">
        <v>3</v>
      </c>
      <c r="C279" s="93">
        <v>6</v>
      </c>
      <c r="D279" s="93">
        <v>4</v>
      </c>
      <c r="E279" s="108" t="s">
        <v>199</v>
      </c>
      <c r="F279" s="94" t="s">
        <v>42</v>
      </c>
      <c r="G279" s="90">
        <f>'CONSOLIDADO FR'!K176</f>
        <v>0</v>
      </c>
      <c r="H279" s="90">
        <f>'CUENTA T VS'!EU75</f>
        <v>0</v>
      </c>
      <c r="I279" s="91"/>
      <c r="J279" s="90">
        <f t="shared" si="9"/>
        <v>0</v>
      </c>
      <c r="K279" s="89">
        <f t="shared" si="10"/>
        <v>0</v>
      </c>
    </row>
    <row r="280" spans="1:11" x14ac:dyDescent="0.2">
      <c r="A280" s="101">
        <v>2</v>
      </c>
      <c r="B280" s="93">
        <v>3</v>
      </c>
      <c r="C280" s="93">
        <v>6</v>
      </c>
      <c r="D280" s="93">
        <v>4</v>
      </c>
      <c r="E280" s="108" t="s">
        <v>267</v>
      </c>
      <c r="F280" s="94" t="s">
        <v>293</v>
      </c>
      <c r="G280" s="90"/>
      <c r="H280" s="90">
        <f>'CUENTA T VS'!EV75</f>
        <v>0</v>
      </c>
      <c r="I280" s="91"/>
      <c r="J280" s="90">
        <f t="shared" si="9"/>
        <v>0</v>
      </c>
      <c r="K280" s="89">
        <f t="shared" si="10"/>
        <v>0</v>
      </c>
    </row>
    <row r="281" spans="1:11" x14ac:dyDescent="0.2">
      <c r="A281" s="101">
        <v>2</v>
      </c>
      <c r="B281" s="93">
        <v>3</v>
      </c>
      <c r="C281" s="93">
        <v>6</v>
      </c>
      <c r="D281" s="93">
        <v>4</v>
      </c>
      <c r="E281" s="108" t="s">
        <v>265</v>
      </c>
      <c r="F281" s="94" t="s">
        <v>292</v>
      </c>
      <c r="G281" s="90"/>
      <c r="H281" s="90">
        <f>'CUENTA T VS'!EW75</f>
        <v>0</v>
      </c>
      <c r="I281" s="91"/>
      <c r="J281" s="90">
        <f t="shared" si="9"/>
        <v>0</v>
      </c>
      <c r="K281" s="89">
        <f t="shared" si="10"/>
        <v>0</v>
      </c>
    </row>
    <row r="282" spans="1:11" x14ac:dyDescent="0.2">
      <c r="A282" s="101">
        <v>2</v>
      </c>
      <c r="B282" s="93">
        <v>3</v>
      </c>
      <c r="C282" s="93">
        <v>6</v>
      </c>
      <c r="D282" s="93">
        <v>4</v>
      </c>
      <c r="E282" s="108" t="s">
        <v>112</v>
      </c>
      <c r="F282" s="94" t="s">
        <v>291</v>
      </c>
      <c r="G282" s="90"/>
      <c r="H282" s="90">
        <f>'CUENTA T VS'!EX75</f>
        <v>0</v>
      </c>
      <c r="I282" s="91"/>
      <c r="J282" s="90">
        <f t="shared" si="9"/>
        <v>0</v>
      </c>
      <c r="K282" s="89">
        <f t="shared" si="10"/>
        <v>0</v>
      </c>
    </row>
    <row r="283" spans="1:11" x14ac:dyDescent="0.2">
      <c r="A283" s="101">
        <v>2</v>
      </c>
      <c r="B283" s="93">
        <v>3</v>
      </c>
      <c r="C283" s="93">
        <v>6</v>
      </c>
      <c r="D283" s="93">
        <v>4</v>
      </c>
      <c r="E283" s="108" t="s">
        <v>110</v>
      </c>
      <c r="F283" s="94" t="s">
        <v>40</v>
      </c>
      <c r="G283" s="90">
        <f>'CONSOLIDADO FR'!K177</f>
        <v>0</v>
      </c>
      <c r="H283" s="90">
        <f>'CUENTA T VS'!EY75</f>
        <v>0</v>
      </c>
      <c r="I283" s="91"/>
      <c r="J283" s="90">
        <f t="shared" ref="J283:J348" si="11">SUM(G283:I283)</f>
        <v>0</v>
      </c>
      <c r="K283" s="89">
        <f t="shared" si="10"/>
        <v>0</v>
      </c>
    </row>
    <row r="284" spans="1:11" x14ac:dyDescent="0.2">
      <c r="A284" s="102">
        <v>2</v>
      </c>
      <c r="B284" s="99">
        <v>3</v>
      </c>
      <c r="C284" s="99">
        <v>6</v>
      </c>
      <c r="D284" s="99">
        <v>9</v>
      </c>
      <c r="E284" s="99"/>
      <c r="F284" s="100" t="s">
        <v>290</v>
      </c>
      <c r="G284" s="96">
        <f>SUM(G285)</f>
        <v>0</v>
      </c>
      <c r="H284" s="96">
        <f>SUM(H285)</f>
        <v>0</v>
      </c>
      <c r="I284" s="96">
        <f>SUM(I285)</f>
        <v>0</v>
      </c>
      <c r="J284" s="96">
        <f t="shared" si="11"/>
        <v>0</v>
      </c>
      <c r="K284" s="95"/>
    </row>
    <row r="285" spans="1:11" x14ac:dyDescent="0.2">
      <c r="A285" s="101">
        <v>2</v>
      </c>
      <c r="B285" s="93">
        <v>3</v>
      </c>
      <c r="C285" s="93">
        <v>6</v>
      </c>
      <c r="D285" s="93">
        <v>9</v>
      </c>
      <c r="E285" s="108" t="s">
        <v>78</v>
      </c>
      <c r="F285" s="94" t="s">
        <v>581</v>
      </c>
      <c r="G285" s="90">
        <f>'CONSOLIDADO FR'!K179</f>
        <v>0</v>
      </c>
      <c r="H285" s="90">
        <f>'CUENTA T VS'!EZ75</f>
        <v>0</v>
      </c>
      <c r="I285" s="90"/>
      <c r="J285" s="90">
        <f t="shared" si="11"/>
        <v>0</v>
      </c>
      <c r="K285" s="89">
        <f>J285/$J$25</f>
        <v>0</v>
      </c>
    </row>
    <row r="286" spans="1:11" x14ac:dyDescent="0.2">
      <c r="A286" s="114">
        <v>2</v>
      </c>
      <c r="B286" s="106">
        <v>3</v>
      </c>
      <c r="C286" s="106">
        <v>7</v>
      </c>
      <c r="D286" s="106"/>
      <c r="E286" s="106"/>
      <c r="F286" s="119" t="s">
        <v>289</v>
      </c>
      <c r="G286" s="104">
        <f>G287+G295</f>
        <v>0</v>
      </c>
      <c r="H286" s="104">
        <f>H287+H295</f>
        <v>3000</v>
      </c>
      <c r="I286" s="104">
        <f>I287+I295</f>
        <v>0</v>
      </c>
      <c r="J286" s="104">
        <f t="shared" si="11"/>
        <v>3000</v>
      </c>
      <c r="K286" s="103"/>
    </row>
    <row r="287" spans="1:11" x14ac:dyDescent="0.2">
      <c r="A287" s="102">
        <v>2</v>
      </c>
      <c r="B287" s="99">
        <v>3</v>
      </c>
      <c r="C287" s="99">
        <v>7</v>
      </c>
      <c r="D287" s="99">
        <v>1</v>
      </c>
      <c r="E287" s="99"/>
      <c r="F287" s="100" t="s">
        <v>38</v>
      </c>
      <c r="G287" s="96">
        <f>SUM(G288:G294)</f>
        <v>0</v>
      </c>
      <c r="H287" s="96">
        <f>SUM(H288:H294)</f>
        <v>3000</v>
      </c>
      <c r="I287" s="96">
        <f>SUM(I288:I294)</f>
        <v>0</v>
      </c>
      <c r="J287" s="96">
        <f t="shared" si="11"/>
        <v>3000</v>
      </c>
      <c r="K287" s="95"/>
    </row>
    <row r="288" spans="1:11" x14ac:dyDescent="0.2">
      <c r="A288" s="101">
        <v>2</v>
      </c>
      <c r="B288" s="93">
        <v>3</v>
      </c>
      <c r="C288" s="93">
        <v>7</v>
      </c>
      <c r="D288" s="93">
        <v>1</v>
      </c>
      <c r="E288" s="108" t="s">
        <v>78</v>
      </c>
      <c r="F288" s="94" t="s">
        <v>37</v>
      </c>
      <c r="G288" s="90">
        <f>'CONSOLIDADO FR'!K182</f>
        <v>0</v>
      </c>
      <c r="H288" s="90">
        <f>'CUENTA T VS'!FA75</f>
        <v>0</v>
      </c>
      <c r="I288" s="90"/>
      <c r="J288" s="90">
        <f t="shared" si="11"/>
        <v>0</v>
      </c>
      <c r="K288" s="89">
        <f t="shared" ref="K288:K294" si="12">J288/$J$25</f>
        <v>0</v>
      </c>
    </row>
    <row r="289" spans="1:11" x14ac:dyDescent="0.2">
      <c r="A289" s="101">
        <v>2</v>
      </c>
      <c r="B289" s="93">
        <v>3</v>
      </c>
      <c r="C289" s="93">
        <v>7</v>
      </c>
      <c r="D289" s="93">
        <v>1</v>
      </c>
      <c r="E289" s="108" t="s">
        <v>77</v>
      </c>
      <c r="F289" s="94" t="s">
        <v>36</v>
      </c>
      <c r="G289" s="90">
        <f>'CONSOLIDADO FR'!K183</f>
        <v>0</v>
      </c>
      <c r="H289" s="90">
        <f>'CUENTA T VS'!FB75</f>
        <v>3000</v>
      </c>
      <c r="I289" s="90"/>
      <c r="J289" s="90">
        <f t="shared" si="11"/>
        <v>3000</v>
      </c>
      <c r="K289" s="89">
        <f t="shared" si="12"/>
        <v>8.0716386992457385E-3</v>
      </c>
    </row>
    <row r="290" spans="1:11" x14ac:dyDescent="0.2">
      <c r="A290" s="101">
        <v>2</v>
      </c>
      <c r="B290" s="93">
        <v>3</v>
      </c>
      <c r="C290" s="93">
        <v>7</v>
      </c>
      <c r="D290" s="93">
        <v>1</v>
      </c>
      <c r="E290" s="108" t="s">
        <v>199</v>
      </c>
      <c r="F290" s="94" t="s">
        <v>288</v>
      </c>
      <c r="G290" s="90"/>
      <c r="H290" s="90">
        <f>'CUENTA T VS'!FC75</f>
        <v>0</v>
      </c>
      <c r="I290" s="90"/>
      <c r="J290" s="90">
        <f t="shared" si="11"/>
        <v>0</v>
      </c>
      <c r="K290" s="89">
        <f t="shared" si="12"/>
        <v>0</v>
      </c>
    </row>
    <row r="291" spans="1:11" x14ac:dyDescent="0.2">
      <c r="A291" s="101">
        <v>2</v>
      </c>
      <c r="B291" s="93">
        <v>3</v>
      </c>
      <c r="C291" s="93">
        <v>7</v>
      </c>
      <c r="D291" s="93">
        <v>1</v>
      </c>
      <c r="E291" s="108" t="s">
        <v>267</v>
      </c>
      <c r="F291" s="94" t="s">
        <v>34</v>
      </c>
      <c r="G291" s="90">
        <f>'CONSOLIDADO FR'!K184</f>
        <v>0</v>
      </c>
      <c r="H291" s="90">
        <f>'CUENTA T VS'!FD75</f>
        <v>0</v>
      </c>
      <c r="I291" s="90"/>
      <c r="J291" s="90">
        <f t="shared" si="11"/>
        <v>0</v>
      </c>
      <c r="K291" s="89">
        <f t="shared" si="12"/>
        <v>0</v>
      </c>
    </row>
    <row r="292" spans="1:11" x14ac:dyDescent="0.2">
      <c r="A292" s="101">
        <v>2</v>
      </c>
      <c r="B292" s="93">
        <v>3</v>
      </c>
      <c r="C292" s="93">
        <v>7</v>
      </c>
      <c r="D292" s="93">
        <v>1</v>
      </c>
      <c r="E292" s="108" t="s">
        <v>265</v>
      </c>
      <c r="F292" s="94" t="s">
        <v>287</v>
      </c>
      <c r="G292" s="90">
        <f>'CONSOLIDADO FR'!K185</f>
        <v>0</v>
      </c>
      <c r="H292" s="90">
        <f>'CUENTA T VS'!FE75</f>
        <v>0</v>
      </c>
      <c r="I292" s="90"/>
      <c r="J292" s="90">
        <f t="shared" si="11"/>
        <v>0</v>
      </c>
      <c r="K292" s="89">
        <f t="shared" si="12"/>
        <v>0</v>
      </c>
    </row>
    <row r="293" spans="1:11" x14ac:dyDescent="0.2">
      <c r="A293" s="101">
        <v>2</v>
      </c>
      <c r="B293" s="93">
        <v>3</v>
      </c>
      <c r="C293" s="93">
        <v>7</v>
      </c>
      <c r="D293" s="93">
        <v>1</v>
      </c>
      <c r="E293" s="108" t="s">
        <v>112</v>
      </c>
      <c r="F293" s="94" t="s">
        <v>32</v>
      </c>
      <c r="G293" s="90">
        <f>'CONSOLIDADO FR'!K186</f>
        <v>0</v>
      </c>
      <c r="H293" s="90">
        <f>'CUENTA T VS'!FF75</f>
        <v>0</v>
      </c>
      <c r="I293" s="90"/>
      <c r="J293" s="90">
        <f t="shared" si="11"/>
        <v>0</v>
      </c>
      <c r="K293" s="89">
        <f t="shared" si="12"/>
        <v>0</v>
      </c>
    </row>
    <row r="294" spans="1:11" x14ac:dyDescent="0.2">
      <c r="A294" s="101">
        <v>2</v>
      </c>
      <c r="B294" s="93">
        <v>3</v>
      </c>
      <c r="C294" s="93">
        <v>7</v>
      </c>
      <c r="D294" s="93">
        <v>1</v>
      </c>
      <c r="E294" s="108" t="s">
        <v>110</v>
      </c>
      <c r="F294" s="94" t="s">
        <v>286</v>
      </c>
      <c r="G294" s="90"/>
      <c r="H294" s="90">
        <f>'CUENTA T VS'!FG75</f>
        <v>0</v>
      </c>
      <c r="I294" s="91"/>
      <c r="J294" s="90">
        <f t="shared" si="11"/>
        <v>0</v>
      </c>
      <c r="K294" s="89">
        <f t="shared" si="12"/>
        <v>0</v>
      </c>
    </row>
    <row r="295" spans="1:11" x14ac:dyDescent="0.2">
      <c r="A295" s="102">
        <v>2</v>
      </c>
      <c r="B295" s="99">
        <v>3</v>
      </c>
      <c r="C295" s="99">
        <v>7</v>
      </c>
      <c r="D295" s="99">
        <v>2</v>
      </c>
      <c r="E295" s="99"/>
      <c r="F295" s="100" t="s">
        <v>31</v>
      </c>
      <c r="G295" s="96">
        <f>SUM(G296:G302)</f>
        <v>0</v>
      </c>
      <c r="H295" s="96">
        <f>SUM(H296:H302)</f>
        <v>0</v>
      </c>
      <c r="I295" s="96">
        <f>SUM(I296:I302)</f>
        <v>0</v>
      </c>
      <c r="J295" s="96">
        <f t="shared" si="11"/>
        <v>0</v>
      </c>
      <c r="K295" s="95"/>
    </row>
    <row r="296" spans="1:11" x14ac:dyDescent="0.2">
      <c r="A296" s="101">
        <v>2</v>
      </c>
      <c r="B296" s="93">
        <v>3</v>
      </c>
      <c r="C296" s="93">
        <v>7</v>
      </c>
      <c r="D296" s="93">
        <v>2</v>
      </c>
      <c r="E296" s="108" t="s">
        <v>78</v>
      </c>
      <c r="F296" s="94" t="s">
        <v>285</v>
      </c>
      <c r="G296" s="90"/>
      <c r="H296" s="90">
        <f>'CUENTA T VS'!FH75</f>
        <v>0</v>
      </c>
      <c r="I296" s="90"/>
      <c r="J296" s="90">
        <f t="shared" si="11"/>
        <v>0</v>
      </c>
      <c r="K296" s="89">
        <f t="shared" ref="K296:K302" si="13">J296/$J$25</f>
        <v>0</v>
      </c>
    </row>
    <row r="297" spans="1:11" x14ac:dyDescent="0.2">
      <c r="A297" s="101">
        <v>2</v>
      </c>
      <c r="B297" s="93">
        <v>3</v>
      </c>
      <c r="C297" s="93">
        <v>7</v>
      </c>
      <c r="D297" s="93">
        <v>2</v>
      </c>
      <c r="E297" s="108" t="s">
        <v>77</v>
      </c>
      <c r="F297" s="94" t="s">
        <v>284</v>
      </c>
      <c r="G297" s="90">
        <f>'CONSOLIDADO FR'!K188</f>
        <v>0</v>
      </c>
      <c r="H297" s="90">
        <f>'CUENTA T VS'!FI75</f>
        <v>0</v>
      </c>
      <c r="I297" s="90"/>
      <c r="J297" s="90">
        <f t="shared" si="11"/>
        <v>0</v>
      </c>
      <c r="K297" s="89">
        <f t="shared" si="13"/>
        <v>0</v>
      </c>
    </row>
    <row r="298" spans="1:11" x14ac:dyDescent="0.2">
      <c r="A298" s="101">
        <v>2</v>
      </c>
      <c r="B298" s="93">
        <v>3</v>
      </c>
      <c r="C298" s="93">
        <v>7</v>
      </c>
      <c r="D298" s="93">
        <v>2</v>
      </c>
      <c r="E298" s="108" t="s">
        <v>199</v>
      </c>
      <c r="F298" s="94" t="s">
        <v>546</v>
      </c>
      <c r="G298" s="90">
        <f>'CONSOLIDADO FR'!K189</f>
        <v>0</v>
      </c>
      <c r="H298" s="90">
        <f>'CUENTA T VS'!FJ75</f>
        <v>0</v>
      </c>
      <c r="I298" s="90"/>
      <c r="J298" s="90">
        <f t="shared" si="11"/>
        <v>0</v>
      </c>
      <c r="K298" s="89">
        <f t="shared" si="13"/>
        <v>0</v>
      </c>
    </row>
    <row r="299" spans="1:11" x14ac:dyDescent="0.2">
      <c r="A299" s="101">
        <v>2</v>
      </c>
      <c r="B299" s="93">
        <v>3</v>
      </c>
      <c r="C299" s="93">
        <v>7</v>
      </c>
      <c r="D299" s="93">
        <v>2</v>
      </c>
      <c r="E299" s="108" t="s">
        <v>267</v>
      </c>
      <c r="F299" s="94" t="s">
        <v>283</v>
      </c>
      <c r="G299" s="90"/>
      <c r="H299" s="90">
        <f>'CUENTA T VS'!FK75</f>
        <v>0</v>
      </c>
      <c r="I299" s="90"/>
      <c r="J299" s="90">
        <f t="shared" si="11"/>
        <v>0</v>
      </c>
      <c r="K299" s="89">
        <f t="shared" si="13"/>
        <v>0</v>
      </c>
    </row>
    <row r="300" spans="1:11" x14ac:dyDescent="0.2">
      <c r="A300" s="101">
        <v>2</v>
      </c>
      <c r="B300" s="93">
        <v>3</v>
      </c>
      <c r="C300" s="93">
        <v>7</v>
      </c>
      <c r="D300" s="93">
        <v>2</v>
      </c>
      <c r="E300" s="108" t="s">
        <v>265</v>
      </c>
      <c r="F300" s="94" t="s">
        <v>282</v>
      </c>
      <c r="G300" s="90">
        <f>'CONSOLIDADO FR'!K190</f>
        <v>0</v>
      </c>
      <c r="H300" s="90">
        <f>'CUENTA T VS'!FL75</f>
        <v>0</v>
      </c>
      <c r="I300" s="90"/>
      <c r="J300" s="90">
        <f t="shared" si="11"/>
        <v>0</v>
      </c>
      <c r="K300" s="89">
        <f t="shared" si="13"/>
        <v>0</v>
      </c>
    </row>
    <row r="301" spans="1:11" ht="25.5" x14ac:dyDescent="0.2">
      <c r="A301" s="94">
        <v>2</v>
      </c>
      <c r="B301" s="93">
        <v>3</v>
      </c>
      <c r="C301" s="93">
        <v>7</v>
      </c>
      <c r="D301" s="93">
        <v>2</v>
      </c>
      <c r="E301" s="108" t="s">
        <v>112</v>
      </c>
      <c r="F301" s="120" t="s">
        <v>281</v>
      </c>
      <c r="G301" s="90">
        <f>'CONSOLIDADO FR'!K191</f>
        <v>0</v>
      </c>
      <c r="H301" s="90">
        <f>'CUENTA T VS'!FM75</f>
        <v>0</v>
      </c>
      <c r="I301" s="90"/>
      <c r="J301" s="90">
        <f t="shared" si="11"/>
        <v>0</v>
      </c>
      <c r="K301" s="89">
        <f t="shared" si="13"/>
        <v>0</v>
      </c>
    </row>
    <row r="302" spans="1:11" x14ac:dyDescent="0.2">
      <c r="A302" s="94">
        <v>2</v>
      </c>
      <c r="B302" s="93">
        <v>3</v>
      </c>
      <c r="C302" s="93">
        <v>7</v>
      </c>
      <c r="D302" s="93">
        <v>2</v>
      </c>
      <c r="E302" s="108">
        <v>99</v>
      </c>
      <c r="F302" s="120" t="s">
        <v>23</v>
      </c>
      <c r="G302" s="90">
        <f>'CONSOLIDADO FR'!K192</f>
        <v>0</v>
      </c>
      <c r="H302" s="90">
        <f>'CUENTA T VS'!FN75</f>
        <v>0</v>
      </c>
      <c r="I302" s="90"/>
      <c r="J302" s="90">
        <f t="shared" si="11"/>
        <v>0</v>
      </c>
      <c r="K302" s="89">
        <f t="shared" si="13"/>
        <v>0</v>
      </c>
    </row>
    <row r="303" spans="1:11" ht="25.5" x14ac:dyDescent="0.2">
      <c r="A303" s="114">
        <v>2</v>
      </c>
      <c r="B303" s="106">
        <v>3</v>
      </c>
      <c r="C303" s="106">
        <v>8</v>
      </c>
      <c r="D303" s="106"/>
      <c r="E303" s="106"/>
      <c r="F303" s="119" t="s">
        <v>280</v>
      </c>
      <c r="G303" s="104">
        <f>+G304+G306</f>
        <v>0</v>
      </c>
      <c r="H303" s="104">
        <f>+H304+H306</f>
        <v>0</v>
      </c>
      <c r="I303" s="104">
        <f>+I304+I306</f>
        <v>0</v>
      </c>
      <c r="J303" s="104">
        <f t="shared" si="11"/>
        <v>0</v>
      </c>
      <c r="K303" s="103"/>
    </row>
    <row r="304" spans="1:11" x14ac:dyDescent="0.2">
      <c r="A304" s="100">
        <v>2</v>
      </c>
      <c r="B304" s="99">
        <v>3</v>
      </c>
      <c r="C304" s="99">
        <v>8</v>
      </c>
      <c r="D304" s="99">
        <v>1</v>
      </c>
      <c r="E304" s="99"/>
      <c r="F304" s="100" t="s">
        <v>279</v>
      </c>
      <c r="G304" s="96">
        <f>SUM(G305)</f>
        <v>0</v>
      </c>
      <c r="H304" s="96">
        <f>SUM(H305)</f>
        <v>0</v>
      </c>
      <c r="I304" s="96">
        <f>SUM(I305)</f>
        <v>0</v>
      </c>
      <c r="J304" s="96">
        <f t="shared" si="11"/>
        <v>0</v>
      </c>
      <c r="K304" s="95"/>
    </row>
    <row r="305" spans="1:11" x14ac:dyDescent="0.2">
      <c r="A305" s="94">
        <v>2</v>
      </c>
      <c r="B305" s="93">
        <v>3</v>
      </c>
      <c r="C305" s="93">
        <v>8</v>
      </c>
      <c r="D305" s="93">
        <v>1</v>
      </c>
      <c r="E305" s="108" t="s">
        <v>78</v>
      </c>
      <c r="F305" s="94" t="s">
        <v>279</v>
      </c>
      <c r="G305" s="90"/>
      <c r="H305" s="90">
        <f>'CUENTA T VS'!FO75</f>
        <v>0</v>
      </c>
      <c r="I305" s="90"/>
      <c r="J305" s="90">
        <f t="shared" si="11"/>
        <v>0</v>
      </c>
      <c r="K305" s="89">
        <f>J305/$J$25</f>
        <v>0</v>
      </c>
    </row>
    <row r="306" spans="1:11" ht="25.5" x14ac:dyDescent="0.2">
      <c r="A306" s="100">
        <v>2</v>
      </c>
      <c r="B306" s="99">
        <v>3</v>
      </c>
      <c r="C306" s="99">
        <v>8</v>
      </c>
      <c r="D306" s="99">
        <v>2</v>
      </c>
      <c r="E306" s="99"/>
      <c r="F306" s="118" t="s">
        <v>278</v>
      </c>
      <c r="G306" s="96">
        <f>SUM(G307)</f>
        <v>0</v>
      </c>
      <c r="H306" s="96">
        <f>SUM(H307)</f>
        <v>0</v>
      </c>
      <c r="I306" s="96">
        <f>SUM(I307)</f>
        <v>0</v>
      </c>
      <c r="J306" s="96">
        <f t="shared" si="11"/>
        <v>0</v>
      </c>
      <c r="K306" s="95"/>
    </row>
    <row r="307" spans="1:11" ht="25.5" x14ac:dyDescent="0.2">
      <c r="A307" s="94">
        <v>2</v>
      </c>
      <c r="B307" s="93">
        <v>3</v>
      </c>
      <c r="C307" s="93">
        <v>8</v>
      </c>
      <c r="D307" s="93">
        <v>2</v>
      </c>
      <c r="E307" s="108" t="s">
        <v>78</v>
      </c>
      <c r="F307" s="117" t="s">
        <v>278</v>
      </c>
      <c r="G307" s="90"/>
      <c r="H307" s="90">
        <f>'CUENTA T VS'!FP75</f>
        <v>0</v>
      </c>
      <c r="I307" s="90"/>
      <c r="J307" s="90">
        <f t="shared" si="11"/>
        <v>0</v>
      </c>
      <c r="K307" s="89">
        <f>J307/$J$25</f>
        <v>0</v>
      </c>
    </row>
    <row r="308" spans="1:11" x14ac:dyDescent="0.2">
      <c r="A308" s="114">
        <v>2</v>
      </c>
      <c r="B308" s="106">
        <v>3</v>
      </c>
      <c r="C308" s="106">
        <v>9</v>
      </c>
      <c r="D308" s="106"/>
      <c r="E308" s="106"/>
      <c r="F308" s="114" t="s">
        <v>277</v>
      </c>
      <c r="G308" s="104">
        <f>+G309+G312+G314+G316+G318+G320+G322+G324+G327</f>
        <v>0</v>
      </c>
      <c r="H308" s="104">
        <f>+H309+H312+H314+H316+H318+H320+H322+H324+H327</f>
        <v>11559.45</v>
      </c>
      <c r="I308" s="104">
        <f>+I309+I312+I314+I316+I318+I320+I322+I324+I327</f>
        <v>0</v>
      </c>
      <c r="J308" s="104">
        <f t="shared" si="11"/>
        <v>11559.45</v>
      </c>
      <c r="K308" s="103"/>
    </row>
    <row r="309" spans="1:11" x14ac:dyDescent="0.2">
      <c r="A309" s="102">
        <v>2</v>
      </c>
      <c r="B309" s="99">
        <v>3</v>
      </c>
      <c r="C309" s="99">
        <v>9</v>
      </c>
      <c r="D309" s="99">
        <v>1</v>
      </c>
      <c r="E309" s="99"/>
      <c r="F309" s="100" t="s">
        <v>21</v>
      </c>
      <c r="G309" s="96">
        <f>SUM(G310:G311)</f>
        <v>0</v>
      </c>
      <c r="H309" s="96">
        <f>SUM(H310:H311)</f>
        <v>0</v>
      </c>
      <c r="I309" s="96">
        <f>SUM(I310:I311)</f>
        <v>0</v>
      </c>
      <c r="J309" s="96">
        <f>SUM(G309:I309)</f>
        <v>0</v>
      </c>
      <c r="K309" s="95"/>
    </row>
    <row r="310" spans="1:11" x14ac:dyDescent="0.2">
      <c r="A310" s="101">
        <v>2</v>
      </c>
      <c r="B310" s="93">
        <v>3</v>
      </c>
      <c r="C310" s="93">
        <v>9</v>
      </c>
      <c r="D310" s="93">
        <v>1</v>
      </c>
      <c r="E310" s="108" t="s">
        <v>78</v>
      </c>
      <c r="F310" s="94" t="s">
        <v>582</v>
      </c>
      <c r="G310" s="90">
        <f>'CONSOLIDADO FR'!K195</f>
        <v>0</v>
      </c>
      <c r="H310" s="90">
        <f>'CUENTA T VS'!FQ75</f>
        <v>0</v>
      </c>
      <c r="I310" s="90"/>
      <c r="J310" s="90">
        <f t="shared" si="11"/>
        <v>0</v>
      </c>
      <c r="K310" s="89">
        <f>J310/$J$25</f>
        <v>0</v>
      </c>
    </row>
    <row r="311" spans="1:11" x14ac:dyDescent="0.2">
      <c r="A311" s="101">
        <v>2</v>
      </c>
      <c r="B311" s="93">
        <v>3</v>
      </c>
      <c r="C311" s="93">
        <v>9</v>
      </c>
      <c r="D311" s="93">
        <v>1</v>
      </c>
      <c r="E311" s="108" t="s">
        <v>77</v>
      </c>
      <c r="F311" s="94" t="s">
        <v>583</v>
      </c>
      <c r="G311" s="90"/>
      <c r="H311" s="90">
        <f>'CUENTA T VS'!FR75</f>
        <v>0</v>
      </c>
      <c r="I311" s="90"/>
      <c r="J311" s="90">
        <f t="shared" si="11"/>
        <v>0</v>
      </c>
      <c r="K311" s="89">
        <f>J311/$J$25</f>
        <v>0</v>
      </c>
    </row>
    <row r="312" spans="1:11" x14ac:dyDescent="0.2">
      <c r="A312" s="102">
        <v>2</v>
      </c>
      <c r="B312" s="99">
        <v>3</v>
      </c>
      <c r="C312" s="99">
        <v>9</v>
      </c>
      <c r="D312" s="99">
        <v>2</v>
      </c>
      <c r="E312" s="99"/>
      <c r="F312" s="100" t="s">
        <v>585</v>
      </c>
      <c r="G312" s="96">
        <f>SUM(G313)</f>
        <v>0</v>
      </c>
      <c r="H312" s="96">
        <f>SUM(H313)</f>
        <v>0</v>
      </c>
      <c r="I312" s="96">
        <f>SUM(I313)</f>
        <v>0</v>
      </c>
      <c r="J312" s="96">
        <f t="shared" si="11"/>
        <v>0</v>
      </c>
      <c r="K312" s="95"/>
    </row>
    <row r="313" spans="1:11" x14ac:dyDescent="0.2">
      <c r="A313" s="101">
        <v>2</v>
      </c>
      <c r="B313" s="93">
        <v>3</v>
      </c>
      <c r="C313" s="93">
        <v>9</v>
      </c>
      <c r="D313" s="93">
        <v>2</v>
      </c>
      <c r="E313" s="108" t="s">
        <v>78</v>
      </c>
      <c r="F313" s="94" t="s">
        <v>584</v>
      </c>
      <c r="G313" s="90">
        <f>'CONSOLIDADO FR'!K197</f>
        <v>0</v>
      </c>
      <c r="H313" s="90">
        <f>'CUENTA T VS'!FS75</f>
        <v>0</v>
      </c>
      <c r="I313" s="90"/>
      <c r="J313" s="90">
        <f t="shared" si="11"/>
        <v>0</v>
      </c>
      <c r="K313" s="89">
        <f>J313/$J$25</f>
        <v>0</v>
      </c>
    </row>
    <row r="314" spans="1:11" x14ac:dyDescent="0.2">
      <c r="A314" s="102">
        <v>2</v>
      </c>
      <c r="B314" s="99">
        <v>3</v>
      </c>
      <c r="C314" s="99">
        <v>9</v>
      </c>
      <c r="D314" s="99">
        <v>3</v>
      </c>
      <c r="E314" s="99"/>
      <c r="F314" s="100" t="s">
        <v>276</v>
      </c>
      <c r="G314" s="96">
        <f>SUM(G315)</f>
        <v>0</v>
      </c>
      <c r="H314" s="96">
        <f>SUM(H315)</f>
        <v>11559.45</v>
      </c>
      <c r="I314" s="96">
        <f>SUM(I315)</f>
        <v>0</v>
      </c>
      <c r="J314" s="96">
        <f t="shared" si="11"/>
        <v>11559.45</v>
      </c>
      <c r="K314" s="95"/>
    </row>
    <row r="315" spans="1:11" x14ac:dyDescent="0.2">
      <c r="A315" s="101">
        <v>2</v>
      </c>
      <c r="B315" s="93">
        <v>3</v>
      </c>
      <c r="C315" s="93">
        <v>9</v>
      </c>
      <c r="D315" s="93">
        <v>3</v>
      </c>
      <c r="E315" s="108" t="s">
        <v>78</v>
      </c>
      <c r="F315" s="94" t="s">
        <v>276</v>
      </c>
      <c r="G315" s="90">
        <f>'CONSOLIDADO FR'!K199</f>
        <v>0</v>
      </c>
      <c r="H315" s="90">
        <f>'CUENTA T VS'!FT75</f>
        <v>11559.45</v>
      </c>
      <c r="I315" s="90"/>
      <c r="J315" s="90">
        <f t="shared" si="11"/>
        <v>11559.45</v>
      </c>
      <c r="K315" s="89">
        <f>J315/$J$25</f>
        <v>3.1101234653998718E-2</v>
      </c>
    </row>
    <row r="316" spans="1:11" x14ac:dyDescent="0.2">
      <c r="A316" s="102">
        <v>2</v>
      </c>
      <c r="B316" s="99">
        <v>3</v>
      </c>
      <c r="C316" s="99">
        <v>9</v>
      </c>
      <c r="D316" s="99">
        <v>4</v>
      </c>
      <c r="E316" s="99"/>
      <c r="F316" s="100" t="s">
        <v>275</v>
      </c>
      <c r="G316" s="96">
        <f>SUM(G317)</f>
        <v>0</v>
      </c>
      <c r="H316" s="96">
        <f>SUM(H317)</f>
        <v>0</v>
      </c>
      <c r="I316" s="96">
        <f>SUM(I317)</f>
        <v>0</v>
      </c>
      <c r="J316" s="96">
        <f t="shared" si="11"/>
        <v>0</v>
      </c>
      <c r="K316" s="95"/>
    </row>
    <row r="317" spans="1:11" x14ac:dyDescent="0.2">
      <c r="A317" s="101">
        <v>2</v>
      </c>
      <c r="B317" s="93">
        <v>3</v>
      </c>
      <c r="C317" s="93">
        <v>9</v>
      </c>
      <c r="D317" s="93">
        <v>4</v>
      </c>
      <c r="E317" s="108" t="s">
        <v>78</v>
      </c>
      <c r="F317" s="94" t="s">
        <v>275</v>
      </c>
      <c r="G317" s="90"/>
      <c r="H317" s="90">
        <f>'CUENTA T VS'!FU75</f>
        <v>0</v>
      </c>
      <c r="I317" s="90"/>
      <c r="J317" s="90">
        <f t="shared" si="11"/>
        <v>0</v>
      </c>
      <c r="K317" s="89">
        <f>J317/$J$25</f>
        <v>0</v>
      </c>
    </row>
    <row r="318" spans="1:11" x14ac:dyDescent="0.2">
      <c r="A318" s="102">
        <v>2</v>
      </c>
      <c r="B318" s="99">
        <v>3</v>
      </c>
      <c r="C318" s="99">
        <v>9</v>
      </c>
      <c r="D318" s="99">
        <v>5</v>
      </c>
      <c r="E318" s="99"/>
      <c r="F318" s="100" t="s">
        <v>19</v>
      </c>
      <c r="G318" s="96">
        <f>SUM(G319)</f>
        <v>0</v>
      </c>
      <c r="H318" s="96">
        <f>SUM(H319)</f>
        <v>0</v>
      </c>
      <c r="I318" s="96">
        <f>SUM(I319)</f>
        <v>0</v>
      </c>
      <c r="J318" s="96">
        <f t="shared" si="11"/>
        <v>0</v>
      </c>
      <c r="K318" s="95"/>
    </row>
    <row r="319" spans="1:11" x14ac:dyDescent="0.2">
      <c r="A319" s="101">
        <v>2</v>
      </c>
      <c r="B319" s="93">
        <v>3</v>
      </c>
      <c r="C319" s="93">
        <v>9</v>
      </c>
      <c r="D319" s="93">
        <v>5</v>
      </c>
      <c r="E319" s="108" t="s">
        <v>78</v>
      </c>
      <c r="F319" s="94" t="s">
        <v>19</v>
      </c>
      <c r="G319" s="90">
        <f>'CONSOLIDADO FR'!K201</f>
        <v>0</v>
      </c>
      <c r="H319" s="90">
        <f>'CUENTA T VS'!FV75</f>
        <v>0</v>
      </c>
      <c r="I319" s="90"/>
      <c r="J319" s="90">
        <f t="shared" si="11"/>
        <v>0</v>
      </c>
      <c r="K319" s="89">
        <f>J319/$J$25</f>
        <v>0</v>
      </c>
    </row>
    <row r="320" spans="1:11" x14ac:dyDescent="0.2">
      <c r="A320" s="102">
        <v>2</v>
      </c>
      <c r="B320" s="99">
        <v>3</v>
      </c>
      <c r="C320" s="99">
        <v>9</v>
      </c>
      <c r="D320" s="99">
        <v>6</v>
      </c>
      <c r="E320" s="99"/>
      <c r="F320" s="100" t="s">
        <v>18</v>
      </c>
      <c r="G320" s="96">
        <f>SUM(G321)</f>
        <v>0</v>
      </c>
      <c r="H320" s="96">
        <f>SUM(H321)</f>
        <v>0</v>
      </c>
      <c r="I320" s="96">
        <f>SUM(I321)</f>
        <v>0</v>
      </c>
      <c r="J320" s="96">
        <f t="shared" si="11"/>
        <v>0</v>
      </c>
      <c r="K320" s="95"/>
    </row>
    <row r="321" spans="1:11" x14ac:dyDescent="0.2">
      <c r="A321" s="101">
        <v>2</v>
      </c>
      <c r="B321" s="93">
        <v>3</v>
      </c>
      <c r="C321" s="93">
        <v>9</v>
      </c>
      <c r="D321" s="93">
        <v>6</v>
      </c>
      <c r="E321" s="108" t="s">
        <v>78</v>
      </c>
      <c r="F321" s="94" t="s">
        <v>18</v>
      </c>
      <c r="G321" s="90">
        <f>'CONSOLIDADO FR'!K203</f>
        <v>0</v>
      </c>
      <c r="H321" s="90">
        <f>'CUENTA T VS'!FW75</f>
        <v>0</v>
      </c>
      <c r="I321" s="90"/>
      <c r="J321" s="90">
        <f t="shared" si="11"/>
        <v>0</v>
      </c>
      <c r="K321" s="89">
        <f>J321/$J$25</f>
        <v>0</v>
      </c>
    </row>
    <row r="322" spans="1:11" x14ac:dyDescent="0.2">
      <c r="A322" s="102">
        <v>2</v>
      </c>
      <c r="B322" s="99">
        <v>3</v>
      </c>
      <c r="C322" s="99">
        <v>9</v>
      </c>
      <c r="D322" s="99">
        <v>7</v>
      </c>
      <c r="E322" s="99"/>
      <c r="F322" s="100" t="s">
        <v>274</v>
      </c>
      <c r="G322" s="96">
        <f>SUM(G323)</f>
        <v>0</v>
      </c>
      <c r="H322" s="96">
        <f>SUM(H323)</f>
        <v>0</v>
      </c>
      <c r="I322" s="96">
        <f>SUM(I323)</f>
        <v>0</v>
      </c>
      <c r="J322" s="96">
        <f t="shared" si="11"/>
        <v>0</v>
      </c>
      <c r="K322" s="95"/>
    </row>
    <row r="323" spans="1:11" x14ac:dyDescent="0.2">
      <c r="A323" s="101">
        <v>2</v>
      </c>
      <c r="B323" s="93">
        <v>3</v>
      </c>
      <c r="C323" s="93">
        <v>9</v>
      </c>
      <c r="D323" s="93">
        <v>7</v>
      </c>
      <c r="E323" s="108" t="s">
        <v>78</v>
      </c>
      <c r="F323" s="94" t="s">
        <v>274</v>
      </c>
      <c r="G323" s="90"/>
      <c r="H323" s="90">
        <f>'CUENTA T VS'!FX75</f>
        <v>0</v>
      </c>
      <c r="I323" s="90"/>
      <c r="J323" s="90">
        <f t="shared" si="11"/>
        <v>0</v>
      </c>
      <c r="K323" s="89">
        <f>J323/$J$25</f>
        <v>0</v>
      </c>
    </row>
    <row r="324" spans="1:11" x14ac:dyDescent="0.2">
      <c r="A324" s="102">
        <v>2</v>
      </c>
      <c r="B324" s="99">
        <v>3</v>
      </c>
      <c r="C324" s="99">
        <v>9</v>
      </c>
      <c r="D324" s="99">
        <v>8</v>
      </c>
      <c r="E324" s="99"/>
      <c r="F324" s="100" t="s">
        <v>17</v>
      </c>
      <c r="G324" s="96">
        <f>SUM(G325:G326)</f>
        <v>0</v>
      </c>
      <c r="H324" s="96">
        <f>SUM(H325:H326)</f>
        <v>0</v>
      </c>
      <c r="I324" s="96">
        <f>SUM(I325:I326)</f>
        <v>0</v>
      </c>
      <c r="J324" s="96">
        <f t="shared" si="11"/>
        <v>0</v>
      </c>
      <c r="K324" s="95"/>
    </row>
    <row r="325" spans="1:11" x14ac:dyDescent="0.2">
      <c r="A325" s="101">
        <v>2</v>
      </c>
      <c r="B325" s="93">
        <v>3</v>
      </c>
      <c r="C325" s="93">
        <v>9</v>
      </c>
      <c r="D325" s="93">
        <v>8</v>
      </c>
      <c r="E325" s="108" t="s">
        <v>78</v>
      </c>
      <c r="F325" s="94" t="s">
        <v>273</v>
      </c>
      <c r="G325" s="90">
        <f>'CONSOLIDADO FR'!K205</f>
        <v>0</v>
      </c>
      <c r="H325" s="90">
        <f>'CUENTA T VS'!FY75</f>
        <v>0</v>
      </c>
      <c r="I325" s="90"/>
      <c r="J325" s="90">
        <f t="shared" si="11"/>
        <v>0</v>
      </c>
      <c r="K325" s="89">
        <f>J325/$J$25</f>
        <v>0</v>
      </c>
    </row>
    <row r="326" spans="1:11" x14ac:dyDescent="0.2">
      <c r="A326" s="101">
        <v>2</v>
      </c>
      <c r="B326" s="93">
        <v>3</v>
      </c>
      <c r="C326" s="93">
        <v>9</v>
      </c>
      <c r="D326" s="93">
        <v>8</v>
      </c>
      <c r="E326" s="108" t="s">
        <v>77</v>
      </c>
      <c r="F326" s="94" t="s">
        <v>272</v>
      </c>
      <c r="G326" s="90">
        <f>'CONSOLIDADO FR'!K206</f>
        <v>0</v>
      </c>
      <c r="H326" s="90">
        <f>'CUENTA T VS'!FZ75</f>
        <v>0</v>
      </c>
      <c r="I326" s="90"/>
      <c r="J326" s="90">
        <f t="shared" si="11"/>
        <v>0</v>
      </c>
      <c r="K326" s="89">
        <f>J326/$J$25</f>
        <v>0</v>
      </c>
    </row>
    <row r="327" spans="1:11" x14ac:dyDescent="0.2">
      <c r="A327" s="102">
        <v>2</v>
      </c>
      <c r="B327" s="99">
        <v>3</v>
      </c>
      <c r="C327" s="99">
        <v>9</v>
      </c>
      <c r="D327" s="99">
        <v>9</v>
      </c>
      <c r="E327" s="99"/>
      <c r="F327" s="100" t="s">
        <v>12</v>
      </c>
      <c r="G327" s="96">
        <f>SUM(G328:G329)</f>
        <v>0</v>
      </c>
      <c r="H327" s="96">
        <f>SUM(H328:H329)</f>
        <v>0</v>
      </c>
      <c r="I327" s="96">
        <f>SUM(I328)</f>
        <v>0</v>
      </c>
      <c r="J327" s="96">
        <f t="shared" si="11"/>
        <v>0</v>
      </c>
      <c r="K327" s="95"/>
    </row>
    <row r="328" spans="1:11" x14ac:dyDescent="0.2">
      <c r="A328" s="101">
        <v>2</v>
      </c>
      <c r="B328" s="93">
        <v>3</v>
      </c>
      <c r="C328" s="93">
        <v>9</v>
      </c>
      <c r="D328" s="93">
        <v>9</v>
      </c>
      <c r="E328" s="108" t="s">
        <v>78</v>
      </c>
      <c r="F328" s="94" t="s">
        <v>12</v>
      </c>
      <c r="G328" s="90">
        <f>'CONSOLIDADO FR'!K208</f>
        <v>0</v>
      </c>
      <c r="H328" s="90">
        <f>'CUENTA T VS'!GA75</f>
        <v>0</v>
      </c>
      <c r="I328" s="90"/>
      <c r="J328" s="90">
        <f t="shared" si="11"/>
        <v>0</v>
      </c>
      <c r="K328" s="89">
        <f>J328/$J$25</f>
        <v>0</v>
      </c>
    </row>
    <row r="329" spans="1:11" x14ac:dyDescent="0.2">
      <c r="A329" s="101">
        <v>2</v>
      </c>
      <c r="B329" s="93">
        <v>3</v>
      </c>
      <c r="C329" s="93">
        <v>9</v>
      </c>
      <c r="D329" s="93">
        <v>9</v>
      </c>
      <c r="E329" s="108" t="s">
        <v>267</v>
      </c>
      <c r="F329" s="94" t="s">
        <v>586</v>
      </c>
      <c r="G329" s="90">
        <f>'CONSOLIDADO FR'!K209</f>
        <v>0</v>
      </c>
      <c r="H329" s="90">
        <f>'CUENTA T VS'!GB75</f>
        <v>0</v>
      </c>
      <c r="I329" s="90"/>
      <c r="J329" s="90">
        <f>SUM(G329:I329)</f>
        <v>0</v>
      </c>
      <c r="K329" s="89">
        <f>J329/$J$25</f>
        <v>0</v>
      </c>
    </row>
    <row r="330" spans="1:11" x14ac:dyDescent="0.2">
      <c r="A330" s="107">
        <v>2</v>
      </c>
      <c r="B330" s="106">
        <v>4</v>
      </c>
      <c r="C330" s="106">
        <v>1</v>
      </c>
      <c r="D330" s="106">
        <v>2</v>
      </c>
      <c r="E330" s="106"/>
      <c r="F330" s="105" t="s">
        <v>271</v>
      </c>
      <c r="G330" s="104">
        <f>G331+G332+G333+G334+G335</f>
        <v>0</v>
      </c>
      <c r="H330" s="104">
        <f>H331+H332+H333+H334+H335</f>
        <v>0</v>
      </c>
      <c r="I330" s="104">
        <f>I331+I332+I333+I334+I335</f>
        <v>0</v>
      </c>
      <c r="J330" s="104">
        <f t="shared" si="11"/>
        <v>0</v>
      </c>
      <c r="K330" s="103">
        <f>+J330/J25</f>
        <v>0</v>
      </c>
    </row>
    <row r="331" spans="1:11" x14ac:dyDescent="0.2">
      <c r="A331" s="101">
        <v>2</v>
      </c>
      <c r="B331" s="93">
        <v>4</v>
      </c>
      <c r="C331" s="93">
        <v>1</v>
      </c>
      <c r="D331" s="93">
        <v>2</v>
      </c>
      <c r="E331" s="108" t="s">
        <v>78</v>
      </c>
      <c r="F331" s="94" t="s">
        <v>270</v>
      </c>
      <c r="G331" s="90"/>
      <c r="H331" s="90">
        <f>'CUENTA T VS'!GC75</f>
        <v>0</v>
      </c>
      <c r="I331" s="90"/>
      <c r="J331" s="90">
        <f t="shared" si="11"/>
        <v>0</v>
      </c>
      <c r="K331" s="89">
        <f t="shared" ref="K331:K336" si="14">J331/$J$25</f>
        <v>0</v>
      </c>
    </row>
    <row r="332" spans="1:11" x14ac:dyDescent="0.2">
      <c r="A332" s="101">
        <v>2</v>
      </c>
      <c r="B332" s="93">
        <v>4</v>
      </c>
      <c r="C332" s="93">
        <v>1</v>
      </c>
      <c r="D332" s="93">
        <v>2</v>
      </c>
      <c r="E332" s="108" t="s">
        <v>77</v>
      </c>
      <c r="F332" s="94" t="s">
        <v>269</v>
      </c>
      <c r="G332" s="90"/>
      <c r="H332" s="90">
        <f>'CUENTA T VS'!GD75</f>
        <v>0</v>
      </c>
      <c r="I332" s="90"/>
      <c r="J332" s="90">
        <f t="shared" si="11"/>
        <v>0</v>
      </c>
      <c r="K332" s="89">
        <f t="shared" si="14"/>
        <v>0</v>
      </c>
    </row>
    <row r="333" spans="1:11" x14ac:dyDescent="0.2">
      <c r="A333" s="101">
        <v>2</v>
      </c>
      <c r="B333" s="93">
        <v>4</v>
      </c>
      <c r="C333" s="93">
        <v>1</v>
      </c>
      <c r="D333" s="93">
        <v>2</v>
      </c>
      <c r="E333" s="108" t="s">
        <v>199</v>
      </c>
      <c r="F333" s="94" t="s">
        <v>268</v>
      </c>
      <c r="G333" s="90"/>
      <c r="H333" s="90">
        <f>'CUENTA T VS'!GE75</f>
        <v>0</v>
      </c>
      <c r="I333" s="90"/>
      <c r="J333" s="90">
        <f t="shared" si="11"/>
        <v>0</v>
      </c>
      <c r="K333" s="89">
        <f t="shared" si="14"/>
        <v>0</v>
      </c>
    </row>
    <row r="334" spans="1:11" x14ac:dyDescent="0.2">
      <c r="A334" s="101">
        <v>2</v>
      </c>
      <c r="B334" s="93">
        <v>4</v>
      </c>
      <c r="C334" s="93">
        <v>1</v>
      </c>
      <c r="D334" s="93">
        <v>2</v>
      </c>
      <c r="E334" s="108" t="s">
        <v>267</v>
      </c>
      <c r="F334" s="94" t="s">
        <v>266</v>
      </c>
      <c r="G334" s="90"/>
      <c r="H334" s="90">
        <f>'CUENTA T VS'!GF75</f>
        <v>0</v>
      </c>
      <c r="I334" s="90"/>
      <c r="J334" s="90">
        <f t="shared" si="11"/>
        <v>0</v>
      </c>
      <c r="K334" s="89">
        <f t="shared" si="14"/>
        <v>0</v>
      </c>
    </row>
    <row r="335" spans="1:11" x14ac:dyDescent="0.2">
      <c r="A335" s="101">
        <v>2</v>
      </c>
      <c r="B335" s="93">
        <v>4</v>
      </c>
      <c r="C335" s="93">
        <v>1</v>
      </c>
      <c r="D335" s="93">
        <v>2</v>
      </c>
      <c r="E335" s="108" t="s">
        <v>265</v>
      </c>
      <c r="F335" s="94" t="s">
        <v>264</v>
      </c>
      <c r="G335" s="90"/>
      <c r="H335" s="90">
        <f>'CUENTA T VS'!GG75</f>
        <v>0</v>
      </c>
      <c r="I335" s="90"/>
      <c r="J335" s="90">
        <f t="shared" si="11"/>
        <v>0</v>
      </c>
      <c r="K335" s="89">
        <f t="shared" si="14"/>
        <v>0</v>
      </c>
    </row>
    <row r="336" spans="1:11" x14ac:dyDescent="0.2">
      <c r="A336" s="107">
        <v>2</v>
      </c>
      <c r="B336" s="106">
        <v>6</v>
      </c>
      <c r="C336" s="106"/>
      <c r="D336" s="106"/>
      <c r="E336" s="106"/>
      <c r="F336" s="105" t="s">
        <v>263</v>
      </c>
      <c r="G336" s="104">
        <f>G337+G348+G357+G366+G383+G400+G405+G424+G446</f>
        <v>0</v>
      </c>
      <c r="H336" s="104">
        <f>H337+H348+H357+H366+H383+H400+H405+H424+H446</f>
        <v>1729</v>
      </c>
      <c r="I336" s="104">
        <f>I337+I348+I357+I366+I383+I400+I405+I424+I446</f>
        <v>0</v>
      </c>
      <c r="J336" s="104">
        <f t="shared" si="11"/>
        <v>1729</v>
      </c>
      <c r="K336" s="103">
        <f t="shared" si="14"/>
        <v>4.6519544369986272E-3</v>
      </c>
    </row>
    <row r="337" spans="1:11" x14ac:dyDescent="0.2">
      <c r="A337" s="114">
        <v>2</v>
      </c>
      <c r="B337" s="106">
        <v>6</v>
      </c>
      <c r="C337" s="106">
        <v>1</v>
      </c>
      <c r="D337" s="106"/>
      <c r="E337" s="106"/>
      <c r="F337" s="105" t="s">
        <v>262</v>
      </c>
      <c r="G337" s="104">
        <f>+G338+G340+G342+G344+G346</f>
        <v>0</v>
      </c>
      <c r="H337" s="104">
        <f>+H338+H340+H342+H344+H346</f>
        <v>1729</v>
      </c>
      <c r="I337" s="104">
        <f>+I338+I340+I342+I344+I346</f>
        <v>0</v>
      </c>
      <c r="J337" s="104">
        <f t="shared" si="11"/>
        <v>1729</v>
      </c>
      <c r="K337" s="103"/>
    </row>
    <row r="338" spans="1:11" x14ac:dyDescent="0.2">
      <c r="A338" s="100">
        <v>2</v>
      </c>
      <c r="B338" s="99">
        <v>6</v>
      </c>
      <c r="C338" s="99">
        <v>1</v>
      </c>
      <c r="D338" s="99">
        <v>1</v>
      </c>
      <c r="E338" s="99"/>
      <c r="F338" s="97" t="s">
        <v>587</v>
      </c>
      <c r="G338" s="96">
        <f>SUM(G339)</f>
        <v>0</v>
      </c>
      <c r="H338" s="96">
        <f>SUM(H339)</f>
        <v>1729</v>
      </c>
      <c r="I338" s="96">
        <f>SUM(I339)</f>
        <v>0</v>
      </c>
      <c r="J338" s="96">
        <f t="shared" si="11"/>
        <v>1729</v>
      </c>
      <c r="K338" s="95"/>
    </row>
    <row r="339" spans="1:11" x14ac:dyDescent="0.2">
      <c r="A339" s="94">
        <v>2</v>
      </c>
      <c r="B339" s="93">
        <v>6</v>
      </c>
      <c r="C339" s="93">
        <v>1</v>
      </c>
      <c r="D339" s="93">
        <v>1</v>
      </c>
      <c r="E339" s="108" t="s">
        <v>78</v>
      </c>
      <c r="F339" s="92" t="s">
        <v>587</v>
      </c>
      <c r="G339" s="91"/>
      <c r="H339" s="90">
        <f>'CUENTA T VS'!GH75</f>
        <v>1729</v>
      </c>
      <c r="I339" s="91"/>
      <c r="J339" s="90">
        <f t="shared" si="11"/>
        <v>1729</v>
      </c>
      <c r="K339" s="89">
        <f>J339/$J$25</f>
        <v>4.6519544369986272E-3</v>
      </c>
    </row>
    <row r="340" spans="1:11" x14ac:dyDescent="0.2">
      <c r="A340" s="100">
        <v>2</v>
      </c>
      <c r="B340" s="99">
        <v>6</v>
      </c>
      <c r="C340" s="99">
        <v>1</v>
      </c>
      <c r="D340" s="99">
        <v>2</v>
      </c>
      <c r="E340" s="99"/>
      <c r="F340" s="97" t="s">
        <v>261</v>
      </c>
      <c r="G340" s="96">
        <f>SUM(G341)</f>
        <v>0</v>
      </c>
      <c r="H340" s="96">
        <f>SUM(H341)</f>
        <v>0</v>
      </c>
      <c r="I340" s="96">
        <f>SUM(I341)</f>
        <v>0</v>
      </c>
      <c r="J340" s="96">
        <f t="shared" si="11"/>
        <v>0</v>
      </c>
      <c r="K340" s="95"/>
    </row>
    <row r="341" spans="1:11" x14ac:dyDescent="0.2">
      <c r="A341" s="94">
        <v>2</v>
      </c>
      <c r="B341" s="93">
        <v>6</v>
      </c>
      <c r="C341" s="93">
        <v>1</v>
      </c>
      <c r="D341" s="93">
        <v>2</v>
      </c>
      <c r="E341" s="108" t="s">
        <v>78</v>
      </c>
      <c r="F341" s="92" t="s">
        <v>261</v>
      </c>
      <c r="G341" s="91"/>
      <c r="H341" s="90">
        <f>'CUENTA T VS'!GI75</f>
        <v>0</v>
      </c>
      <c r="I341" s="91"/>
      <c r="J341" s="90">
        <f t="shared" si="11"/>
        <v>0</v>
      </c>
      <c r="K341" s="89">
        <f>J341/$J$25</f>
        <v>0</v>
      </c>
    </row>
    <row r="342" spans="1:11" x14ac:dyDescent="0.2">
      <c r="A342" s="100">
        <v>2</v>
      </c>
      <c r="B342" s="99">
        <v>6</v>
      </c>
      <c r="C342" s="99">
        <v>1</v>
      </c>
      <c r="D342" s="99">
        <v>3</v>
      </c>
      <c r="E342" s="99"/>
      <c r="F342" s="97" t="s">
        <v>588</v>
      </c>
      <c r="G342" s="96">
        <f>SUM(G343)</f>
        <v>0</v>
      </c>
      <c r="H342" s="96">
        <f>SUM(H343)</f>
        <v>0</v>
      </c>
      <c r="I342" s="96">
        <f>SUM(I343)</f>
        <v>0</v>
      </c>
      <c r="J342" s="96">
        <f t="shared" si="11"/>
        <v>0</v>
      </c>
      <c r="K342" s="95"/>
    </row>
    <row r="343" spans="1:11" x14ac:dyDescent="0.2">
      <c r="A343" s="94">
        <v>2</v>
      </c>
      <c r="B343" s="93">
        <v>6</v>
      </c>
      <c r="C343" s="93">
        <v>1</v>
      </c>
      <c r="D343" s="93">
        <v>3</v>
      </c>
      <c r="E343" s="108" t="s">
        <v>78</v>
      </c>
      <c r="F343" s="92" t="s">
        <v>588</v>
      </c>
      <c r="G343" s="91"/>
      <c r="H343" s="90">
        <f>'CUENTA T VS'!GJ75</f>
        <v>0</v>
      </c>
      <c r="I343" s="91"/>
      <c r="J343" s="90">
        <f t="shared" si="11"/>
        <v>0</v>
      </c>
      <c r="K343" s="89">
        <f>J343/$J$25</f>
        <v>0</v>
      </c>
    </row>
    <row r="344" spans="1:11" x14ac:dyDescent="0.2">
      <c r="A344" s="100">
        <v>2</v>
      </c>
      <c r="B344" s="99">
        <v>6</v>
      </c>
      <c r="C344" s="99">
        <v>1</v>
      </c>
      <c r="D344" s="99">
        <v>4</v>
      </c>
      <c r="E344" s="99"/>
      <c r="F344" s="97" t="s">
        <v>260</v>
      </c>
      <c r="G344" s="96">
        <f>SUM(G345)</f>
        <v>0</v>
      </c>
      <c r="H344" s="96">
        <f>SUM(H345)</f>
        <v>0</v>
      </c>
      <c r="I344" s="96">
        <f>SUM(I345)</f>
        <v>0</v>
      </c>
      <c r="J344" s="96">
        <f t="shared" si="11"/>
        <v>0</v>
      </c>
      <c r="K344" s="95"/>
    </row>
    <row r="345" spans="1:11" x14ac:dyDescent="0.2">
      <c r="A345" s="94">
        <v>2</v>
      </c>
      <c r="B345" s="93">
        <v>6</v>
      </c>
      <c r="C345" s="93">
        <v>1</v>
      </c>
      <c r="D345" s="93">
        <v>4</v>
      </c>
      <c r="E345" s="108" t="s">
        <v>78</v>
      </c>
      <c r="F345" s="92" t="s">
        <v>260</v>
      </c>
      <c r="G345" s="91"/>
      <c r="H345" s="90">
        <f>'CUENTA T VS'!GK75</f>
        <v>0</v>
      </c>
      <c r="I345" s="91"/>
      <c r="J345" s="90">
        <f t="shared" si="11"/>
        <v>0</v>
      </c>
      <c r="K345" s="89">
        <f>J345/$J$25</f>
        <v>0</v>
      </c>
    </row>
    <row r="346" spans="1:11" ht="25.5" x14ac:dyDescent="0.2">
      <c r="A346" s="100">
        <v>2</v>
      </c>
      <c r="B346" s="99">
        <v>6</v>
      </c>
      <c r="C346" s="99">
        <v>1</v>
      </c>
      <c r="D346" s="99">
        <v>9</v>
      </c>
      <c r="E346" s="99"/>
      <c r="F346" s="97" t="s">
        <v>259</v>
      </c>
      <c r="G346" s="96">
        <f>SUM(G347)</f>
        <v>0</v>
      </c>
      <c r="H346" s="96">
        <f>SUM(H347)</f>
        <v>0</v>
      </c>
      <c r="I346" s="96">
        <f>SUM(I347)</f>
        <v>0</v>
      </c>
      <c r="J346" s="96">
        <f t="shared" si="11"/>
        <v>0</v>
      </c>
      <c r="K346" s="95"/>
    </row>
    <row r="347" spans="1:11" ht="25.5" x14ac:dyDescent="0.2">
      <c r="A347" s="94">
        <v>2</v>
      </c>
      <c r="B347" s="93">
        <v>6</v>
      </c>
      <c r="C347" s="93">
        <v>1</v>
      </c>
      <c r="D347" s="93">
        <v>9</v>
      </c>
      <c r="E347" s="108" t="s">
        <v>78</v>
      </c>
      <c r="F347" s="92" t="s">
        <v>259</v>
      </c>
      <c r="G347" s="91"/>
      <c r="H347" s="90">
        <f>'CUENTA T VS'!GL75</f>
        <v>0</v>
      </c>
      <c r="I347" s="91"/>
      <c r="J347" s="90">
        <f t="shared" si="11"/>
        <v>0</v>
      </c>
      <c r="K347" s="89">
        <f>J347/$J$25</f>
        <v>0</v>
      </c>
    </row>
    <row r="348" spans="1:11" x14ac:dyDescent="0.2">
      <c r="A348" s="116">
        <v>2</v>
      </c>
      <c r="B348" s="116">
        <v>6</v>
      </c>
      <c r="C348" s="116">
        <v>2</v>
      </c>
      <c r="D348" s="116"/>
      <c r="E348" s="116"/>
      <c r="F348" s="115" t="s">
        <v>590</v>
      </c>
      <c r="G348" s="104">
        <f>+G349+G351+G353+G355</f>
        <v>0</v>
      </c>
      <c r="H348" s="104">
        <f>+H349+H351+H353+H355</f>
        <v>0</v>
      </c>
      <c r="I348" s="104">
        <f>+I349+I351+I353+I355</f>
        <v>0</v>
      </c>
      <c r="J348" s="104">
        <f t="shared" si="11"/>
        <v>0</v>
      </c>
      <c r="K348" s="103"/>
    </row>
    <row r="349" spans="1:11" x14ac:dyDescent="0.2">
      <c r="A349" s="102">
        <v>2</v>
      </c>
      <c r="B349" s="99">
        <v>6</v>
      </c>
      <c r="C349" s="99">
        <v>2</v>
      </c>
      <c r="D349" s="99">
        <v>1</v>
      </c>
      <c r="E349" s="98"/>
      <c r="F349" s="97" t="s">
        <v>258</v>
      </c>
      <c r="G349" s="96">
        <f>SUM(G350)</f>
        <v>0</v>
      </c>
      <c r="H349" s="96">
        <f>SUM(H350)</f>
        <v>0</v>
      </c>
      <c r="I349" s="96">
        <f>SUM(I350)</f>
        <v>0</v>
      </c>
      <c r="J349" s="96">
        <f t="shared" ref="J349:J412" si="15">SUM(G349:I349)</f>
        <v>0</v>
      </c>
      <c r="K349" s="95"/>
    </row>
    <row r="350" spans="1:11" x14ac:dyDescent="0.2">
      <c r="A350" s="101">
        <v>2</v>
      </c>
      <c r="B350" s="93">
        <v>6</v>
      </c>
      <c r="C350" s="93">
        <v>2</v>
      </c>
      <c r="D350" s="93">
        <v>1</v>
      </c>
      <c r="E350" s="108" t="s">
        <v>78</v>
      </c>
      <c r="F350" s="92" t="s">
        <v>258</v>
      </c>
      <c r="G350" s="91"/>
      <c r="H350" s="90">
        <f>'CUENTA T VS'!GM75</f>
        <v>0</v>
      </c>
      <c r="I350" s="91"/>
      <c r="J350" s="90">
        <f t="shared" si="15"/>
        <v>0</v>
      </c>
      <c r="K350" s="89">
        <f>J350/$J$25</f>
        <v>0</v>
      </c>
    </row>
    <row r="351" spans="1:11" x14ac:dyDescent="0.2">
      <c r="A351" s="102">
        <v>2</v>
      </c>
      <c r="B351" s="99">
        <v>6</v>
      </c>
      <c r="C351" s="99">
        <v>2</v>
      </c>
      <c r="D351" s="99">
        <v>2</v>
      </c>
      <c r="E351" s="98"/>
      <c r="F351" s="97" t="s">
        <v>257</v>
      </c>
      <c r="G351" s="96">
        <f>SUM(G352)</f>
        <v>0</v>
      </c>
      <c r="H351" s="96">
        <f>SUM(H352)</f>
        <v>0</v>
      </c>
      <c r="I351" s="96">
        <f>SUM(I352)</f>
        <v>0</v>
      </c>
      <c r="J351" s="96">
        <f t="shared" si="15"/>
        <v>0</v>
      </c>
      <c r="K351" s="95"/>
    </row>
    <row r="352" spans="1:11" x14ac:dyDescent="0.2">
      <c r="A352" s="101">
        <v>2</v>
      </c>
      <c r="B352" s="93">
        <v>6</v>
      </c>
      <c r="C352" s="93">
        <v>2</v>
      </c>
      <c r="D352" s="93">
        <v>2</v>
      </c>
      <c r="E352" s="108" t="s">
        <v>78</v>
      </c>
      <c r="F352" s="92" t="s">
        <v>257</v>
      </c>
      <c r="G352" s="91"/>
      <c r="H352" s="90">
        <f>'CUENTA T VS'!GN75</f>
        <v>0</v>
      </c>
      <c r="I352" s="91"/>
      <c r="J352" s="90">
        <f t="shared" si="15"/>
        <v>0</v>
      </c>
      <c r="K352" s="89">
        <f>J352/$J$25</f>
        <v>0</v>
      </c>
    </row>
    <row r="353" spans="1:11" x14ac:dyDescent="0.2">
      <c r="A353" s="102">
        <v>2</v>
      </c>
      <c r="B353" s="99">
        <v>6</v>
      </c>
      <c r="C353" s="99">
        <v>2</v>
      </c>
      <c r="D353" s="99">
        <v>3</v>
      </c>
      <c r="E353" s="98"/>
      <c r="F353" s="97" t="s">
        <v>256</v>
      </c>
      <c r="G353" s="96">
        <f>SUM(G354)</f>
        <v>0</v>
      </c>
      <c r="H353" s="96">
        <f>SUM(H354)</f>
        <v>0</v>
      </c>
      <c r="I353" s="96">
        <f>SUM(I354)</f>
        <v>0</v>
      </c>
      <c r="J353" s="96">
        <f t="shared" si="15"/>
        <v>0</v>
      </c>
      <c r="K353" s="95"/>
    </row>
    <row r="354" spans="1:11" x14ac:dyDescent="0.2">
      <c r="A354" s="101">
        <v>2</v>
      </c>
      <c r="B354" s="93">
        <v>6</v>
      </c>
      <c r="C354" s="93">
        <v>2</v>
      </c>
      <c r="D354" s="93">
        <v>3</v>
      </c>
      <c r="E354" s="108" t="s">
        <v>78</v>
      </c>
      <c r="F354" s="92" t="s">
        <v>256</v>
      </c>
      <c r="G354" s="91"/>
      <c r="H354" s="90">
        <f>'CUENTA T VS'!GO75</f>
        <v>0</v>
      </c>
      <c r="I354" s="91"/>
      <c r="J354" s="90">
        <f t="shared" si="15"/>
        <v>0</v>
      </c>
      <c r="K354" s="89">
        <f>J354/$J$25</f>
        <v>0</v>
      </c>
    </row>
    <row r="355" spans="1:11" x14ac:dyDescent="0.2">
      <c r="A355" s="102">
        <v>2</v>
      </c>
      <c r="B355" s="99">
        <v>6</v>
      </c>
      <c r="C355" s="99">
        <v>2</v>
      </c>
      <c r="D355" s="99">
        <v>4</v>
      </c>
      <c r="E355" s="98"/>
      <c r="F355" s="97" t="s">
        <v>589</v>
      </c>
      <c r="G355" s="96">
        <f>SUM(G356)</f>
        <v>0</v>
      </c>
      <c r="H355" s="96">
        <f>SUM(H356)</f>
        <v>0</v>
      </c>
      <c r="I355" s="96">
        <f>SUM(I356)</f>
        <v>0</v>
      </c>
      <c r="J355" s="96">
        <f t="shared" si="15"/>
        <v>0</v>
      </c>
      <c r="K355" s="95"/>
    </row>
    <row r="356" spans="1:11" x14ac:dyDescent="0.2">
      <c r="A356" s="101">
        <v>2</v>
      </c>
      <c r="B356" s="93">
        <v>6</v>
      </c>
      <c r="C356" s="93">
        <v>2</v>
      </c>
      <c r="D356" s="93">
        <v>4</v>
      </c>
      <c r="E356" s="108" t="s">
        <v>78</v>
      </c>
      <c r="F356" s="92" t="s">
        <v>589</v>
      </c>
      <c r="G356" s="91"/>
      <c r="H356" s="90">
        <f>'CUENTA T VS'!GP75</f>
        <v>0</v>
      </c>
      <c r="I356" s="91"/>
      <c r="J356" s="90">
        <f t="shared" si="15"/>
        <v>0</v>
      </c>
      <c r="K356" s="89">
        <f>J356/$J$25</f>
        <v>0</v>
      </c>
    </row>
    <row r="357" spans="1:11" x14ac:dyDescent="0.2">
      <c r="A357" s="116">
        <v>2</v>
      </c>
      <c r="B357" s="116">
        <v>6</v>
      </c>
      <c r="C357" s="116">
        <v>3</v>
      </c>
      <c r="D357" s="116"/>
      <c r="E357" s="116"/>
      <c r="F357" s="115" t="s">
        <v>255</v>
      </c>
      <c r="G357" s="104">
        <f>+G358+G360+G362+G364</f>
        <v>0</v>
      </c>
      <c r="H357" s="104">
        <f>+H358+H360+H362+H364</f>
        <v>0</v>
      </c>
      <c r="I357" s="104">
        <f>+I358+I360+I362+I364</f>
        <v>0</v>
      </c>
      <c r="J357" s="104">
        <f t="shared" si="15"/>
        <v>0</v>
      </c>
      <c r="K357" s="103"/>
    </row>
    <row r="358" spans="1:11" x14ac:dyDescent="0.2">
      <c r="A358" s="102">
        <v>2</v>
      </c>
      <c r="B358" s="99">
        <v>6</v>
      </c>
      <c r="C358" s="99">
        <v>3</v>
      </c>
      <c r="D358" s="99">
        <v>1</v>
      </c>
      <c r="E358" s="98"/>
      <c r="F358" s="97" t="s">
        <v>254</v>
      </c>
      <c r="G358" s="96">
        <f>SUM(G359)</f>
        <v>0</v>
      </c>
      <c r="H358" s="96">
        <f>SUM(H359)</f>
        <v>0</v>
      </c>
      <c r="I358" s="96">
        <f>SUM(I359)</f>
        <v>0</v>
      </c>
      <c r="J358" s="96">
        <f t="shared" si="15"/>
        <v>0</v>
      </c>
      <c r="K358" s="95"/>
    </row>
    <row r="359" spans="1:11" x14ac:dyDescent="0.2">
      <c r="A359" s="101">
        <v>2</v>
      </c>
      <c r="B359" s="93">
        <v>6</v>
      </c>
      <c r="C359" s="93">
        <v>3</v>
      </c>
      <c r="D359" s="93">
        <v>1</v>
      </c>
      <c r="E359" s="108" t="s">
        <v>78</v>
      </c>
      <c r="F359" s="92" t="s">
        <v>254</v>
      </c>
      <c r="G359" s="91"/>
      <c r="H359" s="90">
        <f>'CUENTA T VS'!GQ75</f>
        <v>0</v>
      </c>
      <c r="I359" s="91"/>
      <c r="J359" s="90">
        <f t="shared" si="15"/>
        <v>0</v>
      </c>
      <c r="K359" s="89">
        <f>J359/$J$25</f>
        <v>0</v>
      </c>
    </row>
    <row r="360" spans="1:11" x14ac:dyDescent="0.2">
      <c r="A360" s="102">
        <v>2</v>
      </c>
      <c r="B360" s="99">
        <v>6</v>
      </c>
      <c r="C360" s="99">
        <v>3</v>
      </c>
      <c r="D360" s="99">
        <v>2</v>
      </c>
      <c r="E360" s="98"/>
      <c r="F360" s="97" t="s">
        <v>253</v>
      </c>
      <c r="G360" s="96">
        <f>SUM(G361)</f>
        <v>0</v>
      </c>
      <c r="H360" s="96">
        <f>SUM(H361)</f>
        <v>0</v>
      </c>
      <c r="I360" s="96">
        <f>SUM(I361)</f>
        <v>0</v>
      </c>
      <c r="J360" s="96">
        <f t="shared" si="15"/>
        <v>0</v>
      </c>
      <c r="K360" s="95"/>
    </row>
    <row r="361" spans="1:11" x14ac:dyDescent="0.2">
      <c r="A361" s="101">
        <v>2</v>
      </c>
      <c r="B361" s="93">
        <v>6</v>
      </c>
      <c r="C361" s="93">
        <v>3</v>
      </c>
      <c r="D361" s="93">
        <v>2</v>
      </c>
      <c r="E361" s="108" t="s">
        <v>78</v>
      </c>
      <c r="F361" s="92" t="s">
        <v>253</v>
      </c>
      <c r="G361" s="91"/>
      <c r="H361" s="90">
        <f>'CUENTA T VS'!GR75</f>
        <v>0</v>
      </c>
      <c r="I361" s="91"/>
      <c r="J361" s="90">
        <f t="shared" si="15"/>
        <v>0</v>
      </c>
      <c r="K361" s="89">
        <f>J361/$J$25</f>
        <v>0</v>
      </c>
    </row>
    <row r="362" spans="1:11" x14ac:dyDescent="0.2">
      <c r="A362" s="102">
        <v>2</v>
      </c>
      <c r="B362" s="99">
        <v>6</v>
      </c>
      <c r="C362" s="99">
        <v>3</v>
      </c>
      <c r="D362" s="99">
        <v>3</v>
      </c>
      <c r="E362" s="98"/>
      <c r="F362" s="97" t="s">
        <v>252</v>
      </c>
      <c r="G362" s="96">
        <f>SUM(G363)</f>
        <v>0</v>
      </c>
      <c r="H362" s="96">
        <f>SUM(H363)</f>
        <v>0</v>
      </c>
      <c r="I362" s="96">
        <f>SUM(I363)</f>
        <v>0</v>
      </c>
      <c r="J362" s="96">
        <f t="shared" si="15"/>
        <v>0</v>
      </c>
      <c r="K362" s="95"/>
    </row>
    <row r="363" spans="1:11" x14ac:dyDescent="0.2">
      <c r="A363" s="101">
        <v>2</v>
      </c>
      <c r="B363" s="93">
        <v>6</v>
      </c>
      <c r="C363" s="93">
        <v>3</v>
      </c>
      <c r="D363" s="93">
        <v>3</v>
      </c>
      <c r="E363" s="108" t="s">
        <v>78</v>
      </c>
      <c r="F363" s="92" t="s">
        <v>252</v>
      </c>
      <c r="G363" s="91"/>
      <c r="H363" s="90">
        <f>'CUENTA T VS'!GS75</f>
        <v>0</v>
      </c>
      <c r="I363" s="91"/>
      <c r="J363" s="90">
        <f t="shared" si="15"/>
        <v>0</v>
      </c>
      <c r="K363" s="89">
        <f>J363/$J$25</f>
        <v>0</v>
      </c>
    </row>
    <row r="364" spans="1:11" x14ac:dyDescent="0.2">
      <c r="A364" s="102">
        <v>2</v>
      </c>
      <c r="B364" s="99">
        <v>6</v>
      </c>
      <c r="C364" s="99">
        <v>3</v>
      </c>
      <c r="D364" s="99">
        <v>4</v>
      </c>
      <c r="E364" s="99"/>
      <c r="F364" s="97" t="s">
        <v>591</v>
      </c>
      <c r="G364" s="96">
        <f>+G365</f>
        <v>0</v>
      </c>
      <c r="H364" s="96">
        <f>+H365</f>
        <v>0</v>
      </c>
      <c r="I364" s="96">
        <f>+I365</f>
        <v>0</v>
      </c>
      <c r="J364" s="96">
        <f t="shared" si="15"/>
        <v>0</v>
      </c>
      <c r="K364" s="95"/>
    </row>
    <row r="365" spans="1:11" x14ac:dyDescent="0.2">
      <c r="A365" s="101">
        <v>2</v>
      </c>
      <c r="B365" s="93">
        <v>6</v>
      </c>
      <c r="C365" s="93">
        <v>3</v>
      </c>
      <c r="D365" s="93">
        <v>4</v>
      </c>
      <c r="E365" s="108" t="s">
        <v>78</v>
      </c>
      <c r="F365" s="92" t="s">
        <v>591</v>
      </c>
      <c r="G365" s="91"/>
      <c r="H365" s="90">
        <f>'CUENTA T VS'!GT75</f>
        <v>0</v>
      </c>
      <c r="I365" s="91"/>
      <c r="J365" s="90">
        <f t="shared" si="15"/>
        <v>0</v>
      </c>
      <c r="K365" s="89">
        <f>J365/$J$25</f>
        <v>0</v>
      </c>
    </row>
    <row r="366" spans="1:11" x14ac:dyDescent="0.2">
      <c r="A366" s="114">
        <v>2</v>
      </c>
      <c r="B366" s="106">
        <v>6</v>
      </c>
      <c r="C366" s="106">
        <v>4</v>
      </c>
      <c r="D366" s="106"/>
      <c r="E366" s="113"/>
      <c r="F366" s="105" t="s">
        <v>251</v>
      </c>
      <c r="G366" s="104">
        <f>+G367+G369+G371+G373+G375+G377+G379+G381</f>
        <v>0</v>
      </c>
      <c r="H366" s="104">
        <f>+H367+H369+H371+H373+H375+H377+H379+H381</f>
        <v>0</v>
      </c>
      <c r="I366" s="104">
        <f>+I367+I369+I371+I373+I375+I377+I379+I381</f>
        <v>0</v>
      </c>
      <c r="J366" s="104">
        <f t="shared" si="15"/>
        <v>0</v>
      </c>
      <c r="K366" s="103"/>
    </row>
    <row r="367" spans="1:11" x14ac:dyDescent="0.2">
      <c r="A367" s="102">
        <v>2</v>
      </c>
      <c r="B367" s="99">
        <v>6</v>
      </c>
      <c r="C367" s="99">
        <v>4</v>
      </c>
      <c r="D367" s="99">
        <v>1</v>
      </c>
      <c r="E367" s="99"/>
      <c r="F367" s="97" t="s">
        <v>250</v>
      </c>
      <c r="G367" s="96">
        <f>SUM(G368)</f>
        <v>0</v>
      </c>
      <c r="H367" s="96">
        <f>SUM(H368)</f>
        <v>0</v>
      </c>
      <c r="I367" s="96">
        <f>SUM(I368)</f>
        <v>0</v>
      </c>
      <c r="J367" s="96">
        <f t="shared" si="15"/>
        <v>0</v>
      </c>
      <c r="K367" s="95"/>
    </row>
    <row r="368" spans="1:11" x14ac:dyDescent="0.2">
      <c r="A368" s="101">
        <v>2</v>
      </c>
      <c r="B368" s="93">
        <v>6</v>
      </c>
      <c r="C368" s="93">
        <v>4</v>
      </c>
      <c r="D368" s="93">
        <v>1</v>
      </c>
      <c r="E368" s="108" t="s">
        <v>78</v>
      </c>
      <c r="F368" s="92" t="s">
        <v>250</v>
      </c>
      <c r="G368" s="91"/>
      <c r="H368" s="90">
        <f>'CUENTA T VS'!GU75</f>
        <v>0</v>
      </c>
      <c r="I368" s="91"/>
      <c r="J368" s="90">
        <f t="shared" si="15"/>
        <v>0</v>
      </c>
      <c r="K368" s="89">
        <f>J368/$J$25</f>
        <v>0</v>
      </c>
    </row>
    <row r="369" spans="1:11" x14ac:dyDescent="0.2">
      <c r="A369" s="102">
        <v>2</v>
      </c>
      <c r="B369" s="99">
        <v>6</v>
      </c>
      <c r="C369" s="99">
        <v>4</v>
      </c>
      <c r="D369" s="99">
        <v>2</v>
      </c>
      <c r="E369" s="99"/>
      <c r="F369" s="97" t="s">
        <v>249</v>
      </c>
      <c r="G369" s="96">
        <f>SUM(G370)</f>
        <v>0</v>
      </c>
      <c r="H369" s="96">
        <f>SUM(H370)</f>
        <v>0</v>
      </c>
      <c r="I369" s="96">
        <f>SUM(I370)</f>
        <v>0</v>
      </c>
      <c r="J369" s="96">
        <f t="shared" si="15"/>
        <v>0</v>
      </c>
      <c r="K369" s="95"/>
    </row>
    <row r="370" spans="1:11" x14ac:dyDescent="0.2">
      <c r="A370" s="101">
        <v>2</v>
      </c>
      <c r="B370" s="93">
        <v>6</v>
      </c>
      <c r="C370" s="93">
        <v>4</v>
      </c>
      <c r="D370" s="93">
        <v>2</v>
      </c>
      <c r="E370" s="108" t="s">
        <v>78</v>
      </c>
      <c r="F370" s="92" t="s">
        <v>249</v>
      </c>
      <c r="G370" s="91"/>
      <c r="H370" s="90">
        <f>'CUENTA T VS'!GV75</f>
        <v>0</v>
      </c>
      <c r="I370" s="91"/>
      <c r="J370" s="90">
        <f t="shared" si="15"/>
        <v>0</v>
      </c>
      <c r="K370" s="89">
        <f>J370/$J$25</f>
        <v>0</v>
      </c>
    </row>
    <row r="371" spans="1:11" x14ac:dyDescent="0.2">
      <c r="A371" s="102">
        <v>2</v>
      </c>
      <c r="B371" s="99">
        <v>6</v>
      </c>
      <c r="C371" s="99">
        <v>4</v>
      </c>
      <c r="D371" s="99">
        <v>3</v>
      </c>
      <c r="E371" s="99"/>
      <c r="F371" s="97" t="s">
        <v>248</v>
      </c>
      <c r="G371" s="96">
        <f>SUM(G372)</f>
        <v>0</v>
      </c>
      <c r="H371" s="96">
        <f>SUM(H372)</f>
        <v>0</v>
      </c>
      <c r="I371" s="96">
        <f>SUM(I372)</f>
        <v>0</v>
      </c>
      <c r="J371" s="96">
        <f t="shared" si="15"/>
        <v>0</v>
      </c>
      <c r="K371" s="95"/>
    </row>
    <row r="372" spans="1:11" x14ac:dyDescent="0.2">
      <c r="A372" s="101">
        <v>2</v>
      </c>
      <c r="B372" s="93">
        <v>6</v>
      </c>
      <c r="C372" s="93">
        <v>4</v>
      </c>
      <c r="D372" s="93">
        <v>3</v>
      </c>
      <c r="E372" s="108" t="s">
        <v>78</v>
      </c>
      <c r="F372" s="92" t="s">
        <v>248</v>
      </c>
      <c r="G372" s="91"/>
      <c r="H372" s="90">
        <f>'CUENTA T VS'!GX75</f>
        <v>0</v>
      </c>
      <c r="I372" s="91"/>
      <c r="J372" s="90">
        <f t="shared" si="15"/>
        <v>0</v>
      </c>
      <c r="K372" s="89">
        <f>J372/$J$25</f>
        <v>0</v>
      </c>
    </row>
    <row r="373" spans="1:11" x14ac:dyDescent="0.2">
      <c r="A373" s="102">
        <v>2</v>
      </c>
      <c r="B373" s="99">
        <v>6</v>
      </c>
      <c r="C373" s="99">
        <v>4</v>
      </c>
      <c r="D373" s="99">
        <v>4</v>
      </c>
      <c r="E373" s="99"/>
      <c r="F373" s="97" t="s">
        <v>247</v>
      </c>
      <c r="G373" s="96">
        <f>SUM(G374)</f>
        <v>0</v>
      </c>
      <c r="H373" s="96">
        <f>SUM(H374)</f>
        <v>0</v>
      </c>
      <c r="I373" s="96">
        <f>SUM(I374)</f>
        <v>0</v>
      </c>
      <c r="J373" s="96">
        <f t="shared" si="15"/>
        <v>0</v>
      </c>
      <c r="K373" s="95"/>
    </row>
    <row r="374" spans="1:11" x14ac:dyDescent="0.2">
      <c r="A374" s="101">
        <v>2</v>
      </c>
      <c r="B374" s="93">
        <v>6</v>
      </c>
      <c r="C374" s="93">
        <v>4</v>
      </c>
      <c r="D374" s="93">
        <v>4</v>
      </c>
      <c r="E374" s="108" t="s">
        <v>78</v>
      </c>
      <c r="F374" s="92" t="s">
        <v>247</v>
      </c>
      <c r="G374" s="91"/>
      <c r="H374" s="90">
        <f>'CUENTA T VS'!GX75</f>
        <v>0</v>
      </c>
      <c r="I374" s="91"/>
      <c r="J374" s="90">
        <f t="shared" si="15"/>
        <v>0</v>
      </c>
      <c r="K374" s="89">
        <f>J374/$J$25</f>
        <v>0</v>
      </c>
    </row>
    <row r="375" spans="1:11" x14ac:dyDescent="0.2">
      <c r="A375" s="102">
        <v>2</v>
      </c>
      <c r="B375" s="99">
        <v>6</v>
      </c>
      <c r="C375" s="99">
        <v>4</v>
      </c>
      <c r="D375" s="99">
        <v>5</v>
      </c>
      <c r="E375" s="99"/>
      <c r="F375" s="97" t="s">
        <v>246</v>
      </c>
      <c r="G375" s="96">
        <f>SUM(G376)</f>
        <v>0</v>
      </c>
      <c r="H375" s="96">
        <f>SUM(H376)</f>
        <v>0</v>
      </c>
      <c r="I375" s="96">
        <f>SUM(I376)</f>
        <v>0</v>
      </c>
      <c r="J375" s="96">
        <f t="shared" si="15"/>
        <v>0</v>
      </c>
      <c r="K375" s="95"/>
    </row>
    <row r="376" spans="1:11" x14ac:dyDescent="0.2">
      <c r="A376" s="101">
        <v>2</v>
      </c>
      <c r="B376" s="93">
        <v>6</v>
      </c>
      <c r="C376" s="93">
        <v>4</v>
      </c>
      <c r="D376" s="93">
        <v>5</v>
      </c>
      <c r="E376" s="108" t="s">
        <v>78</v>
      </c>
      <c r="F376" s="92" t="s">
        <v>246</v>
      </c>
      <c r="G376" s="91"/>
      <c r="H376" s="90">
        <f>'CUENTA T VS'!GY75</f>
        <v>0</v>
      </c>
      <c r="I376" s="91"/>
      <c r="J376" s="90">
        <f t="shared" si="15"/>
        <v>0</v>
      </c>
      <c r="K376" s="89">
        <f>J376/$J$25</f>
        <v>0</v>
      </c>
    </row>
    <row r="377" spans="1:11" x14ac:dyDescent="0.2">
      <c r="A377" s="102">
        <v>2</v>
      </c>
      <c r="B377" s="99">
        <v>6</v>
      </c>
      <c r="C377" s="99">
        <v>4</v>
      </c>
      <c r="D377" s="99">
        <v>6</v>
      </c>
      <c r="E377" s="99"/>
      <c r="F377" s="97" t="s">
        <v>245</v>
      </c>
      <c r="G377" s="96">
        <f>SUM(G378)</f>
        <v>0</v>
      </c>
      <c r="H377" s="96">
        <f>SUM(H378)</f>
        <v>0</v>
      </c>
      <c r="I377" s="96">
        <f>SUM(I378)</f>
        <v>0</v>
      </c>
      <c r="J377" s="96">
        <f t="shared" si="15"/>
        <v>0</v>
      </c>
      <c r="K377" s="95"/>
    </row>
    <row r="378" spans="1:11" x14ac:dyDescent="0.2">
      <c r="A378" s="101">
        <v>2</v>
      </c>
      <c r="B378" s="93">
        <v>6</v>
      </c>
      <c r="C378" s="93">
        <v>4</v>
      </c>
      <c r="D378" s="93">
        <v>6</v>
      </c>
      <c r="E378" s="108" t="s">
        <v>78</v>
      </c>
      <c r="F378" s="92" t="s">
        <v>245</v>
      </c>
      <c r="G378" s="91"/>
      <c r="H378" s="90">
        <f>'CUENTA T VS'!GZ75</f>
        <v>0</v>
      </c>
      <c r="I378" s="91"/>
      <c r="J378" s="90">
        <f t="shared" si="15"/>
        <v>0</v>
      </c>
      <c r="K378" s="89">
        <f>J378/$J$25</f>
        <v>0</v>
      </c>
    </row>
    <row r="379" spans="1:11" x14ac:dyDescent="0.2">
      <c r="A379" s="102">
        <v>2</v>
      </c>
      <c r="B379" s="99">
        <v>6</v>
      </c>
      <c r="C379" s="99">
        <v>4</v>
      </c>
      <c r="D379" s="99">
        <v>7</v>
      </c>
      <c r="E379" s="99"/>
      <c r="F379" s="97" t="s">
        <v>244</v>
      </c>
      <c r="G379" s="96">
        <f>SUM(G380)</f>
        <v>0</v>
      </c>
      <c r="H379" s="96">
        <f>SUM(H380)</f>
        <v>0</v>
      </c>
      <c r="I379" s="96">
        <f>SUM(I380)</f>
        <v>0</v>
      </c>
      <c r="J379" s="96">
        <f t="shared" si="15"/>
        <v>0</v>
      </c>
      <c r="K379" s="95"/>
    </row>
    <row r="380" spans="1:11" x14ac:dyDescent="0.2">
      <c r="A380" s="101">
        <v>2</v>
      </c>
      <c r="B380" s="93">
        <v>6</v>
      </c>
      <c r="C380" s="93">
        <v>4</v>
      </c>
      <c r="D380" s="93">
        <v>7</v>
      </c>
      <c r="E380" s="108" t="s">
        <v>78</v>
      </c>
      <c r="F380" s="92" t="s">
        <v>244</v>
      </c>
      <c r="G380" s="91"/>
      <c r="H380" s="90">
        <f>'CUENTA T VS'!HA75</f>
        <v>0</v>
      </c>
      <c r="I380" s="91"/>
      <c r="J380" s="90">
        <f t="shared" si="15"/>
        <v>0</v>
      </c>
      <c r="K380" s="89">
        <f>J380/$J$25</f>
        <v>0</v>
      </c>
    </row>
    <row r="381" spans="1:11" x14ac:dyDescent="0.2">
      <c r="A381" s="102">
        <v>2</v>
      </c>
      <c r="B381" s="99">
        <v>6</v>
      </c>
      <c r="C381" s="99">
        <v>4</v>
      </c>
      <c r="D381" s="99">
        <v>8</v>
      </c>
      <c r="E381" s="99"/>
      <c r="F381" s="97" t="s">
        <v>243</v>
      </c>
      <c r="G381" s="96">
        <f>SUM(G382)</f>
        <v>0</v>
      </c>
      <c r="H381" s="96">
        <f>SUM(H382)</f>
        <v>0</v>
      </c>
      <c r="I381" s="96">
        <f>SUM(I382)</f>
        <v>0</v>
      </c>
      <c r="J381" s="96">
        <f t="shared" si="15"/>
        <v>0</v>
      </c>
      <c r="K381" s="95"/>
    </row>
    <row r="382" spans="1:11" x14ac:dyDescent="0.2">
      <c r="A382" s="101">
        <v>2</v>
      </c>
      <c r="B382" s="93">
        <v>6</v>
      </c>
      <c r="C382" s="93">
        <v>4</v>
      </c>
      <c r="D382" s="93">
        <v>8</v>
      </c>
      <c r="E382" s="108" t="s">
        <v>78</v>
      </c>
      <c r="F382" s="92" t="s">
        <v>243</v>
      </c>
      <c r="G382" s="91"/>
      <c r="H382" s="90">
        <f>'CUENTA T VS'!HB75</f>
        <v>0</v>
      </c>
      <c r="I382" s="91"/>
      <c r="J382" s="90">
        <f t="shared" si="15"/>
        <v>0</v>
      </c>
      <c r="K382" s="89">
        <f>J382/$J$25</f>
        <v>0</v>
      </c>
    </row>
    <row r="383" spans="1:11" x14ac:dyDescent="0.2">
      <c r="A383" s="114">
        <v>2</v>
      </c>
      <c r="B383" s="106">
        <v>6</v>
      </c>
      <c r="C383" s="106">
        <v>5</v>
      </c>
      <c r="D383" s="106"/>
      <c r="E383" s="113"/>
      <c r="F383" s="105" t="s">
        <v>242</v>
      </c>
      <c r="G383" s="104">
        <f>+G384+G386+G388+G390+G392+G394+G396+G398</f>
        <v>0</v>
      </c>
      <c r="H383" s="104">
        <f>+H384+H386+H388+H390+H392+H394+H396+H398</f>
        <v>0</v>
      </c>
      <c r="I383" s="104">
        <f>+I384+I386+I388+I390+I392+I394+I396+I398</f>
        <v>0</v>
      </c>
      <c r="J383" s="104">
        <f t="shared" si="15"/>
        <v>0</v>
      </c>
      <c r="K383" s="103"/>
    </row>
    <row r="384" spans="1:11" x14ac:dyDescent="0.2">
      <c r="A384" s="100">
        <v>2</v>
      </c>
      <c r="B384" s="99">
        <v>6</v>
      </c>
      <c r="C384" s="99">
        <v>5</v>
      </c>
      <c r="D384" s="99">
        <v>1</v>
      </c>
      <c r="E384" s="99"/>
      <c r="F384" s="97" t="s">
        <v>241</v>
      </c>
      <c r="G384" s="96">
        <f>SUM(G385)</f>
        <v>0</v>
      </c>
      <c r="H384" s="96">
        <f>SUM(H385)</f>
        <v>0</v>
      </c>
      <c r="I384" s="96">
        <f>SUM(I385)</f>
        <v>0</v>
      </c>
      <c r="J384" s="96">
        <f t="shared" si="15"/>
        <v>0</v>
      </c>
      <c r="K384" s="95"/>
    </row>
    <row r="385" spans="1:11" x14ac:dyDescent="0.2">
      <c r="A385" s="94">
        <v>2</v>
      </c>
      <c r="B385" s="93">
        <v>6</v>
      </c>
      <c r="C385" s="93">
        <v>5</v>
      </c>
      <c r="D385" s="93">
        <v>1</v>
      </c>
      <c r="E385" s="108" t="s">
        <v>78</v>
      </c>
      <c r="F385" s="92" t="s">
        <v>241</v>
      </c>
      <c r="G385" s="91"/>
      <c r="H385" s="90">
        <f>'CUENTA T VS'!HC75</f>
        <v>0</v>
      </c>
      <c r="I385" s="91"/>
      <c r="J385" s="90">
        <f t="shared" si="15"/>
        <v>0</v>
      </c>
      <c r="K385" s="89">
        <f>J385/$J$25</f>
        <v>0</v>
      </c>
    </row>
    <row r="386" spans="1:11" x14ac:dyDescent="0.2">
      <c r="A386" s="100">
        <v>2</v>
      </c>
      <c r="B386" s="99">
        <v>6</v>
      </c>
      <c r="C386" s="99">
        <v>5</v>
      </c>
      <c r="D386" s="99">
        <v>2</v>
      </c>
      <c r="E386" s="99"/>
      <c r="F386" s="97" t="s">
        <v>240</v>
      </c>
      <c r="G386" s="96">
        <f>SUM(G387)</f>
        <v>0</v>
      </c>
      <c r="H386" s="96">
        <f>SUM(H387)</f>
        <v>0</v>
      </c>
      <c r="I386" s="96">
        <f>SUM(I387)</f>
        <v>0</v>
      </c>
      <c r="J386" s="96">
        <f t="shared" si="15"/>
        <v>0</v>
      </c>
      <c r="K386" s="95"/>
    </row>
    <row r="387" spans="1:11" x14ac:dyDescent="0.2">
      <c r="A387" s="94">
        <v>2</v>
      </c>
      <c r="B387" s="93">
        <v>6</v>
      </c>
      <c r="C387" s="93">
        <v>5</v>
      </c>
      <c r="D387" s="93">
        <v>2</v>
      </c>
      <c r="E387" s="108" t="s">
        <v>78</v>
      </c>
      <c r="F387" s="92" t="s">
        <v>240</v>
      </c>
      <c r="G387" s="91"/>
      <c r="H387" s="90">
        <f>'CUENTA T VS'!HD75</f>
        <v>0</v>
      </c>
      <c r="I387" s="91"/>
      <c r="J387" s="90">
        <f t="shared" si="15"/>
        <v>0</v>
      </c>
      <c r="K387" s="89">
        <f>J387/$J$25</f>
        <v>0</v>
      </c>
    </row>
    <row r="388" spans="1:11" x14ac:dyDescent="0.2">
      <c r="A388" s="100">
        <v>2</v>
      </c>
      <c r="B388" s="99">
        <v>6</v>
      </c>
      <c r="C388" s="99">
        <v>5</v>
      </c>
      <c r="D388" s="99">
        <v>3</v>
      </c>
      <c r="E388" s="99"/>
      <c r="F388" s="97" t="s">
        <v>239</v>
      </c>
      <c r="G388" s="96">
        <f>SUM(G389)</f>
        <v>0</v>
      </c>
      <c r="H388" s="96">
        <f>SUM(H389)</f>
        <v>0</v>
      </c>
      <c r="I388" s="96">
        <f>SUM(I389)</f>
        <v>0</v>
      </c>
      <c r="J388" s="96">
        <f t="shared" si="15"/>
        <v>0</v>
      </c>
      <c r="K388" s="95"/>
    </row>
    <row r="389" spans="1:11" x14ac:dyDescent="0.2">
      <c r="A389" s="94">
        <v>2</v>
      </c>
      <c r="B389" s="93">
        <v>6</v>
      </c>
      <c r="C389" s="93">
        <v>5</v>
      </c>
      <c r="D389" s="93">
        <v>3</v>
      </c>
      <c r="E389" s="108" t="s">
        <v>78</v>
      </c>
      <c r="F389" s="92" t="s">
        <v>239</v>
      </c>
      <c r="G389" s="91"/>
      <c r="H389" s="90">
        <f>'CUENTA T VS'!HE75</f>
        <v>0</v>
      </c>
      <c r="I389" s="91"/>
      <c r="J389" s="90">
        <f t="shared" si="15"/>
        <v>0</v>
      </c>
      <c r="K389" s="89">
        <f>J389/$J$25</f>
        <v>0</v>
      </c>
    </row>
    <row r="390" spans="1:11" x14ac:dyDescent="0.2">
      <c r="A390" s="100">
        <v>2</v>
      </c>
      <c r="B390" s="99">
        <v>6</v>
      </c>
      <c r="C390" s="99">
        <v>5</v>
      </c>
      <c r="D390" s="99">
        <v>4</v>
      </c>
      <c r="E390" s="99"/>
      <c r="F390" s="97" t="s">
        <v>592</v>
      </c>
      <c r="G390" s="96">
        <f>SUM(G391)</f>
        <v>0</v>
      </c>
      <c r="H390" s="96">
        <f>SUM(H391)</f>
        <v>0</v>
      </c>
      <c r="I390" s="96">
        <f>SUM(I391)</f>
        <v>0</v>
      </c>
      <c r="J390" s="96">
        <f t="shared" si="15"/>
        <v>0</v>
      </c>
      <c r="K390" s="95"/>
    </row>
    <row r="391" spans="1:11" x14ac:dyDescent="0.2">
      <c r="A391" s="94">
        <v>2</v>
      </c>
      <c r="B391" s="93">
        <v>6</v>
      </c>
      <c r="C391" s="93">
        <v>5</v>
      </c>
      <c r="D391" s="93">
        <v>4</v>
      </c>
      <c r="E391" s="108" t="s">
        <v>78</v>
      </c>
      <c r="F391" s="92" t="s">
        <v>592</v>
      </c>
      <c r="G391" s="91"/>
      <c r="H391" s="90">
        <f>'CUENTA T VS'!HF75</f>
        <v>0</v>
      </c>
      <c r="I391" s="91"/>
      <c r="J391" s="90">
        <f t="shared" si="15"/>
        <v>0</v>
      </c>
      <c r="K391" s="89">
        <f>J391/$J$25</f>
        <v>0</v>
      </c>
    </row>
    <row r="392" spans="1:11" x14ac:dyDescent="0.2">
      <c r="A392" s="100">
        <v>2</v>
      </c>
      <c r="B392" s="99">
        <v>6</v>
      </c>
      <c r="C392" s="99">
        <v>5</v>
      </c>
      <c r="D392" s="99">
        <v>5</v>
      </c>
      <c r="E392" s="99"/>
      <c r="F392" s="97" t="s">
        <v>238</v>
      </c>
      <c r="G392" s="96">
        <f>SUM(G393)</f>
        <v>0</v>
      </c>
      <c r="H392" s="96">
        <f>SUM(H393)</f>
        <v>0</v>
      </c>
      <c r="I392" s="96">
        <f>SUM(I393)</f>
        <v>0</v>
      </c>
      <c r="J392" s="96">
        <f t="shared" si="15"/>
        <v>0</v>
      </c>
      <c r="K392" s="95"/>
    </row>
    <row r="393" spans="1:11" x14ac:dyDescent="0.2">
      <c r="A393" s="94">
        <v>2</v>
      </c>
      <c r="B393" s="93">
        <v>6</v>
      </c>
      <c r="C393" s="93">
        <v>5</v>
      </c>
      <c r="D393" s="93">
        <v>5</v>
      </c>
      <c r="E393" s="108" t="s">
        <v>78</v>
      </c>
      <c r="F393" s="92" t="s">
        <v>238</v>
      </c>
      <c r="G393" s="91"/>
      <c r="H393" s="90">
        <f>'CUENTA T VS'!HG75</f>
        <v>0</v>
      </c>
      <c r="I393" s="91"/>
      <c r="J393" s="90">
        <f t="shared" si="15"/>
        <v>0</v>
      </c>
      <c r="K393" s="89">
        <f>J393/$J$25</f>
        <v>0</v>
      </c>
    </row>
    <row r="394" spans="1:11" x14ac:dyDescent="0.2">
      <c r="A394" s="100">
        <v>2</v>
      </c>
      <c r="B394" s="99">
        <v>6</v>
      </c>
      <c r="C394" s="99">
        <v>5</v>
      </c>
      <c r="D394" s="99">
        <v>6</v>
      </c>
      <c r="E394" s="99"/>
      <c r="F394" s="97" t="s">
        <v>593</v>
      </c>
      <c r="G394" s="96">
        <f>SUM(G395)</f>
        <v>0</v>
      </c>
      <c r="H394" s="96">
        <f>SUM(H395)</f>
        <v>0</v>
      </c>
      <c r="I394" s="96">
        <f>SUM(I395)</f>
        <v>0</v>
      </c>
      <c r="J394" s="96">
        <f t="shared" si="15"/>
        <v>0</v>
      </c>
      <c r="K394" s="95"/>
    </row>
    <row r="395" spans="1:11" x14ac:dyDescent="0.2">
      <c r="A395" s="94">
        <v>2</v>
      </c>
      <c r="B395" s="93">
        <v>6</v>
      </c>
      <c r="C395" s="93">
        <v>5</v>
      </c>
      <c r="D395" s="93">
        <v>6</v>
      </c>
      <c r="E395" s="108" t="s">
        <v>78</v>
      </c>
      <c r="F395" s="92" t="s">
        <v>593</v>
      </c>
      <c r="G395" s="91"/>
      <c r="H395" s="90">
        <f>'CUENTA T VS'!HH75</f>
        <v>0</v>
      </c>
      <c r="I395" s="91"/>
      <c r="J395" s="90">
        <f t="shared" si="15"/>
        <v>0</v>
      </c>
      <c r="K395" s="89">
        <f>J395/$J$25</f>
        <v>0</v>
      </c>
    </row>
    <row r="396" spans="1:11" x14ac:dyDescent="0.2">
      <c r="A396" s="100">
        <v>2</v>
      </c>
      <c r="B396" s="99">
        <v>6</v>
      </c>
      <c r="C396" s="99">
        <v>5</v>
      </c>
      <c r="D396" s="99">
        <v>7</v>
      </c>
      <c r="E396" s="99"/>
      <c r="F396" s="97" t="s">
        <v>594</v>
      </c>
      <c r="G396" s="96">
        <f>SUM(G397)</f>
        <v>0</v>
      </c>
      <c r="H396" s="96">
        <f>SUM(H397)</f>
        <v>0</v>
      </c>
      <c r="I396" s="96">
        <f>SUM(I397)</f>
        <v>0</v>
      </c>
      <c r="J396" s="96">
        <f t="shared" si="15"/>
        <v>0</v>
      </c>
      <c r="K396" s="95"/>
    </row>
    <row r="397" spans="1:11" x14ac:dyDescent="0.2">
      <c r="A397" s="94">
        <v>2</v>
      </c>
      <c r="B397" s="93">
        <v>6</v>
      </c>
      <c r="C397" s="93">
        <v>5</v>
      </c>
      <c r="D397" s="93">
        <v>7</v>
      </c>
      <c r="E397" s="108" t="s">
        <v>78</v>
      </c>
      <c r="F397" s="92" t="s">
        <v>594</v>
      </c>
      <c r="G397" s="91"/>
      <c r="H397" s="90">
        <f>'CUENTA T VS'!HI75</f>
        <v>0</v>
      </c>
      <c r="I397" s="91"/>
      <c r="J397" s="90">
        <f t="shared" si="15"/>
        <v>0</v>
      </c>
      <c r="K397" s="89">
        <f>J397/$J$25</f>
        <v>0</v>
      </c>
    </row>
    <row r="398" spans="1:11" x14ac:dyDescent="0.2">
      <c r="A398" s="100">
        <v>2</v>
      </c>
      <c r="B398" s="99">
        <v>6</v>
      </c>
      <c r="C398" s="99">
        <v>5</v>
      </c>
      <c r="D398" s="99">
        <v>8</v>
      </c>
      <c r="E398" s="99"/>
      <c r="F398" s="97" t="s">
        <v>237</v>
      </c>
      <c r="G398" s="96">
        <f>SUM(G399)</f>
        <v>0</v>
      </c>
      <c r="H398" s="96">
        <f>SUM(H399)</f>
        <v>0</v>
      </c>
      <c r="I398" s="96">
        <f>SUM(I399)</f>
        <v>0</v>
      </c>
      <c r="J398" s="96">
        <f t="shared" si="15"/>
        <v>0</v>
      </c>
      <c r="K398" s="95"/>
    </row>
    <row r="399" spans="1:11" x14ac:dyDescent="0.2">
      <c r="A399" s="94">
        <v>2</v>
      </c>
      <c r="B399" s="93">
        <v>6</v>
      </c>
      <c r="C399" s="93">
        <v>5</v>
      </c>
      <c r="D399" s="93">
        <v>8</v>
      </c>
      <c r="E399" s="108" t="s">
        <v>78</v>
      </c>
      <c r="F399" s="92" t="s">
        <v>237</v>
      </c>
      <c r="G399" s="91"/>
      <c r="H399" s="90">
        <f>'CUENTA T VS'!HJ75</f>
        <v>0</v>
      </c>
      <c r="I399" s="91"/>
      <c r="J399" s="90">
        <f t="shared" si="15"/>
        <v>0</v>
      </c>
      <c r="K399" s="89">
        <f>J399/$J$25</f>
        <v>0</v>
      </c>
    </row>
    <row r="400" spans="1:11" x14ac:dyDescent="0.2">
      <c r="A400" s="107">
        <v>2</v>
      </c>
      <c r="B400" s="106">
        <v>6</v>
      </c>
      <c r="C400" s="106">
        <v>6</v>
      </c>
      <c r="D400" s="106"/>
      <c r="E400" s="106"/>
      <c r="F400" s="105" t="s">
        <v>236</v>
      </c>
      <c r="G400" s="104">
        <f>+G401+G403</f>
        <v>0</v>
      </c>
      <c r="H400" s="104">
        <f>+H401+H403</f>
        <v>0</v>
      </c>
      <c r="I400" s="104">
        <f>+I401+I403</f>
        <v>0</v>
      </c>
      <c r="J400" s="104">
        <f t="shared" si="15"/>
        <v>0</v>
      </c>
      <c r="K400" s="103">
        <f>J400/$J$25</f>
        <v>0</v>
      </c>
    </row>
    <row r="401" spans="1:11" x14ac:dyDescent="0.2">
      <c r="A401" s="102">
        <v>2</v>
      </c>
      <c r="B401" s="99">
        <v>6</v>
      </c>
      <c r="C401" s="99">
        <v>6</v>
      </c>
      <c r="D401" s="99">
        <v>1</v>
      </c>
      <c r="E401" s="98"/>
      <c r="F401" s="97" t="s">
        <v>235</v>
      </c>
      <c r="G401" s="96">
        <f>+G402</f>
        <v>0</v>
      </c>
      <c r="H401" s="96">
        <f>+H402</f>
        <v>0</v>
      </c>
      <c r="I401" s="96">
        <f>+I402</f>
        <v>0</v>
      </c>
      <c r="J401" s="96">
        <f t="shared" si="15"/>
        <v>0</v>
      </c>
      <c r="K401" s="95"/>
    </row>
    <row r="402" spans="1:11" x14ac:dyDescent="0.2">
      <c r="A402" s="101">
        <v>2</v>
      </c>
      <c r="B402" s="93">
        <v>6</v>
      </c>
      <c r="C402" s="93">
        <v>6</v>
      </c>
      <c r="D402" s="93">
        <v>1</v>
      </c>
      <c r="E402" s="93" t="s">
        <v>175</v>
      </c>
      <c r="F402" s="92" t="s">
        <v>235</v>
      </c>
      <c r="G402" s="90"/>
      <c r="H402" s="90">
        <f>'CUENTA T VS'!HK75</f>
        <v>0</v>
      </c>
      <c r="I402" s="91"/>
      <c r="J402" s="90">
        <f t="shared" si="15"/>
        <v>0</v>
      </c>
      <c r="K402" s="89">
        <f>J402/$J$25</f>
        <v>0</v>
      </c>
    </row>
    <row r="403" spans="1:11" x14ac:dyDescent="0.2">
      <c r="A403" s="102">
        <v>2</v>
      </c>
      <c r="B403" s="99">
        <v>6</v>
      </c>
      <c r="C403" s="99">
        <v>6</v>
      </c>
      <c r="D403" s="99">
        <v>2</v>
      </c>
      <c r="E403" s="98"/>
      <c r="F403" s="97" t="s">
        <v>234</v>
      </c>
      <c r="G403" s="96">
        <f>+G404</f>
        <v>0</v>
      </c>
      <c r="H403" s="96">
        <f>+H404</f>
        <v>0</v>
      </c>
      <c r="I403" s="96">
        <f>+I404</f>
        <v>0</v>
      </c>
      <c r="J403" s="96">
        <f t="shared" si="15"/>
        <v>0</v>
      </c>
      <c r="K403" s="95"/>
    </row>
    <row r="404" spans="1:11" x14ac:dyDescent="0.2">
      <c r="A404" s="101">
        <v>2</v>
      </c>
      <c r="B404" s="93">
        <v>6</v>
      </c>
      <c r="C404" s="93">
        <v>6</v>
      </c>
      <c r="D404" s="93">
        <v>2</v>
      </c>
      <c r="E404" s="93" t="s">
        <v>175</v>
      </c>
      <c r="F404" s="92" t="s">
        <v>234</v>
      </c>
      <c r="G404" s="91"/>
      <c r="H404" s="90">
        <f>'CUENTA T VS'!HL75</f>
        <v>0</v>
      </c>
      <c r="I404" s="91"/>
      <c r="J404" s="90">
        <f t="shared" si="15"/>
        <v>0</v>
      </c>
      <c r="K404" s="89">
        <f>J404/$J$25</f>
        <v>0</v>
      </c>
    </row>
    <row r="405" spans="1:11" x14ac:dyDescent="0.2">
      <c r="A405" s="114">
        <v>2</v>
      </c>
      <c r="B405" s="106">
        <v>6</v>
      </c>
      <c r="C405" s="106">
        <v>7</v>
      </c>
      <c r="D405" s="106"/>
      <c r="E405" s="113"/>
      <c r="F405" s="105" t="s">
        <v>233</v>
      </c>
      <c r="G405" s="104">
        <f>+G406+G408+G410+G412+G414+G416+G418+G420+G422</f>
        <v>0</v>
      </c>
      <c r="H405" s="104">
        <f>+H406+H408+H410+H412+H414+H416+H418+H420+H422</f>
        <v>0</v>
      </c>
      <c r="I405" s="104">
        <f>+I406+I408+I410+I412+I414+I416+I418+I420+I422</f>
        <v>0</v>
      </c>
      <c r="J405" s="104">
        <f t="shared" si="15"/>
        <v>0</v>
      </c>
      <c r="K405" s="103"/>
    </row>
    <row r="406" spans="1:11" x14ac:dyDescent="0.2">
      <c r="A406" s="100">
        <v>2</v>
      </c>
      <c r="B406" s="99">
        <v>6</v>
      </c>
      <c r="C406" s="99">
        <v>7</v>
      </c>
      <c r="D406" s="99">
        <v>1</v>
      </c>
      <c r="E406" s="99"/>
      <c r="F406" s="97" t="s">
        <v>232</v>
      </c>
      <c r="G406" s="96">
        <f>SUM(G407)</f>
        <v>0</v>
      </c>
      <c r="H406" s="96">
        <f>SUM(H407)</f>
        <v>0</v>
      </c>
      <c r="I406" s="96">
        <f>SUM(I407)</f>
        <v>0</v>
      </c>
      <c r="J406" s="96">
        <f t="shared" si="15"/>
        <v>0</v>
      </c>
      <c r="K406" s="95"/>
    </row>
    <row r="407" spans="1:11" x14ac:dyDescent="0.2">
      <c r="A407" s="94">
        <v>2</v>
      </c>
      <c r="B407" s="93">
        <v>6</v>
      </c>
      <c r="C407" s="93">
        <v>7</v>
      </c>
      <c r="D407" s="93">
        <v>1</v>
      </c>
      <c r="E407" s="108" t="s">
        <v>78</v>
      </c>
      <c r="F407" s="92" t="s">
        <v>232</v>
      </c>
      <c r="G407" s="91"/>
      <c r="H407" s="90">
        <f>'CUENTA T VS'!HM75</f>
        <v>0</v>
      </c>
      <c r="I407" s="91"/>
      <c r="J407" s="90">
        <f t="shared" si="15"/>
        <v>0</v>
      </c>
      <c r="K407" s="89">
        <f>J407/$J$25</f>
        <v>0</v>
      </c>
    </row>
    <row r="408" spans="1:11" x14ac:dyDescent="0.2">
      <c r="A408" s="102">
        <v>2</v>
      </c>
      <c r="B408" s="99">
        <v>6</v>
      </c>
      <c r="C408" s="99">
        <v>7</v>
      </c>
      <c r="D408" s="99">
        <v>2</v>
      </c>
      <c r="E408" s="99"/>
      <c r="F408" s="97" t="s">
        <v>231</v>
      </c>
      <c r="G408" s="96">
        <f>SUM(G409)</f>
        <v>0</v>
      </c>
      <c r="H408" s="96">
        <f>SUM(H409)</f>
        <v>0</v>
      </c>
      <c r="I408" s="96">
        <f>SUM(I409)</f>
        <v>0</v>
      </c>
      <c r="J408" s="96">
        <f t="shared" si="15"/>
        <v>0</v>
      </c>
      <c r="K408" s="95"/>
    </row>
    <row r="409" spans="1:11" x14ac:dyDescent="0.2">
      <c r="A409" s="101">
        <v>2</v>
      </c>
      <c r="B409" s="93">
        <v>6</v>
      </c>
      <c r="C409" s="93">
        <v>7</v>
      </c>
      <c r="D409" s="93">
        <v>2</v>
      </c>
      <c r="E409" s="108" t="s">
        <v>78</v>
      </c>
      <c r="F409" s="92" t="s">
        <v>231</v>
      </c>
      <c r="G409" s="91"/>
      <c r="H409" s="90">
        <f>'CUENTA T VS'!HN75</f>
        <v>0</v>
      </c>
      <c r="I409" s="91"/>
      <c r="J409" s="90">
        <f t="shared" si="15"/>
        <v>0</v>
      </c>
      <c r="K409" s="89">
        <f>J409/$J$25</f>
        <v>0</v>
      </c>
    </row>
    <row r="410" spans="1:11" x14ac:dyDescent="0.2">
      <c r="A410" s="102">
        <v>2</v>
      </c>
      <c r="B410" s="99">
        <v>6</v>
      </c>
      <c r="C410" s="99">
        <v>7</v>
      </c>
      <c r="D410" s="99">
        <v>3</v>
      </c>
      <c r="E410" s="99"/>
      <c r="F410" s="97" t="s">
        <v>230</v>
      </c>
      <c r="G410" s="96">
        <f>SUM(G411)</f>
        <v>0</v>
      </c>
      <c r="H410" s="96">
        <f>SUM(H411)</f>
        <v>0</v>
      </c>
      <c r="I410" s="96">
        <f>SUM(I411)</f>
        <v>0</v>
      </c>
      <c r="J410" s="96">
        <f t="shared" si="15"/>
        <v>0</v>
      </c>
      <c r="K410" s="95"/>
    </row>
    <row r="411" spans="1:11" x14ac:dyDescent="0.2">
      <c r="A411" s="101">
        <v>2</v>
      </c>
      <c r="B411" s="93">
        <v>6</v>
      </c>
      <c r="C411" s="93">
        <v>7</v>
      </c>
      <c r="D411" s="93">
        <v>3</v>
      </c>
      <c r="E411" s="108" t="s">
        <v>78</v>
      </c>
      <c r="F411" s="92" t="s">
        <v>230</v>
      </c>
      <c r="G411" s="91"/>
      <c r="H411" s="90">
        <f>'CUENTA T VS'!HO75</f>
        <v>0</v>
      </c>
      <c r="I411" s="91"/>
      <c r="J411" s="90">
        <f t="shared" si="15"/>
        <v>0</v>
      </c>
      <c r="K411" s="89">
        <f>J411/$J$25</f>
        <v>0</v>
      </c>
    </row>
    <row r="412" spans="1:11" x14ac:dyDescent="0.2">
      <c r="A412" s="102">
        <v>2</v>
      </c>
      <c r="B412" s="99">
        <v>6</v>
      </c>
      <c r="C412" s="99">
        <v>7</v>
      </c>
      <c r="D412" s="99">
        <v>4</v>
      </c>
      <c r="E412" s="99"/>
      <c r="F412" s="97" t="s">
        <v>229</v>
      </c>
      <c r="G412" s="96">
        <f>SUM(G413)</f>
        <v>0</v>
      </c>
      <c r="H412" s="96">
        <f>SUM(H413)</f>
        <v>0</v>
      </c>
      <c r="I412" s="96">
        <f>SUM(I413)</f>
        <v>0</v>
      </c>
      <c r="J412" s="96">
        <f t="shared" si="15"/>
        <v>0</v>
      </c>
      <c r="K412" s="95"/>
    </row>
    <row r="413" spans="1:11" x14ac:dyDescent="0.2">
      <c r="A413" s="101">
        <v>2</v>
      </c>
      <c r="B413" s="93">
        <v>6</v>
      </c>
      <c r="C413" s="93">
        <v>7</v>
      </c>
      <c r="D413" s="93">
        <v>4</v>
      </c>
      <c r="E413" s="108" t="s">
        <v>78</v>
      </c>
      <c r="F413" s="92" t="s">
        <v>229</v>
      </c>
      <c r="G413" s="91"/>
      <c r="H413" s="90">
        <f>'CUENTA T VS'!HP75</f>
        <v>0</v>
      </c>
      <c r="I413" s="91"/>
      <c r="J413" s="90">
        <f t="shared" ref="J413:J477" si="16">SUM(G413:I413)</f>
        <v>0</v>
      </c>
      <c r="K413" s="89">
        <f>J413/$J$25</f>
        <v>0</v>
      </c>
    </row>
    <row r="414" spans="1:11" x14ac:dyDescent="0.2">
      <c r="A414" s="102">
        <v>2</v>
      </c>
      <c r="B414" s="99">
        <v>6</v>
      </c>
      <c r="C414" s="99">
        <v>7</v>
      </c>
      <c r="D414" s="99">
        <v>5</v>
      </c>
      <c r="E414" s="99"/>
      <c r="F414" s="97" t="s">
        <v>228</v>
      </c>
      <c r="G414" s="96">
        <f>SUM(G415)</f>
        <v>0</v>
      </c>
      <c r="H414" s="96">
        <f>SUM(H415)</f>
        <v>0</v>
      </c>
      <c r="I414" s="96">
        <f>SUM(I415)</f>
        <v>0</v>
      </c>
      <c r="J414" s="96">
        <f t="shared" si="16"/>
        <v>0</v>
      </c>
      <c r="K414" s="95"/>
    </row>
    <row r="415" spans="1:11" x14ac:dyDescent="0.2">
      <c r="A415" s="101">
        <v>2</v>
      </c>
      <c r="B415" s="93">
        <v>6</v>
      </c>
      <c r="C415" s="93">
        <v>7</v>
      </c>
      <c r="D415" s="93">
        <v>5</v>
      </c>
      <c r="E415" s="108" t="s">
        <v>78</v>
      </c>
      <c r="F415" s="92" t="s">
        <v>228</v>
      </c>
      <c r="G415" s="91"/>
      <c r="H415" s="90">
        <f>'CUENTA T VS'!HQ75</f>
        <v>0</v>
      </c>
      <c r="I415" s="91"/>
      <c r="J415" s="90">
        <f t="shared" si="16"/>
        <v>0</v>
      </c>
      <c r="K415" s="89">
        <f>J415/$J$25</f>
        <v>0</v>
      </c>
    </row>
    <row r="416" spans="1:11" x14ac:dyDescent="0.2">
      <c r="A416" s="102">
        <v>2</v>
      </c>
      <c r="B416" s="99">
        <v>6</v>
      </c>
      <c r="C416" s="99">
        <v>7</v>
      </c>
      <c r="D416" s="99">
        <v>6</v>
      </c>
      <c r="E416" s="99"/>
      <c r="F416" s="97" t="s">
        <v>227</v>
      </c>
      <c r="G416" s="96">
        <f>SUM(G417)</f>
        <v>0</v>
      </c>
      <c r="H416" s="96">
        <f>SUM(H417)</f>
        <v>0</v>
      </c>
      <c r="I416" s="96">
        <f>SUM(I417)</f>
        <v>0</v>
      </c>
      <c r="J416" s="96">
        <f t="shared" si="16"/>
        <v>0</v>
      </c>
      <c r="K416" s="95"/>
    </row>
    <row r="417" spans="1:11" x14ac:dyDescent="0.2">
      <c r="A417" s="101">
        <v>2</v>
      </c>
      <c r="B417" s="93">
        <v>6</v>
      </c>
      <c r="C417" s="93">
        <v>7</v>
      </c>
      <c r="D417" s="93">
        <v>6</v>
      </c>
      <c r="E417" s="108" t="s">
        <v>78</v>
      </c>
      <c r="F417" s="92" t="s">
        <v>227</v>
      </c>
      <c r="G417" s="91"/>
      <c r="H417" s="90">
        <f>'CUENTA T VS'!HR75</f>
        <v>0</v>
      </c>
      <c r="I417" s="91"/>
      <c r="J417" s="90">
        <f t="shared" si="16"/>
        <v>0</v>
      </c>
      <c r="K417" s="89">
        <f>J417/$J$25</f>
        <v>0</v>
      </c>
    </row>
    <row r="418" spans="1:11" x14ac:dyDescent="0.2">
      <c r="A418" s="102">
        <v>2</v>
      </c>
      <c r="B418" s="99">
        <v>6</v>
      </c>
      <c r="C418" s="99">
        <v>7</v>
      </c>
      <c r="D418" s="99">
        <v>7</v>
      </c>
      <c r="E418" s="99"/>
      <c r="F418" s="97" t="s">
        <v>226</v>
      </c>
      <c r="G418" s="96">
        <f>SUM(G419)</f>
        <v>0</v>
      </c>
      <c r="H418" s="96">
        <f>SUM(H419)</f>
        <v>0</v>
      </c>
      <c r="I418" s="96">
        <f>SUM(I419)</f>
        <v>0</v>
      </c>
      <c r="J418" s="96">
        <f t="shared" si="16"/>
        <v>0</v>
      </c>
      <c r="K418" s="95"/>
    </row>
    <row r="419" spans="1:11" x14ac:dyDescent="0.2">
      <c r="A419" s="101">
        <v>2</v>
      </c>
      <c r="B419" s="93">
        <v>6</v>
      </c>
      <c r="C419" s="93">
        <v>7</v>
      </c>
      <c r="D419" s="93">
        <v>7</v>
      </c>
      <c r="E419" s="108" t="s">
        <v>78</v>
      </c>
      <c r="F419" s="92" t="s">
        <v>226</v>
      </c>
      <c r="G419" s="91"/>
      <c r="H419" s="90">
        <f>'CUENTA T VS'!HS75</f>
        <v>0</v>
      </c>
      <c r="I419" s="91"/>
      <c r="J419" s="90">
        <f t="shared" si="16"/>
        <v>0</v>
      </c>
      <c r="K419" s="89">
        <f>J419/$J$25</f>
        <v>0</v>
      </c>
    </row>
    <row r="420" spans="1:11" x14ac:dyDescent="0.2">
      <c r="A420" s="102">
        <v>2</v>
      </c>
      <c r="B420" s="99">
        <v>6</v>
      </c>
      <c r="C420" s="99">
        <v>7</v>
      </c>
      <c r="D420" s="99">
        <v>8</v>
      </c>
      <c r="E420" s="99"/>
      <c r="F420" s="97" t="s">
        <v>595</v>
      </c>
      <c r="G420" s="96">
        <f>SUM(G421)</f>
        <v>0</v>
      </c>
      <c r="H420" s="96">
        <f>SUM(H421)</f>
        <v>0</v>
      </c>
      <c r="I420" s="96">
        <f>SUM(I421)</f>
        <v>0</v>
      </c>
      <c r="J420" s="96">
        <f t="shared" si="16"/>
        <v>0</v>
      </c>
      <c r="K420" s="95"/>
    </row>
    <row r="421" spans="1:11" x14ac:dyDescent="0.2">
      <c r="A421" s="101">
        <v>2</v>
      </c>
      <c r="B421" s="93">
        <v>6</v>
      </c>
      <c r="C421" s="93">
        <v>7</v>
      </c>
      <c r="D421" s="93">
        <v>8</v>
      </c>
      <c r="E421" s="108" t="s">
        <v>78</v>
      </c>
      <c r="F421" s="92" t="s">
        <v>595</v>
      </c>
      <c r="G421" s="91"/>
      <c r="H421" s="90">
        <f>'CUENTA T VS'!HT75</f>
        <v>0</v>
      </c>
      <c r="I421" s="91"/>
      <c r="J421" s="90">
        <f t="shared" si="16"/>
        <v>0</v>
      </c>
      <c r="K421" s="89">
        <f>J421/$J$25</f>
        <v>0</v>
      </c>
    </row>
    <row r="422" spans="1:11" x14ac:dyDescent="0.2">
      <c r="A422" s="102">
        <v>2</v>
      </c>
      <c r="B422" s="99">
        <v>6</v>
      </c>
      <c r="C422" s="99">
        <v>7</v>
      </c>
      <c r="D422" s="99">
        <v>9</v>
      </c>
      <c r="E422" s="99"/>
      <c r="F422" s="97" t="s">
        <v>225</v>
      </c>
      <c r="G422" s="96">
        <f>SUM(G423)</f>
        <v>0</v>
      </c>
      <c r="H422" s="96">
        <f>SUM(H423)</f>
        <v>0</v>
      </c>
      <c r="I422" s="96">
        <f>SUM(I423)</f>
        <v>0</v>
      </c>
      <c r="J422" s="96">
        <f t="shared" si="16"/>
        <v>0</v>
      </c>
      <c r="K422" s="95"/>
    </row>
    <row r="423" spans="1:11" x14ac:dyDescent="0.2">
      <c r="A423" s="101">
        <v>2</v>
      </c>
      <c r="B423" s="93">
        <v>6</v>
      </c>
      <c r="C423" s="93">
        <v>7</v>
      </c>
      <c r="D423" s="93">
        <v>9</v>
      </c>
      <c r="E423" s="108" t="s">
        <v>78</v>
      </c>
      <c r="F423" s="92" t="s">
        <v>225</v>
      </c>
      <c r="G423" s="91"/>
      <c r="H423" s="90">
        <f>'CUENTA T VS'!HU75</f>
        <v>0</v>
      </c>
      <c r="I423" s="91"/>
      <c r="J423" s="90">
        <f t="shared" si="16"/>
        <v>0</v>
      </c>
      <c r="K423" s="89">
        <f>J423/$J$25</f>
        <v>0</v>
      </c>
    </row>
    <row r="424" spans="1:11" x14ac:dyDescent="0.2">
      <c r="A424" s="107">
        <v>2</v>
      </c>
      <c r="B424" s="106">
        <v>6</v>
      </c>
      <c r="C424" s="106">
        <v>8</v>
      </c>
      <c r="D424" s="106"/>
      <c r="E424" s="106"/>
      <c r="F424" s="105" t="s">
        <v>224</v>
      </c>
      <c r="G424" s="104">
        <f>G425+G427+G429+G432+G434+G436+G438+G440+G444</f>
        <v>0</v>
      </c>
      <c r="H424" s="104">
        <f>H425+H427+H429+H432+H434+H436+H438+H440+H444</f>
        <v>0</v>
      </c>
      <c r="I424" s="104">
        <f>I425+I427+I429+I432+I434+I436+I438+I440+I444</f>
        <v>0</v>
      </c>
      <c r="J424" s="104">
        <f t="shared" si="16"/>
        <v>0</v>
      </c>
      <c r="K424" s="103"/>
    </row>
    <row r="425" spans="1:11" x14ac:dyDescent="0.2">
      <c r="A425" s="102">
        <v>2</v>
      </c>
      <c r="B425" s="99">
        <v>6</v>
      </c>
      <c r="C425" s="99">
        <v>8</v>
      </c>
      <c r="D425" s="99">
        <v>1</v>
      </c>
      <c r="E425" s="99"/>
      <c r="F425" s="97" t="s">
        <v>223</v>
      </c>
      <c r="G425" s="96">
        <f>+G426</f>
        <v>0</v>
      </c>
      <c r="H425" s="96">
        <f>+H426</f>
        <v>0</v>
      </c>
      <c r="I425" s="96">
        <f>+I426</f>
        <v>0</v>
      </c>
      <c r="J425" s="96">
        <f t="shared" si="16"/>
        <v>0</v>
      </c>
      <c r="K425" s="95"/>
    </row>
    <row r="426" spans="1:11" x14ac:dyDescent="0.2">
      <c r="A426" s="101">
        <v>2</v>
      </c>
      <c r="B426" s="93">
        <v>6</v>
      </c>
      <c r="C426" s="93">
        <v>8</v>
      </c>
      <c r="D426" s="93">
        <v>1</v>
      </c>
      <c r="E426" s="108" t="s">
        <v>78</v>
      </c>
      <c r="F426" s="92" t="s">
        <v>223</v>
      </c>
      <c r="G426" s="91"/>
      <c r="H426" s="90">
        <f>'CUENTA T VS'!HV75</f>
        <v>0</v>
      </c>
      <c r="I426" s="91"/>
      <c r="J426" s="90">
        <f t="shared" si="16"/>
        <v>0</v>
      </c>
      <c r="K426" s="89">
        <f>J426/$J$25</f>
        <v>0</v>
      </c>
    </row>
    <row r="427" spans="1:11" x14ac:dyDescent="0.2">
      <c r="A427" s="102">
        <v>2</v>
      </c>
      <c r="B427" s="99">
        <v>6</v>
      </c>
      <c r="C427" s="99">
        <v>8</v>
      </c>
      <c r="D427" s="99">
        <v>2</v>
      </c>
      <c r="E427" s="99"/>
      <c r="F427" s="97" t="s">
        <v>222</v>
      </c>
      <c r="G427" s="96">
        <f>+G428</f>
        <v>0</v>
      </c>
      <c r="H427" s="96">
        <f>+H428</f>
        <v>0</v>
      </c>
      <c r="I427" s="96">
        <f>+I428</f>
        <v>0</v>
      </c>
      <c r="J427" s="96">
        <f t="shared" si="16"/>
        <v>0</v>
      </c>
      <c r="K427" s="95"/>
    </row>
    <row r="428" spans="1:11" x14ac:dyDescent="0.2">
      <c r="A428" s="101">
        <v>2</v>
      </c>
      <c r="B428" s="93">
        <v>6</v>
      </c>
      <c r="C428" s="93">
        <v>8</v>
      </c>
      <c r="D428" s="93">
        <v>2</v>
      </c>
      <c r="E428" s="108" t="s">
        <v>78</v>
      </c>
      <c r="F428" s="92" t="s">
        <v>222</v>
      </c>
      <c r="G428" s="91"/>
      <c r="H428" s="90">
        <f>'CUENTA T VS'!HW75</f>
        <v>0</v>
      </c>
      <c r="I428" s="91"/>
      <c r="J428" s="90">
        <f t="shared" si="16"/>
        <v>0</v>
      </c>
      <c r="K428" s="89">
        <f>J428/$J$25</f>
        <v>0</v>
      </c>
    </row>
    <row r="429" spans="1:11" x14ac:dyDescent="0.2">
      <c r="A429" s="102">
        <v>2</v>
      </c>
      <c r="B429" s="99">
        <v>6</v>
      </c>
      <c r="C429" s="99">
        <v>8</v>
      </c>
      <c r="D429" s="99">
        <v>3</v>
      </c>
      <c r="E429" s="99"/>
      <c r="F429" s="97" t="s">
        <v>221</v>
      </c>
      <c r="G429" s="96">
        <f>SUM(G430:G431)</f>
        <v>0</v>
      </c>
      <c r="H429" s="96">
        <f>SUM(H430:H431)</f>
        <v>0</v>
      </c>
      <c r="I429" s="96">
        <f>SUM(I430:I431)</f>
        <v>0</v>
      </c>
      <c r="J429" s="96">
        <f t="shared" si="16"/>
        <v>0</v>
      </c>
      <c r="K429" s="95"/>
    </row>
    <row r="430" spans="1:11" x14ac:dyDescent="0.2">
      <c r="A430" s="101">
        <v>2</v>
      </c>
      <c r="B430" s="93">
        <v>6</v>
      </c>
      <c r="C430" s="93">
        <v>8</v>
      </c>
      <c r="D430" s="93">
        <v>3</v>
      </c>
      <c r="E430" s="108" t="s">
        <v>78</v>
      </c>
      <c r="F430" s="92" t="s">
        <v>220</v>
      </c>
      <c r="G430" s="91"/>
      <c r="H430" s="90">
        <f>'CUENTA T VS'!HX75</f>
        <v>0</v>
      </c>
      <c r="I430" s="91"/>
      <c r="J430" s="90">
        <f t="shared" si="16"/>
        <v>0</v>
      </c>
      <c r="K430" s="89">
        <f>J430/$J$25</f>
        <v>0</v>
      </c>
    </row>
    <row r="431" spans="1:11" x14ac:dyDescent="0.2">
      <c r="A431" s="101">
        <v>2</v>
      </c>
      <c r="B431" s="93">
        <v>6</v>
      </c>
      <c r="C431" s="93">
        <v>8</v>
      </c>
      <c r="D431" s="93">
        <v>3</v>
      </c>
      <c r="E431" s="108" t="s">
        <v>77</v>
      </c>
      <c r="F431" s="92" t="s">
        <v>219</v>
      </c>
      <c r="G431" s="91"/>
      <c r="H431" s="90">
        <f>'CUENTA T VS'!HY75</f>
        <v>0</v>
      </c>
      <c r="I431" s="91"/>
      <c r="J431" s="90">
        <f t="shared" si="16"/>
        <v>0</v>
      </c>
      <c r="K431" s="89">
        <f>J431/$J$25</f>
        <v>0</v>
      </c>
    </row>
    <row r="432" spans="1:11" x14ac:dyDescent="0.2">
      <c r="A432" s="102">
        <v>2</v>
      </c>
      <c r="B432" s="99">
        <v>6</v>
      </c>
      <c r="C432" s="99">
        <v>8</v>
      </c>
      <c r="D432" s="99">
        <v>4</v>
      </c>
      <c r="E432" s="99"/>
      <c r="F432" s="97" t="s">
        <v>218</v>
      </c>
      <c r="G432" s="96">
        <f>+G433</f>
        <v>0</v>
      </c>
      <c r="H432" s="96">
        <f>+H433</f>
        <v>0</v>
      </c>
      <c r="I432" s="96">
        <f>+I433</f>
        <v>0</v>
      </c>
      <c r="J432" s="96">
        <f t="shared" si="16"/>
        <v>0</v>
      </c>
      <c r="K432" s="95"/>
    </row>
    <row r="433" spans="1:11" x14ac:dyDescent="0.2">
      <c r="A433" s="101">
        <v>2</v>
      </c>
      <c r="B433" s="93">
        <v>6</v>
      </c>
      <c r="C433" s="93">
        <v>8</v>
      </c>
      <c r="D433" s="93">
        <v>4</v>
      </c>
      <c r="E433" s="108" t="s">
        <v>78</v>
      </c>
      <c r="F433" s="92" t="s">
        <v>218</v>
      </c>
      <c r="G433" s="91"/>
      <c r="H433" s="90">
        <f>'CUENTA T VS'!HZ75</f>
        <v>0</v>
      </c>
      <c r="I433" s="91"/>
      <c r="J433" s="90">
        <f t="shared" si="16"/>
        <v>0</v>
      </c>
      <c r="K433" s="89">
        <f>J433/$J$25</f>
        <v>0</v>
      </c>
    </row>
    <row r="434" spans="1:11" x14ac:dyDescent="0.2">
      <c r="A434" s="102">
        <v>2</v>
      </c>
      <c r="B434" s="99">
        <v>6</v>
      </c>
      <c r="C434" s="99">
        <v>8</v>
      </c>
      <c r="D434" s="99">
        <v>5</v>
      </c>
      <c r="E434" s="99"/>
      <c r="F434" s="97" t="s">
        <v>217</v>
      </c>
      <c r="G434" s="96">
        <f>+G435</f>
        <v>0</v>
      </c>
      <c r="H434" s="96">
        <f>+H435</f>
        <v>0</v>
      </c>
      <c r="I434" s="96">
        <f>+I435</f>
        <v>0</v>
      </c>
      <c r="J434" s="96">
        <f t="shared" si="16"/>
        <v>0</v>
      </c>
      <c r="K434" s="95"/>
    </row>
    <row r="435" spans="1:11" x14ac:dyDescent="0.2">
      <c r="A435" s="101">
        <v>2</v>
      </c>
      <c r="B435" s="93">
        <v>6</v>
      </c>
      <c r="C435" s="93">
        <v>8</v>
      </c>
      <c r="D435" s="93">
        <v>5</v>
      </c>
      <c r="E435" s="108" t="s">
        <v>78</v>
      </c>
      <c r="F435" s="92" t="s">
        <v>217</v>
      </c>
      <c r="G435" s="90"/>
      <c r="H435" s="90">
        <f>'CUENTA T VS'!IA75</f>
        <v>0</v>
      </c>
      <c r="I435" s="91"/>
      <c r="J435" s="90">
        <f t="shared" si="16"/>
        <v>0</v>
      </c>
      <c r="K435" s="89">
        <f>J435/$J$25</f>
        <v>0</v>
      </c>
    </row>
    <row r="436" spans="1:11" x14ac:dyDescent="0.2">
      <c r="A436" s="102">
        <v>2</v>
      </c>
      <c r="B436" s="99">
        <v>6</v>
      </c>
      <c r="C436" s="99">
        <v>8</v>
      </c>
      <c r="D436" s="99">
        <v>6</v>
      </c>
      <c r="E436" s="99"/>
      <c r="F436" s="97" t="s">
        <v>216</v>
      </c>
      <c r="G436" s="96">
        <f>+G437</f>
        <v>0</v>
      </c>
      <c r="H436" s="96">
        <f>+H437</f>
        <v>0</v>
      </c>
      <c r="I436" s="96">
        <f>+I437</f>
        <v>0</v>
      </c>
      <c r="J436" s="96">
        <f t="shared" si="16"/>
        <v>0</v>
      </c>
      <c r="K436" s="95"/>
    </row>
    <row r="437" spans="1:11" x14ac:dyDescent="0.2">
      <c r="A437" s="101">
        <v>2</v>
      </c>
      <c r="B437" s="93">
        <v>6</v>
      </c>
      <c r="C437" s="93">
        <v>8</v>
      </c>
      <c r="D437" s="93">
        <v>6</v>
      </c>
      <c r="E437" s="108" t="s">
        <v>78</v>
      </c>
      <c r="F437" s="92" t="s">
        <v>216</v>
      </c>
      <c r="G437" s="90"/>
      <c r="H437" s="90">
        <f>'CUENTA T VS'!IB75</f>
        <v>0</v>
      </c>
      <c r="I437" s="91"/>
      <c r="J437" s="90">
        <f t="shared" si="16"/>
        <v>0</v>
      </c>
      <c r="K437" s="89">
        <f>J437/$J$25</f>
        <v>0</v>
      </c>
    </row>
    <row r="438" spans="1:11" x14ac:dyDescent="0.2">
      <c r="A438" s="102">
        <v>2</v>
      </c>
      <c r="B438" s="99">
        <v>6</v>
      </c>
      <c r="C438" s="99">
        <v>8</v>
      </c>
      <c r="D438" s="99">
        <v>7</v>
      </c>
      <c r="E438" s="99"/>
      <c r="F438" s="97" t="s">
        <v>215</v>
      </c>
      <c r="G438" s="96">
        <f>+G439</f>
        <v>0</v>
      </c>
      <c r="H438" s="96">
        <f>+H439</f>
        <v>0</v>
      </c>
      <c r="I438" s="96">
        <f>+I439</f>
        <v>0</v>
      </c>
      <c r="J438" s="96">
        <f t="shared" si="16"/>
        <v>0</v>
      </c>
      <c r="K438" s="95"/>
    </row>
    <row r="439" spans="1:11" x14ac:dyDescent="0.2">
      <c r="A439" s="101">
        <v>2</v>
      </c>
      <c r="B439" s="93">
        <v>6</v>
      </c>
      <c r="C439" s="93">
        <v>8</v>
      </c>
      <c r="D439" s="93">
        <v>7</v>
      </c>
      <c r="E439" s="108" t="s">
        <v>78</v>
      </c>
      <c r="F439" s="92" t="s">
        <v>215</v>
      </c>
      <c r="G439" s="91"/>
      <c r="H439" s="90">
        <f>'CUENTA T VS'!IC75</f>
        <v>0</v>
      </c>
      <c r="I439" s="91"/>
      <c r="J439" s="90">
        <f t="shared" si="16"/>
        <v>0</v>
      </c>
      <c r="K439" s="89">
        <f>J439/$J$25</f>
        <v>0</v>
      </c>
    </row>
    <row r="440" spans="1:11" x14ac:dyDescent="0.2">
      <c r="A440" s="100">
        <v>2</v>
      </c>
      <c r="B440" s="99">
        <v>6</v>
      </c>
      <c r="C440" s="99">
        <v>8</v>
      </c>
      <c r="D440" s="99">
        <v>8</v>
      </c>
      <c r="E440" s="99"/>
      <c r="F440" s="97" t="s">
        <v>607</v>
      </c>
      <c r="G440" s="96">
        <f>SUM(G441:G443)</f>
        <v>0</v>
      </c>
      <c r="H440" s="96">
        <f>SUM(H441:H443)</f>
        <v>0</v>
      </c>
      <c r="I440" s="96">
        <f>SUM(I441:I443)</f>
        <v>0</v>
      </c>
      <c r="J440" s="96">
        <f t="shared" si="16"/>
        <v>0</v>
      </c>
      <c r="K440" s="95"/>
    </row>
    <row r="441" spans="1:11" x14ac:dyDescent="0.2">
      <c r="A441" s="101">
        <v>2</v>
      </c>
      <c r="B441" s="93">
        <v>6</v>
      </c>
      <c r="C441" s="93">
        <v>8</v>
      </c>
      <c r="D441" s="93">
        <v>8</v>
      </c>
      <c r="E441" s="93" t="s">
        <v>214</v>
      </c>
      <c r="F441" s="92" t="s">
        <v>213</v>
      </c>
      <c r="G441" s="90"/>
      <c r="H441" s="90">
        <f>'CUENTA T VS'!ID75</f>
        <v>0</v>
      </c>
      <c r="I441" s="90"/>
      <c r="J441" s="90">
        <f t="shared" si="16"/>
        <v>0</v>
      </c>
      <c r="K441" s="89">
        <f>J441/$J$25</f>
        <v>0</v>
      </c>
    </row>
    <row r="442" spans="1:11" x14ac:dyDescent="0.2">
      <c r="A442" s="101">
        <v>2</v>
      </c>
      <c r="B442" s="93">
        <v>6</v>
      </c>
      <c r="C442" s="93">
        <v>8</v>
      </c>
      <c r="D442" s="93">
        <v>8</v>
      </c>
      <c r="E442" s="93" t="s">
        <v>212</v>
      </c>
      <c r="F442" s="92" t="s">
        <v>211</v>
      </c>
      <c r="G442" s="90"/>
      <c r="H442" s="90">
        <f>'CUENTA T VS'!IE75</f>
        <v>0</v>
      </c>
      <c r="I442" s="90"/>
      <c r="J442" s="90">
        <f t="shared" si="16"/>
        <v>0</v>
      </c>
      <c r="K442" s="89">
        <f>J442/$J$25</f>
        <v>0</v>
      </c>
    </row>
    <row r="443" spans="1:11" x14ac:dyDescent="0.2">
      <c r="A443" s="101">
        <v>2</v>
      </c>
      <c r="B443" s="93">
        <v>6</v>
      </c>
      <c r="C443" s="93">
        <v>8</v>
      </c>
      <c r="D443" s="93">
        <v>8</v>
      </c>
      <c r="E443" s="93" t="s">
        <v>210</v>
      </c>
      <c r="F443" s="92" t="s">
        <v>209</v>
      </c>
      <c r="G443" s="90"/>
      <c r="H443" s="90">
        <f>'CUENTA T VS'!IF75</f>
        <v>0</v>
      </c>
      <c r="I443" s="90"/>
      <c r="J443" s="90">
        <f t="shared" si="16"/>
        <v>0</v>
      </c>
      <c r="K443" s="89">
        <f>J443/$J$25</f>
        <v>0</v>
      </c>
    </row>
    <row r="444" spans="1:11" x14ac:dyDescent="0.2">
      <c r="A444" s="102">
        <v>2</v>
      </c>
      <c r="B444" s="99">
        <v>6</v>
      </c>
      <c r="C444" s="99">
        <v>8</v>
      </c>
      <c r="D444" s="99">
        <v>9</v>
      </c>
      <c r="E444" s="99"/>
      <c r="F444" s="97" t="s">
        <v>208</v>
      </c>
      <c r="G444" s="96">
        <f>+G445</f>
        <v>0</v>
      </c>
      <c r="H444" s="96">
        <f>+H445</f>
        <v>0</v>
      </c>
      <c r="I444" s="96">
        <f>+I445</f>
        <v>0</v>
      </c>
      <c r="J444" s="96">
        <f t="shared" si="16"/>
        <v>0</v>
      </c>
      <c r="K444" s="95"/>
    </row>
    <row r="445" spans="1:11" x14ac:dyDescent="0.2">
      <c r="A445" s="101">
        <v>2</v>
      </c>
      <c r="B445" s="93">
        <v>6</v>
      </c>
      <c r="C445" s="93">
        <v>8</v>
      </c>
      <c r="D445" s="93">
        <v>9</v>
      </c>
      <c r="E445" s="93" t="s">
        <v>175</v>
      </c>
      <c r="F445" s="92" t="s">
        <v>208</v>
      </c>
      <c r="G445" s="90"/>
      <c r="H445" s="90">
        <f>'CUENTA T VS'!IG75</f>
        <v>0</v>
      </c>
      <c r="I445" s="90"/>
      <c r="J445" s="90">
        <f t="shared" si="16"/>
        <v>0</v>
      </c>
      <c r="K445" s="89">
        <f>J445/$J$25</f>
        <v>0</v>
      </c>
    </row>
    <row r="446" spans="1:11" x14ac:dyDescent="0.2">
      <c r="A446" s="114">
        <v>2</v>
      </c>
      <c r="B446" s="106">
        <v>6</v>
      </c>
      <c r="C446" s="106">
        <v>9</v>
      </c>
      <c r="D446" s="106"/>
      <c r="E446" s="113"/>
      <c r="F446" s="105" t="s">
        <v>207</v>
      </c>
      <c r="G446" s="104">
        <f>+G447+G450+G453+G455+G457+G461</f>
        <v>0</v>
      </c>
      <c r="H446" s="104">
        <f>+H447+H450+H453+H455+H457+H461</f>
        <v>0</v>
      </c>
      <c r="I446" s="104">
        <f>+I447+I450+I453+I455+I457+I461</f>
        <v>0</v>
      </c>
      <c r="J446" s="104">
        <f t="shared" si="16"/>
        <v>0</v>
      </c>
      <c r="K446" s="103"/>
    </row>
    <row r="447" spans="1:11" x14ac:dyDescent="0.2">
      <c r="A447" s="102">
        <v>2</v>
      </c>
      <c r="B447" s="99">
        <v>6</v>
      </c>
      <c r="C447" s="99">
        <v>9</v>
      </c>
      <c r="D447" s="99">
        <v>1</v>
      </c>
      <c r="E447" s="99"/>
      <c r="F447" s="97" t="s">
        <v>206</v>
      </c>
      <c r="G447" s="96">
        <f>+G448+G449</f>
        <v>0</v>
      </c>
      <c r="H447" s="96">
        <f>+H448+H449</f>
        <v>0</v>
      </c>
      <c r="I447" s="96">
        <f>+I448+I449</f>
        <v>0</v>
      </c>
      <c r="J447" s="96">
        <f t="shared" si="16"/>
        <v>0</v>
      </c>
      <c r="K447" s="96"/>
    </row>
    <row r="448" spans="1:11" x14ac:dyDescent="0.2">
      <c r="A448" s="112">
        <v>2</v>
      </c>
      <c r="B448" s="111">
        <v>6</v>
      </c>
      <c r="C448" s="111">
        <v>9</v>
      </c>
      <c r="D448" s="111">
        <v>1</v>
      </c>
      <c r="E448" s="111" t="s">
        <v>78</v>
      </c>
      <c r="F448" s="110" t="s">
        <v>206</v>
      </c>
      <c r="G448" s="109"/>
      <c r="H448" s="109">
        <f>'CUENTA T VS'!IH75</f>
        <v>0</v>
      </c>
      <c r="I448" s="109"/>
      <c r="J448" s="109">
        <f t="shared" si="16"/>
        <v>0</v>
      </c>
      <c r="K448" s="89">
        <f>J448/$J$25</f>
        <v>0</v>
      </c>
    </row>
    <row r="449" spans="1:11" x14ac:dyDescent="0.2">
      <c r="A449" s="112">
        <v>2</v>
      </c>
      <c r="B449" s="111">
        <v>6</v>
      </c>
      <c r="C449" s="111">
        <v>9</v>
      </c>
      <c r="D449" s="111">
        <v>1</v>
      </c>
      <c r="E449" s="111" t="s">
        <v>77</v>
      </c>
      <c r="F449" s="110" t="s">
        <v>596</v>
      </c>
      <c r="G449" s="109"/>
      <c r="H449" s="109">
        <f>'CUENTA T VS'!II75</f>
        <v>0</v>
      </c>
      <c r="I449" s="109"/>
      <c r="J449" s="109">
        <f t="shared" si="16"/>
        <v>0</v>
      </c>
      <c r="K449" s="89">
        <f>J449/$J$25</f>
        <v>0</v>
      </c>
    </row>
    <row r="450" spans="1:11" x14ac:dyDescent="0.2">
      <c r="A450" s="102">
        <v>2</v>
      </c>
      <c r="B450" s="99">
        <v>6</v>
      </c>
      <c r="C450" s="99">
        <v>9</v>
      </c>
      <c r="D450" s="99">
        <v>2</v>
      </c>
      <c r="E450" s="99"/>
      <c r="F450" s="97" t="s">
        <v>205</v>
      </c>
      <c r="G450" s="96">
        <f>SUM(G451:G452)</f>
        <v>0</v>
      </c>
      <c r="H450" s="96">
        <f>SUM(H451:H452)</f>
        <v>0</v>
      </c>
      <c r="I450" s="96">
        <f>SUM(I451:I452)</f>
        <v>0</v>
      </c>
      <c r="J450" s="96">
        <f t="shared" si="16"/>
        <v>0</v>
      </c>
      <c r="K450" s="95"/>
    </row>
    <row r="451" spans="1:11" x14ac:dyDescent="0.2">
      <c r="A451" s="101">
        <v>2</v>
      </c>
      <c r="B451" s="93">
        <v>6</v>
      </c>
      <c r="C451" s="93">
        <v>9</v>
      </c>
      <c r="D451" s="93">
        <v>2</v>
      </c>
      <c r="E451" s="108" t="s">
        <v>78</v>
      </c>
      <c r="F451" s="92" t="s">
        <v>205</v>
      </c>
      <c r="G451" s="91"/>
      <c r="H451" s="90">
        <f>'CUENTA T VS'!IJ75</f>
        <v>0</v>
      </c>
      <c r="I451" s="91"/>
      <c r="J451" s="90">
        <f t="shared" si="16"/>
        <v>0</v>
      </c>
      <c r="K451" s="89">
        <f>J451/$J$25</f>
        <v>0</v>
      </c>
    </row>
    <row r="452" spans="1:11" x14ac:dyDescent="0.2">
      <c r="A452" s="101">
        <v>2</v>
      </c>
      <c r="B452" s="93">
        <v>6</v>
      </c>
      <c r="C452" s="93">
        <v>9</v>
      </c>
      <c r="D452" s="93">
        <v>2</v>
      </c>
      <c r="E452" s="108" t="s">
        <v>77</v>
      </c>
      <c r="F452" s="92" t="s">
        <v>597</v>
      </c>
      <c r="G452" s="91"/>
      <c r="H452" s="90">
        <f>'CUENTA T VS'!IK75</f>
        <v>0</v>
      </c>
      <c r="I452" s="91"/>
      <c r="J452" s="90">
        <f t="shared" si="16"/>
        <v>0</v>
      </c>
      <c r="K452" s="89">
        <f>J452/$J$25</f>
        <v>0</v>
      </c>
    </row>
    <row r="453" spans="1:11" x14ac:dyDescent="0.2">
      <c r="A453" s="102">
        <v>2</v>
      </c>
      <c r="B453" s="99">
        <v>6</v>
      </c>
      <c r="C453" s="99">
        <v>9</v>
      </c>
      <c r="D453" s="99">
        <v>3</v>
      </c>
      <c r="E453" s="99"/>
      <c r="F453" s="97" t="s">
        <v>204</v>
      </c>
      <c r="G453" s="96">
        <f>SUM(G454)</f>
        <v>0</v>
      </c>
      <c r="H453" s="96">
        <f>SUM(H454)</f>
        <v>0</v>
      </c>
      <c r="I453" s="96">
        <f>SUM(I454)</f>
        <v>0</v>
      </c>
      <c r="J453" s="96">
        <f t="shared" si="16"/>
        <v>0</v>
      </c>
      <c r="K453" s="96"/>
    </row>
    <row r="454" spans="1:11" x14ac:dyDescent="0.2">
      <c r="A454" s="101">
        <v>2</v>
      </c>
      <c r="B454" s="93">
        <v>6</v>
      </c>
      <c r="C454" s="93">
        <v>9</v>
      </c>
      <c r="D454" s="93">
        <v>3</v>
      </c>
      <c r="E454" s="108" t="s">
        <v>78</v>
      </c>
      <c r="F454" s="92" t="s">
        <v>204</v>
      </c>
      <c r="G454" s="91"/>
      <c r="H454" s="90">
        <f>'CUENTA T VS'!IL75</f>
        <v>0</v>
      </c>
      <c r="I454" s="91"/>
      <c r="J454" s="90">
        <f t="shared" si="16"/>
        <v>0</v>
      </c>
      <c r="K454" s="89">
        <f>J454/$J$25</f>
        <v>0</v>
      </c>
    </row>
    <row r="455" spans="1:11" x14ac:dyDescent="0.2">
      <c r="A455" s="102">
        <v>2</v>
      </c>
      <c r="B455" s="99">
        <v>6</v>
      </c>
      <c r="C455" s="99">
        <v>9</v>
      </c>
      <c r="D455" s="99">
        <v>4</v>
      </c>
      <c r="E455" s="99"/>
      <c r="F455" s="97" t="s">
        <v>203</v>
      </c>
      <c r="G455" s="96">
        <f>SUM(G456)</f>
        <v>0</v>
      </c>
      <c r="H455" s="96">
        <f>SUM(H456)</f>
        <v>0</v>
      </c>
      <c r="I455" s="96">
        <f>SUM(I456)</f>
        <v>0</v>
      </c>
      <c r="J455" s="96">
        <f t="shared" si="16"/>
        <v>0</v>
      </c>
      <c r="K455" s="95"/>
    </row>
    <row r="456" spans="1:11" x14ac:dyDescent="0.2">
      <c r="A456" s="101">
        <v>2</v>
      </c>
      <c r="B456" s="93">
        <v>6</v>
      </c>
      <c r="C456" s="93">
        <v>9</v>
      </c>
      <c r="D456" s="93">
        <v>4</v>
      </c>
      <c r="E456" s="108" t="s">
        <v>78</v>
      </c>
      <c r="F456" s="92" t="s">
        <v>203</v>
      </c>
      <c r="G456" s="91"/>
      <c r="H456" s="90">
        <f>'CUENTA T VS'!IM75</f>
        <v>0</v>
      </c>
      <c r="I456" s="91"/>
      <c r="J456" s="90">
        <f t="shared" si="16"/>
        <v>0</v>
      </c>
      <c r="K456" s="89">
        <f>J456/$J$25</f>
        <v>0</v>
      </c>
    </row>
    <row r="457" spans="1:11" x14ac:dyDescent="0.2">
      <c r="A457" s="102">
        <v>2</v>
      </c>
      <c r="B457" s="99">
        <v>6</v>
      </c>
      <c r="C457" s="99">
        <v>9</v>
      </c>
      <c r="D457" s="99">
        <v>5</v>
      </c>
      <c r="E457" s="99"/>
      <c r="F457" s="97" t="s">
        <v>202</v>
      </c>
      <c r="G457" s="96">
        <f>SUM(G458:G460)</f>
        <v>0</v>
      </c>
      <c r="H457" s="96">
        <f>SUM(H458:H460)</f>
        <v>0</v>
      </c>
      <c r="I457" s="96">
        <f>SUM(I458:I460)</f>
        <v>0</v>
      </c>
      <c r="J457" s="96">
        <f t="shared" si="16"/>
        <v>0</v>
      </c>
      <c r="K457" s="95"/>
    </row>
    <row r="458" spans="1:11" x14ac:dyDescent="0.2">
      <c r="A458" s="101">
        <v>2</v>
      </c>
      <c r="B458" s="93">
        <v>6</v>
      </c>
      <c r="C458" s="93">
        <v>9</v>
      </c>
      <c r="D458" s="93">
        <v>5</v>
      </c>
      <c r="E458" s="108" t="s">
        <v>78</v>
      </c>
      <c r="F458" s="92" t="s">
        <v>201</v>
      </c>
      <c r="G458" s="91"/>
      <c r="H458" s="90">
        <f>'CUENTA T VS'!IN75</f>
        <v>0</v>
      </c>
      <c r="I458" s="91"/>
      <c r="J458" s="90">
        <f t="shared" si="16"/>
        <v>0</v>
      </c>
      <c r="K458" s="89">
        <f>J458/$J$25</f>
        <v>0</v>
      </c>
    </row>
    <row r="459" spans="1:11" x14ac:dyDescent="0.2">
      <c r="A459" s="101">
        <v>2</v>
      </c>
      <c r="B459" s="93">
        <v>6</v>
      </c>
      <c r="C459" s="93">
        <v>9</v>
      </c>
      <c r="D459" s="93">
        <v>5</v>
      </c>
      <c r="E459" s="108" t="s">
        <v>77</v>
      </c>
      <c r="F459" s="92" t="s">
        <v>200</v>
      </c>
      <c r="G459" s="91"/>
      <c r="H459" s="90">
        <f>'CUENTA T VS'!IO75</f>
        <v>0</v>
      </c>
      <c r="I459" s="91"/>
      <c r="J459" s="90">
        <f t="shared" si="16"/>
        <v>0</v>
      </c>
      <c r="K459" s="89">
        <f>J459/$J$25</f>
        <v>0</v>
      </c>
    </row>
    <row r="460" spans="1:11" x14ac:dyDescent="0.2">
      <c r="A460" s="101">
        <v>2</v>
      </c>
      <c r="B460" s="93">
        <v>6</v>
      </c>
      <c r="C460" s="93">
        <v>9</v>
      </c>
      <c r="D460" s="93">
        <v>5</v>
      </c>
      <c r="E460" s="108" t="s">
        <v>199</v>
      </c>
      <c r="F460" s="92" t="s">
        <v>198</v>
      </c>
      <c r="G460" s="91"/>
      <c r="H460" s="90">
        <f>'CUENTA T VS'!IP75</f>
        <v>0</v>
      </c>
      <c r="I460" s="91"/>
      <c r="J460" s="90">
        <f t="shared" si="16"/>
        <v>0</v>
      </c>
      <c r="K460" s="89">
        <f>J460/$J$25</f>
        <v>0</v>
      </c>
    </row>
    <row r="461" spans="1:11" x14ac:dyDescent="0.2">
      <c r="A461" s="102">
        <v>2</v>
      </c>
      <c r="B461" s="99">
        <v>6</v>
      </c>
      <c r="C461" s="99">
        <v>9</v>
      </c>
      <c r="D461" s="99">
        <v>9</v>
      </c>
      <c r="E461" s="99"/>
      <c r="F461" s="97" t="s">
        <v>197</v>
      </c>
      <c r="G461" s="96">
        <f>SUM(G462)</f>
        <v>0</v>
      </c>
      <c r="H461" s="96">
        <f>SUM(H462)</f>
        <v>0</v>
      </c>
      <c r="I461" s="96">
        <f>SUM(I462)</f>
        <v>0</v>
      </c>
      <c r="J461" s="96">
        <f t="shared" si="16"/>
        <v>0</v>
      </c>
      <c r="K461" s="95"/>
    </row>
    <row r="462" spans="1:11" x14ac:dyDescent="0.2">
      <c r="A462" s="101">
        <v>2</v>
      </c>
      <c r="B462" s="93">
        <v>6</v>
      </c>
      <c r="C462" s="93">
        <v>9</v>
      </c>
      <c r="D462" s="93">
        <v>9</v>
      </c>
      <c r="E462" s="108" t="s">
        <v>78</v>
      </c>
      <c r="F462" s="92" t="s">
        <v>197</v>
      </c>
      <c r="G462" s="91"/>
      <c r="H462" s="90">
        <f>'CUENTA T VS'!IQ75</f>
        <v>0</v>
      </c>
      <c r="I462" s="91"/>
      <c r="J462" s="90">
        <f t="shared" si="16"/>
        <v>0</v>
      </c>
      <c r="K462" s="89">
        <f>J462/$J$25</f>
        <v>0</v>
      </c>
    </row>
    <row r="463" spans="1:11" x14ac:dyDescent="0.2">
      <c r="A463" s="107">
        <v>2</v>
      </c>
      <c r="B463" s="106">
        <v>7</v>
      </c>
      <c r="C463" s="106"/>
      <c r="D463" s="106"/>
      <c r="E463" s="106"/>
      <c r="F463" s="105" t="s">
        <v>196</v>
      </c>
      <c r="G463" s="104">
        <f>G464+G473+G492+G497</f>
        <v>0</v>
      </c>
      <c r="H463" s="104">
        <f>H464+H473+H492+H497</f>
        <v>0</v>
      </c>
      <c r="I463" s="104">
        <f>I464+I473+I492+I497</f>
        <v>0</v>
      </c>
      <c r="J463" s="104">
        <f t="shared" si="16"/>
        <v>0</v>
      </c>
      <c r="K463" s="103">
        <f>J463/$J$25</f>
        <v>0</v>
      </c>
    </row>
    <row r="464" spans="1:11" x14ac:dyDescent="0.2">
      <c r="A464" s="107">
        <v>2</v>
      </c>
      <c r="B464" s="106">
        <v>7</v>
      </c>
      <c r="C464" s="106">
        <v>1</v>
      </c>
      <c r="D464" s="106"/>
      <c r="E464" s="106"/>
      <c r="F464" s="105" t="s">
        <v>195</v>
      </c>
      <c r="G464" s="104">
        <f>+G465+G467+G469+G471</f>
        <v>0</v>
      </c>
      <c r="H464" s="104">
        <f>+H465+H467+H469+H471</f>
        <v>0</v>
      </c>
      <c r="I464" s="104">
        <f>+I465+I467+I469+I471</f>
        <v>0</v>
      </c>
      <c r="J464" s="104">
        <f t="shared" si="16"/>
        <v>0</v>
      </c>
      <c r="K464" s="103"/>
    </row>
    <row r="465" spans="1:11" x14ac:dyDescent="0.2">
      <c r="A465" s="102">
        <v>2</v>
      </c>
      <c r="B465" s="99">
        <v>7</v>
      </c>
      <c r="C465" s="99">
        <v>1</v>
      </c>
      <c r="D465" s="99">
        <v>1</v>
      </c>
      <c r="E465" s="98"/>
      <c r="F465" s="97" t="s">
        <v>194</v>
      </c>
      <c r="G465" s="96">
        <f>+G466</f>
        <v>0</v>
      </c>
      <c r="H465" s="96">
        <f>+H466</f>
        <v>0</v>
      </c>
      <c r="I465" s="96">
        <f>+I466</f>
        <v>0</v>
      </c>
      <c r="J465" s="96">
        <f t="shared" si="16"/>
        <v>0</v>
      </c>
      <c r="K465" s="95"/>
    </row>
    <row r="466" spans="1:11" x14ac:dyDescent="0.2">
      <c r="A466" s="101">
        <v>2</v>
      </c>
      <c r="B466" s="93">
        <v>7</v>
      </c>
      <c r="C466" s="93">
        <v>1</v>
      </c>
      <c r="D466" s="93">
        <v>1</v>
      </c>
      <c r="E466" s="93" t="s">
        <v>175</v>
      </c>
      <c r="F466" s="92" t="s">
        <v>194</v>
      </c>
      <c r="G466" s="91"/>
      <c r="H466" s="90">
        <f>'CUENTA T VS'!IR75</f>
        <v>0</v>
      </c>
      <c r="I466" s="91"/>
      <c r="J466" s="90">
        <f t="shared" si="16"/>
        <v>0</v>
      </c>
      <c r="K466" s="89">
        <f>J466/$J$25</f>
        <v>0</v>
      </c>
    </row>
    <row r="467" spans="1:11" x14ac:dyDescent="0.2">
      <c r="A467" s="102">
        <v>2</v>
      </c>
      <c r="B467" s="99">
        <v>7</v>
      </c>
      <c r="C467" s="99">
        <v>1</v>
      </c>
      <c r="D467" s="99">
        <v>2</v>
      </c>
      <c r="E467" s="98"/>
      <c r="F467" s="97" t="s">
        <v>193</v>
      </c>
      <c r="G467" s="96">
        <f>+G468</f>
        <v>0</v>
      </c>
      <c r="H467" s="96">
        <f>+H468</f>
        <v>0</v>
      </c>
      <c r="I467" s="96">
        <f>+I468</f>
        <v>0</v>
      </c>
      <c r="J467" s="96">
        <f t="shared" si="16"/>
        <v>0</v>
      </c>
      <c r="K467" s="95"/>
    </row>
    <row r="468" spans="1:11" x14ac:dyDescent="0.2">
      <c r="A468" s="101">
        <v>2</v>
      </c>
      <c r="B468" s="93">
        <v>7</v>
      </c>
      <c r="C468" s="93">
        <v>1</v>
      </c>
      <c r="D468" s="93">
        <v>2</v>
      </c>
      <c r="E468" s="93" t="s">
        <v>175</v>
      </c>
      <c r="F468" s="92" t="s">
        <v>193</v>
      </c>
      <c r="G468" s="91"/>
      <c r="H468" s="90">
        <f>'CUENTA T VS'!IS75</f>
        <v>0</v>
      </c>
      <c r="I468" s="91"/>
      <c r="J468" s="90">
        <f t="shared" si="16"/>
        <v>0</v>
      </c>
      <c r="K468" s="89">
        <f>J468/$J$25</f>
        <v>0</v>
      </c>
    </row>
    <row r="469" spans="1:11" x14ac:dyDescent="0.2">
      <c r="A469" s="102">
        <v>2</v>
      </c>
      <c r="B469" s="99">
        <v>7</v>
      </c>
      <c r="C469" s="99">
        <v>1</v>
      </c>
      <c r="D469" s="99">
        <v>3</v>
      </c>
      <c r="E469" s="98"/>
      <c r="F469" s="97" t="s">
        <v>192</v>
      </c>
      <c r="G469" s="96">
        <f>+G470</f>
        <v>0</v>
      </c>
      <c r="H469" s="96">
        <f>+H470</f>
        <v>0</v>
      </c>
      <c r="I469" s="96">
        <f>+I470</f>
        <v>0</v>
      </c>
      <c r="J469" s="96">
        <f t="shared" si="16"/>
        <v>0</v>
      </c>
      <c r="K469" s="95"/>
    </row>
    <row r="470" spans="1:11" x14ac:dyDescent="0.2">
      <c r="A470" s="101">
        <v>2</v>
      </c>
      <c r="B470" s="93">
        <v>7</v>
      </c>
      <c r="C470" s="93">
        <v>1</v>
      </c>
      <c r="D470" s="93">
        <v>3</v>
      </c>
      <c r="E470" s="93" t="s">
        <v>175</v>
      </c>
      <c r="F470" s="92" t="s">
        <v>192</v>
      </c>
      <c r="G470" s="90"/>
      <c r="H470" s="90">
        <f>'CUENTA T VS'!IT75</f>
        <v>0</v>
      </c>
      <c r="I470" s="91"/>
      <c r="J470" s="90">
        <f t="shared" si="16"/>
        <v>0</v>
      </c>
      <c r="K470" s="89">
        <f>J470/$J$25</f>
        <v>0</v>
      </c>
    </row>
    <row r="471" spans="1:11" x14ac:dyDescent="0.2">
      <c r="A471" s="102">
        <v>2</v>
      </c>
      <c r="B471" s="99">
        <v>7</v>
      </c>
      <c r="C471" s="99">
        <v>1</v>
      </c>
      <c r="D471" s="99">
        <v>4</v>
      </c>
      <c r="E471" s="98"/>
      <c r="F471" s="97" t="s">
        <v>191</v>
      </c>
      <c r="G471" s="96">
        <f>+G472</f>
        <v>0</v>
      </c>
      <c r="H471" s="96">
        <f>+H472</f>
        <v>0</v>
      </c>
      <c r="I471" s="96">
        <f>+I472</f>
        <v>0</v>
      </c>
      <c r="J471" s="96">
        <f t="shared" si="16"/>
        <v>0</v>
      </c>
      <c r="K471" s="95"/>
    </row>
    <row r="472" spans="1:11" x14ac:dyDescent="0.2">
      <c r="A472" s="101">
        <v>2</v>
      </c>
      <c r="B472" s="93">
        <v>7</v>
      </c>
      <c r="C472" s="93">
        <v>1</v>
      </c>
      <c r="D472" s="93">
        <v>4</v>
      </c>
      <c r="E472" s="93" t="s">
        <v>175</v>
      </c>
      <c r="F472" s="92" t="s">
        <v>191</v>
      </c>
      <c r="G472" s="91"/>
      <c r="H472" s="90">
        <f>'CUENTA T VS'!IU75</f>
        <v>0</v>
      </c>
      <c r="I472" s="91"/>
      <c r="J472" s="90">
        <f t="shared" si="16"/>
        <v>0</v>
      </c>
      <c r="K472" s="89">
        <f>J472/$J$25</f>
        <v>0</v>
      </c>
    </row>
    <row r="473" spans="1:11" x14ac:dyDescent="0.2">
      <c r="A473" s="107">
        <v>2</v>
      </c>
      <c r="B473" s="106">
        <v>7</v>
      </c>
      <c r="C473" s="106">
        <v>2</v>
      </c>
      <c r="D473" s="106"/>
      <c r="E473" s="106"/>
      <c r="F473" s="105" t="s">
        <v>190</v>
      </c>
      <c r="G473" s="104">
        <f>+G474+G476+G478+G480+G482+G484+G486+G488+G490</f>
        <v>0</v>
      </c>
      <c r="H473" s="104">
        <f>+H474+H476+H478+H480+H482+H484+H486+H488+H490</f>
        <v>0</v>
      </c>
      <c r="I473" s="104">
        <f>+I474+I476+I478+I480+I482+I484+I486+I488+I490</f>
        <v>0</v>
      </c>
      <c r="J473" s="104">
        <f t="shared" si="16"/>
        <v>0</v>
      </c>
      <c r="K473" s="103"/>
    </row>
    <row r="474" spans="1:11" x14ac:dyDescent="0.2">
      <c r="A474" s="102">
        <v>2</v>
      </c>
      <c r="B474" s="99">
        <v>7</v>
      </c>
      <c r="C474" s="99">
        <v>2</v>
      </c>
      <c r="D474" s="99">
        <v>1</v>
      </c>
      <c r="E474" s="98"/>
      <c r="F474" s="97" t="s">
        <v>189</v>
      </c>
      <c r="G474" s="96">
        <f>+G475</f>
        <v>0</v>
      </c>
      <c r="H474" s="96">
        <f>+H475</f>
        <v>0</v>
      </c>
      <c r="I474" s="96">
        <f>+I475</f>
        <v>0</v>
      </c>
      <c r="J474" s="96">
        <f t="shared" si="16"/>
        <v>0</v>
      </c>
      <c r="K474" s="95"/>
    </row>
    <row r="475" spans="1:11" x14ac:dyDescent="0.2">
      <c r="A475" s="101">
        <v>2</v>
      </c>
      <c r="B475" s="93">
        <v>7</v>
      </c>
      <c r="C475" s="93">
        <v>2</v>
      </c>
      <c r="D475" s="93">
        <v>1</v>
      </c>
      <c r="E475" s="93" t="s">
        <v>175</v>
      </c>
      <c r="F475" s="92" t="s">
        <v>189</v>
      </c>
      <c r="G475" s="90"/>
      <c r="H475" s="90">
        <f>'CUENTA T VS'!IV75</f>
        <v>0</v>
      </c>
      <c r="I475" s="90"/>
      <c r="J475" s="90">
        <f t="shared" si="16"/>
        <v>0</v>
      </c>
      <c r="K475" s="89">
        <f>J475/$J$25</f>
        <v>0</v>
      </c>
    </row>
    <row r="476" spans="1:11" x14ac:dyDescent="0.2">
      <c r="A476" s="102">
        <v>2</v>
      </c>
      <c r="B476" s="99">
        <v>7</v>
      </c>
      <c r="C476" s="99">
        <v>2</v>
      </c>
      <c r="D476" s="99">
        <v>2</v>
      </c>
      <c r="E476" s="98"/>
      <c r="F476" s="97" t="s">
        <v>188</v>
      </c>
      <c r="G476" s="96">
        <f>+G477</f>
        <v>0</v>
      </c>
      <c r="H476" s="96">
        <f>+H477</f>
        <v>0</v>
      </c>
      <c r="I476" s="96">
        <f>+I477</f>
        <v>0</v>
      </c>
      <c r="J476" s="96">
        <f t="shared" si="16"/>
        <v>0</v>
      </c>
      <c r="K476" s="95"/>
    </row>
    <row r="477" spans="1:11" x14ac:dyDescent="0.2">
      <c r="A477" s="101">
        <v>2</v>
      </c>
      <c r="B477" s="93">
        <v>7</v>
      </c>
      <c r="C477" s="93">
        <v>2</v>
      </c>
      <c r="D477" s="93">
        <v>2</v>
      </c>
      <c r="E477" s="93" t="s">
        <v>175</v>
      </c>
      <c r="F477" s="92" t="s">
        <v>188</v>
      </c>
      <c r="G477" s="90"/>
      <c r="H477" s="90">
        <f>'CUENTA T VS'!IW75</f>
        <v>0</v>
      </c>
      <c r="I477" s="90"/>
      <c r="J477" s="90">
        <f t="shared" si="16"/>
        <v>0</v>
      </c>
      <c r="K477" s="89">
        <f>J477/$J$25</f>
        <v>0</v>
      </c>
    </row>
    <row r="478" spans="1:11" x14ac:dyDescent="0.2">
      <c r="A478" s="102">
        <v>2</v>
      </c>
      <c r="B478" s="99">
        <v>7</v>
      </c>
      <c r="C478" s="99">
        <v>2</v>
      </c>
      <c r="D478" s="99">
        <v>3</v>
      </c>
      <c r="E478" s="98"/>
      <c r="F478" s="97" t="s">
        <v>187</v>
      </c>
      <c r="G478" s="96">
        <f>+G479</f>
        <v>0</v>
      </c>
      <c r="H478" s="96">
        <f>+H479</f>
        <v>0</v>
      </c>
      <c r="I478" s="96">
        <f>+I479</f>
        <v>0</v>
      </c>
      <c r="J478" s="96">
        <f t="shared" ref="J478:J501" si="17">SUM(G478:I478)</f>
        <v>0</v>
      </c>
      <c r="K478" s="95"/>
    </row>
    <row r="479" spans="1:11" x14ac:dyDescent="0.2">
      <c r="A479" s="101">
        <v>2</v>
      </c>
      <c r="B479" s="93">
        <v>7</v>
      </c>
      <c r="C479" s="93">
        <v>2</v>
      </c>
      <c r="D479" s="93">
        <v>3</v>
      </c>
      <c r="E479" s="93" t="s">
        <v>175</v>
      </c>
      <c r="F479" s="92" t="s">
        <v>187</v>
      </c>
      <c r="G479" s="90"/>
      <c r="H479" s="90">
        <f>'CUENTA T VS'!IX75</f>
        <v>0</v>
      </c>
      <c r="I479" s="90"/>
      <c r="J479" s="90">
        <f t="shared" si="17"/>
        <v>0</v>
      </c>
      <c r="K479" s="89">
        <f>J479/$J$25</f>
        <v>0</v>
      </c>
    </row>
    <row r="480" spans="1:11" x14ac:dyDescent="0.2">
      <c r="A480" s="102">
        <v>2</v>
      </c>
      <c r="B480" s="99">
        <v>7</v>
      </c>
      <c r="C480" s="99">
        <v>2</v>
      </c>
      <c r="D480" s="99">
        <v>4</v>
      </c>
      <c r="E480" s="98"/>
      <c r="F480" s="97" t="s">
        <v>186</v>
      </c>
      <c r="G480" s="96">
        <f>+G481</f>
        <v>0</v>
      </c>
      <c r="H480" s="96">
        <f>+H481</f>
        <v>0</v>
      </c>
      <c r="I480" s="96">
        <f>+I481</f>
        <v>0</v>
      </c>
      <c r="J480" s="96">
        <f t="shared" si="17"/>
        <v>0</v>
      </c>
      <c r="K480" s="95"/>
    </row>
    <row r="481" spans="1:11" x14ac:dyDescent="0.2">
      <c r="A481" s="101">
        <v>2</v>
      </c>
      <c r="B481" s="93">
        <v>7</v>
      </c>
      <c r="C481" s="93">
        <v>2</v>
      </c>
      <c r="D481" s="93">
        <v>4</v>
      </c>
      <c r="E481" s="93" t="s">
        <v>175</v>
      </c>
      <c r="F481" s="92" t="s">
        <v>186</v>
      </c>
      <c r="G481" s="90"/>
      <c r="H481" s="90">
        <f>'CUENTA T VS'!IY75</f>
        <v>0</v>
      </c>
      <c r="I481" s="90"/>
      <c r="J481" s="90">
        <f t="shared" si="17"/>
        <v>0</v>
      </c>
      <c r="K481" s="89">
        <f>J481/$J$25</f>
        <v>0</v>
      </c>
    </row>
    <row r="482" spans="1:11" x14ac:dyDescent="0.2">
      <c r="A482" s="102">
        <v>2</v>
      </c>
      <c r="B482" s="99">
        <v>7</v>
      </c>
      <c r="C482" s="99">
        <v>2</v>
      </c>
      <c r="D482" s="99">
        <v>5</v>
      </c>
      <c r="E482" s="98"/>
      <c r="F482" s="97" t="s">
        <v>185</v>
      </c>
      <c r="G482" s="96">
        <f>+G483</f>
        <v>0</v>
      </c>
      <c r="H482" s="96">
        <f>+H483</f>
        <v>0</v>
      </c>
      <c r="I482" s="96">
        <f>+I483</f>
        <v>0</v>
      </c>
      <c r="J482" s="96">
        <f t="shared" si="17"/>
        <v>0</v>
      </c>
      <c r="K482" s="95"/>
    </row>
    <row r="483" spans="1:11" x14ac:dyDescent="0.2">
      <c r="A483" s="101">
        <v>2</v>
      </c>
      <c r="B483" s="93">
        <v>7</v>
      </c>
      <c r="C483" s="93">
        <v>2</v>
      </c>
      <c r="D483" s="93">
        <v>5</v>
      </c>
      <c r="E483" s="93" t="s">
        <v>175</v>
      </c>
      <c r="F483" s="92" t="s">
        <v>185</v>
      </c>
      <c r="G483" s="90"/>
      <c r="H483" s="90">
        <f>'CUENTA T VS'!IZ75</f>
        <v>0</v>
      </c>
      <c r="I483" s="90"/>
      <c r="J483" s="90">
        <f t="shared" si="17"/>
        <v>0</v>
      </c>
      <c r="K483" s="89">
        <f>J483/$J$25</f>
        <v>0</v>
      </c>
    </row>
    <row r="484" spans="1:11" x14ac:dyDescent="0.2">
      <c r="A484" s="102">
        <v>2</v>
      </c>
      <c r="B484" s="99">
        <v>7</v>
      </c>
      <c r="C484" s="99">
        <v>2</v>
      </c>
      <c r="D484" s="99">
        <v>6</v>
      </c>
      <c r="E484" s="98"/>
      <c r="F484" s="97" t="s">
        <v>184</v>
      </c>
      <c r="G484" s="96">
        <f>+G485</f>
        <v>0</v>
      </c>
      <c r="H484" s="96">
        <f>+H485</f>
        <v>0</v>
      </c>
      <c r="I484" s="96">
        <f>+I485</f>
        <v>0</v>
      </c>
      <c r="J484" s="96">
        <f t="shared" si="17"/>
        <v>0</v>
      </c>
      <c r="K484" s="95"/>
    </row>
    <row r="485" spans="1:11" x14ac:dyDescent="0.2">
      <c r="A485" s="101">
        <v>2</v>
      </c>
      <c r="B485" s="93">
        <v>7</v>
      </c>
      <c r="C485" s="93">
        <v>2</v>
      </c>
      <c r="D485" s="93">
        <v>6</v>
      </c>
      <c r="E485" s="93" t="s">
        <v>175</v>
      </c>
      <c r="F485" s="92" t="s">
        <v>184</v>
      </c>
      <c r="G485" s="90"/>
      <c r="H485" s="90">
        <f>'CUENTA T VS'!JA75</f>
        <v>0</v>
      </c>
      <c r="I485" s="90"/>
      <c r="J485" s="90">
        <f t="shared" si="17"/>
        <v>0</v>
      </c>
      <c r="K485" s="89">
        <f>J485/$J$25</f>
        <v>0</v>
      </c>
    </row>
    <row r="486" spans="1:11" x14ac:dyDescent="0.2">
      <c r="A486" s="102">
        <v>2</v>
      </c>
      <c r="B486" s="99">
        <v>7</v>
      </c>
      <c r="C486" s="99">
        <v>2</v>
      </c>
      <c r="D486" s="99">
        <v>7</v>
      </c>
      <c r="E486" s="98"/>
      <c r="F486" s="97" t="s">
        <v>183</v>
      </c>
      <c r="G486" s="96">
        <f>+G487</f>
        <v>0</v>
      </c>
      <c r="H486" s="96">
        <f>+H487</f>
        <v>0</v>
      </c>
      <c r="I486" s="96">
        <f>+I487</f>
        <v>0</v>
      </c>
      <c r="J486" s="96">
        <f t="shared" si="17"/>
        <v>0</v>
      </c>
      <c r="K486" s="95"/>
    </row>
    <row r="487" spans="1:11" x14ac:dyDescent="0.2">
      <c r="A487" s="101">
        <v>2</v>
      </c>
      <c r="B487" s="93">
        <v>7</v>
      </c>
      <c r="C487" s="93">
        <v>2</v>
      </c>
      <c r="D487" s="93">
        <v>7</v>
      </c>
      <c r="E487" s="93" t="s">
        <v>175</v>
      </c>
      <c r="F487" s="92" t="s">
        <v>183</v>
      </c>
      <c r="G487" s="90"/>
      <c r="H487" s="90">
        <f>'CUENTA T VS'!JB75</f>
        <v>0</v>
      </c>
      <c r="I487" s="90"/>
      <c r="J487" s="90">
        <f t="shared" si="17"/>
        <v>0</v>
      </c>
      <c r="K487" s="89">
        <f>J487/$J$25</f>
        <v>0</v>
      </c>
    </row>
    <row r="488" spans="1:11" x14ac:dyDescent="0.2">
      <c r="A488" s="102">
        <v>2</v>
      </c>
      <c r="B488" s="99">
        <v>7</v>
      </c>
      <c r="C488" s="99">
        <v>2</v>
      </c>
      <c r="D488" s="99">
        <v>8</v>
      </c>
      <c r="E488" s="98"/>
      <c r="F488" s="97" t="s">
        <v>182</v>
      </c>
      <c r="G488" s="96">
        <f>+G489</f>
        <v>0</v>
      </c>
      <c r="H488" s="96">
        <f>+H489</f>
        <v>0</v>
      </c>
      <c r="I488" s="96">
        <f>+I489</f>
        <v>0</v>
      </c>
      <c r="J488" s="96">
        <f t="shared" si="17"/>
        <v>0</v>
      </c>
      <c r="K488" s="95"/>
    </row>
    <row r="489" spans="1:11" x14ac:dyDescent="0.2">
      <c r="A489" s="101">
        <v>2</v>
      </c>
      <c r="B489" s="93">
        <v>7</v>
      </c>
      <c r="C489" s="93">
        <v>2</v>
      </c>
      <c r="D489" s="93">
        <v>8</v>
      </c>
      <c r="E489" s="93" t="s">
        <v>175</v>
      </c>
      <c r="F489" s="92" t="s">
        <v>182</v>
      </c>
      <c r="G489" s="90"/>
      <c r="H489" s="90">
        <f>'CUENTA T VS'!JC75</f>
        <v>0</v>
      </c>
      <c r="I489" s="90"/>
      <c r="J489" s="90">
        <f t="shared" si="17"/>
        <v>0</v>
      </c>
      <c r="K489" s="89">
        <f>J489/$J$25</f>
        <v>0</v>
      </c>
    </row>
    <row r="490" spans="1:11" x14ac:dyDescent="0.2">
      <c r="A490" s="102">
        <v>2</v>
      </c>
      <c r="B490" s="99">
        <v>7</v>
      </c>
      <c r="C490" s="99">
        <v>2</v>
      </c>
      <c r="D490" s="99">
        <v>9</v>
      </c>
      <c r="E490" s="98"/>
      <c r="F490" s="97" t="s">
        <v>181</v>
      </c>
      <c r="G490" s="96">
        <f>+G491</f>
        <v>0</v>
      </c>
      <c r="H490" s="96">
        <f>+H491</f>
        <v>0</v>
      </c>
      <c r="I490" s="96">
        <f>+I491</f>
        <v>0</v>
      </c>
      <c r="J490" s="96">
        <f t="shared" si="17"/>
        <v>0</v>
      </c>
      <c r="K490" s="95"/>
    </row>
    <row r="491" spans="1:11" x14ac:dyDescent="0.2">
      <c r="A491" s="101">
        <v>2</v>
      </c>
      <c r="B491" s="93">
        <v>7</v>
      </c>
      <c r="C491" s="93">
        <v>2</v>
      </c>
      <c r="D491" s="93">
        <v>9</v>
      </c>
      <c r="E491" s="93" t="s">
        <v>175</v>
      </c>
      <c r="F491" s="92" t="s">
        <v>181</v>
      </c>
      <c r="G491" s="90"/>
      <c r="H491" s="90">
        <f>'CUENTA T VS'!JD75</f>
        <v>0</v>
      </c>
      <c r="I491" s="90"/>
      <c r="J491" s="90">
        <f t="shared" si="17"/>
        <v>0</v>
      </c>
      <c r="K491" s="89">
        <f>J491/$J$25</f>
        <v>0</v>
      </c>
    </row>
    <row r="492" spans="1:11" x14ac:dyDescent="0.2">
      <c r="A492" s="107">
        <v>2</v>
      </c>
      <c r="B492" s="106">
        <v>7</v>
      </c>
      <c r="C492" s="106">
        <v>3</v>
      </c>
      <c r="D492" s="106"/>
      <c r="E492" s="106"/>
      <c r="F492" s="105" t="s">
        <v>180</v>
      </c>
      <c r="G492" s="104">
        <f>+G493+G495</f>
        <v>0</v>
      </c>
      <c r="H492" s="104">
        <f>+H493+H495</f>
        <v>0</v>
      </c>
      <c r="I492" s="104">
        <f>+I493+I495</f>
        <v>0</v>
      </c>
      <c r="J492" s="104">
        <f t="shared" si="17"/>
        <v>0</v>
      </c>
      <c r="K492" s="103"/>
    </row>
    <row r="493" spans="1:11" x14ac:dyDescent="0.2">
      <c r="A493" s="102">
        <v>2</v>
      </c>
      <c r="B493" s="99">
        <v>7</v>
      </c>
      <c r="C493" s="99">
        <v>3</v>
      </c>
      <c r="D493" s="99">
        <v>1</v>
      </c>
      <c r="E493" s="98"/>
      <c r="F493" s="97" t="s">
        <v>179</v>
      </c>
      <c r="G493" s="96">
        <f>+G494</f>
        <v>0</v>
      </c>
      <c r="H493" s="96">
        <f>+H494</f>
        <v>0</v>
      </c>
      <c r="I493" s="96">
        <f>+I494</f>
        <v>0</v>
      </c>
      <c r="J493" s="96">
        <f t="shared" si="17"/>
        <v>0</v>
      </c>
      <c r="K493" s="95"/>
    </row>
    <row r="494" spans="1:11" x14ac:dyDescent="0.2">
      <c r="A494" s="101">
        <v>2</v>
      </c>
      <c r="B494" s="93">
        <v>7</v>
      </c>
      <c r="C494" s="93">
        <v>3</v>
      </c>
      <c r="D494" s="93">
        <v>1</v>
      </c>
      <c r="E494" s="93" t="s">
        <v>175</v>
      </c>
      <c r="F494" s="92" t="s">
        <v>179</v>
      </c>
      <c r="G494" s="90"/>
      <c r="H494" s="90">
        <f>'CUENTA T VS'!JE75</f>
        <v>0</v>
      </c>
      <c r="I494" s="90"/>
      <c r="J494" s="90">
        <f t="shared" si="17"/>
        <v>0</v>
      </c>
      <c r="K494" s="89">
        <f>J494/$J$25</f>
        <v>0</v>
      </c>
    </row>
    <row r="495" spans="1:11" x14ac:dyDescent="0.2">
      <c r="A495" s="102">
        <v>2</v>
      </c>
      <c r="B495" s="99">
        <v>7</v>
      </c>
      <c r="C495" s="99">
        <v>3</v>
      </c>
      <c r="D495" s="99">
        <v>2</v>
      </c>
      <c r="E495" s="98"/>
      <c r="F495" s="97" t="s">
        <v>178</v>
      </c>
      <c r="G495" s="96">
        <f>+G496</f>
        <v>0</v>
      </c>
      <c r="H495" s="96">
        <f>+H496</f>
        <v>0</v>
      </c>
      <c r="I495" s="96">
        <f>+I496</f>
        <v>0</v>
      </c>
      <c r="J495" s="96">
        <f t="shared" si="17"/>
        <v>0</v>
      </c>
      <c r="K495" s="95"/>
    </row>
    <row r="496" spans="1:11" x14ac:dyDescent="0.2">
      <c r="A496" s="101">
        <v>2</v>
      </c>
      <c r="B496" s="93">
        <v>7</v>
      </c>
      <c r="C496" s="93">
        <v>3</v>
      </c>
      <c r="D496" s="93">
        <v>2</v>
      </c>
      <c r="E496" s="93" t="s">
        <v>175</v>
      </c>
      <c r="F496" s="92" t="s">
        <v>178</v>
      </c>
      <c r="G496" s="90"/>
      <c r="H496" s="90">
        <f>'CUENTA T VS'!JF75</f>
        <v>0</v>
      </c>
      <c r="I496" s="90"/>
      <c r="J496" s="90">
        <f t="shared" si="17"/>
        <v>0</v>
      </c>
      <c r="K496" s="89">
        <f>J496/$J$25</f>
        <v>0</v>
      </c>
    </row>
    <row r="497" spans="1:11" ht="25.5" x14ac:dyDescent="0.2">
      <c r="A497" s="107">
        <v>2</v>
      </c>
      <c r="B497" s="106">
        <v>7</v>
      </c>
      <c r="C497" s="106">
        <v>4</v>
      </c>
      <c r="D497" s="106"/>
      <c r="E497" s="106"/>
      <c r="F497" s="105" t="s">
        <v>177</v>
      </c>
      <c r="G497" s="104">
        <f>+G498+G500</f>
        <v>0</v>
      </c>
      <c r="H497" s="104">
        <f>+H498+H500</f>
        <v>0</v>
      </c>
      <c r="I497" s="104">
        <f>+I498+I500</f>
        <v>0</v>
      </c>
      <c r="J497" s="104">
        <f t="shared" si="17"/>
        <v>0</v>
      </c>
      <c r="K497" s="103"/>
    </row>
    <row r="498" spans="1:11" x14ac:dyDescent="0.2">
      <c r="A498" s="102">
        <v>2</v>
      </c>
      <c r="B498" s="99">
        <v>7</v>
      </c>
      <c r="C498" s="99">
        <v>4</v>
      </c>
      <c r="D498" s="99">
        <v>1</v>
      </c>
      <c r="E498" s="98"/>
      <c r="F498" s="97" t="s">
        <v>176</v>
      </c>
      <c r="G498" s="96">
        <f>+G499</f>
        <v>0</v>
      </c>
      <c r="H498" s="96">
        <f>+H499</f>
        <v>0</v>
      </c>
      <c r="I498" s="96">
        <f>+I499</f>
        <v>0</v>
      </c>
      <c r="J498" s="96">
        <f t="shared" si="17"/>
        <v>0</v>
      </c>
      <c r="K498" s="95"/>
    </row>
    <row r="499" spans="1:11" x14ac:dyDescent="0.2">
      <c r="A499" s="101">
        <v>2</v>
      </c>
      <c r="B499" s="93">
        <v>7</v>
      </c>
      <c r="C499" s="93">
        <v>4</v>
      </c>
      <c r="D499" s="93">
        <v>1</v>
      </c>
      <c r="E499" s="93" t="s">
        <v>175</v>
      </c>
      <c r="F499" s="92" t="s">
        <v>176</v>
      </c>
      <c r="G499" s="90"/>
      <c r="H499" s="90">
        <f>'CUENTA T VS'!JG75</f>
        <v>0</v>
      </c>
      <c r="I499" s="90"/>
      <c r="J499" s="90">
        <f t="shared" si="17"/>
        <v>0</v>
      </c>
      <c r="K499" s="89">
        <f>J499/$J$25</f>
        <v>0</v>
      </c>
    </row>
    <row r="500" spans="1:11" ht="25.5" x14ac:dyDescent="0.2">
      <c r="A500" s="100">
        <v>2</v>
      </c>
      <c r="B500" s="99">
        <v>7</v>
      </c>
      <c r="C500" s="99">
        <v>4</v>
      </c>
      <c r="D500" s="99">
        <v>2</v>
      </c>
      <c r="E500" s="98"/>
      <c r="F500" s="97" t="s">
        <v>174</v>
      </c>
      <c r="G500" s="96">
        <f>+G501</f>
        <v>0</v>
      </c>
      <c r="H500" s="96">
        <f>+H501</f>
        <v>0</v>
      </c>
      <c r="I500" s="96">
        <f>+I501</f>
        <v>0</v>
      </c>
      <c r="J500" s="96">
        <f t="shared" si="17"/>
        <v>0</v>
      </c>
      <c r="K500" s="95"/>
    </row>
    <row r="501" spans="1:11" ht="25.5" x14ac:dyDescent="0.2">
      <c r="A501" s="94">
        <v>2</v>
      </c>
      <c r="B501" s="93">
        <v>7</v>
      </c>
      <c r="C501" s="93">
        <v>4</v>
      </c>
      <c r="D501" s="93">
        <v>2</v>
      </c>
      <c r="E501" s="93" t="s">
        <v>175</v>
      </c>
      <c r="F501" s="92" t="s">
        <v>174</v>
      </c>
      <c r="G501" s="91"/>
      <c r="H501" s="90">
        <f>'CUENTA T VS'!JH75</f>
        <v>0</v>
      </c>
      <c r="I501" s="91"/>
      <c r="J501" s="90">
        <f t="shared" si="17"/>
        <v>0</v>
      </c>
      <c r="K501" s="89">
        <f>J501/$J$25</f>
        <v>0</v>
      </c>
    </row>
    <row r="502" spans="1:11" ht="15" x14ac:dyDescent="0.2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8"/>
    </row>
    <row r="503" spans="1:11" ht="15" x14ac:dyDescent="0.2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</row>
    <row r="504" spans="1:11" ht="15" x14ac:dyDescent="0.2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</row>
    <row r="505" spans="1:11" ht="15" x14ac:dyDescent="0.2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</row>
    <row r="506" spans="1:11" ht="15" x14ac:dyDescent="0.2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</row>
    <row r="507" spans="1:11" ht="15" x14ac:dyDescent="0.2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</row>
    <row r="508" spans="1:11" ht="15" x14ac:dyDescent="0.2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</row>
    <row r="509" spans="1:11" ht="15" x14ac:dyDescent="0.2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</row>
    <row r="510" spans="1:11" ht="15" x14ac:dyDescent="0.2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</row>
    <row r="511" spans="1:11" ht="15" x14ac:dyDescent="0.2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79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JI1" workbookViewId="0">
      <selection activeCell="JN7" sqref="JN7"/>
    </sheetView>
  </sheetViews>
  <sheetFormatPr baseColWidth="10" defaultRowHeight="15" x14ac:dyDescent="0.25"/>
  <cols>
    <col min="49" max="49" width="10.7109375" customWidth="1"/>
    <col min="269" max="269" width="15.5703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42" t="s">
        <v>173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  <c r="AW1" s="542"/>
      <c r="AX1" s="542"/>
      <c r="AY1" s="542"/>
      <c r="AZ1" s="542"/>
      <c r="BA1" s="542"/>
      <c r="BB1" s="542"/>
      <c r="BC1" s="542"/>
      <c r="BD1" s="542"/>
      <c r="BE1" s="542"/>
      <c r="BF1" s="542"/>
      <c r="BG1" s="542"/>
      <c r="BH1" s="542"/>
      <c r="BI1" s="542"/>
      <c r="BJ1" s="542"/>
      <c r="BK1" s="542"/>
      <c r="BL1" s="542"/>
      <c r="BM1" s="542"/>
      <c r="BN1" s="542"/>
      <c r="BO1" s="542"/>
      <c r="BP1" s="542"/>
      <c r="BQ1" s="542"/>
      <c r="BR1" s="542"/>
      <c r="BS1" s="542"/>
      <c r="BT1" s="542"/>
      <c r="BU1" s="542"/>
      <c r="BV1" s="542"/>
      <c r="BW1" s="542"/>
      <c r="BX1" s="542"/>
      <c r="BY1" s="542"/>
      <c r="BZ1" s="542"/>
      <c r="CA1" s="542"/>
      <c r="CB1" s="542"/>
      <c r="CC1" s="542"/>
      <c r="CD1" s="542"/>
      <c r="CE1" s="542"/>
      <c r="CF1" s="542"/>
      <c r="CG1" s="542"/>
      <c r="CH1" s="542"/>
      <c r="CI1" s="542"/>
      <c r="CJ1" s="542"/>
      <c r="CK1" s="542"/>
      <c r="CL1" s="542"/>
      <c r="CM1" s="542"/>
      <c r="CN1" s="542"/>
      <c r="CO1" s="542"/>
      <c r="CP1" s="542"/>
      <c r="CQ1" s="542"/>
      <c r="CR1" s="542"/>
      <c r="CS1" s="542"/>
      <c r="CT1" s="542"/>
      <c r="CU1" s="542"/>
      <c r="CV1" s="542"/>
      <c r="CW1" s="542"/>
      <c r="CX1" s="542"/>
      <c r="CY1" s="542"/>
      <c r="CZ1" s="542"/>
      <c r="DA1" s="542"/>
      <c r="DB1" s="542"/>
      <c r="DC1" s="542"/>
      <c r="DD1" s="542"/>
      <c r="DE1" s="542"/>
      <c r="DF1" s="542"/>
      <c r="DG1" s="542"/>
      <c r="DH1" s="542"/>
      <c r="DI1" s="542"/>
      <c r="DJ1" s="542"/>
      <c r="DK1" s="542"/>
      <c r="DL1" s="542"/>
      <c r="DM1" s="542"/>
      <c r="DN1" s="542"/>
      <c r="DO1" s="542"/>
      <c r="DP1" s="542"/>
      <c r="DQ1" s="542"/>
      <c r="DR1" s="542"/>
      <c r="DS1" s="542"/>
      <c r="DT1" s="542"/>
      <c r="DU1" s="542"/>
      <c r="DV1" s="542"/>
      <c r="DW1" s="542"/>
      <c r="DX1" s="542"/>
      <c r="DY1" s="542"/>
      <c r="DZ1" s="542"/>
      <c r="EA1" s="542"/>
      <c r="EB1" s="542"/>
      <c r="EC1" s="542"/>
      <c r="ED1" s="542"/>
      <c r="EE1" s="542"/>
      <c r="EF1" s="542"/>
      <c r="EG1" s="542"/>
      <c r="EH1" s="542"/>
      <c r="EI1" s="542"/>
      <c r="EJ1" s="542"/>
      <c r="EK1" s="542"/>
      <c r="EL1" s="542"/>
      <c r="EM1" s="542"/>
      <c r="EN1" s="542"/>
      <c r="EO1" s="542"/>
      <c r="EP1" s="542"/>
      <c r="EQ1" s="542"/>
      <c r="ER1" s="542"/>
      <c r="ES1" s="542"/>
      <c r="ET1" s="542"/>
      <c r="EU1" s="542"/>
      <c r="EV1" s="542"/>
      <c r="EW1" s="542"/>
      <c r="EX1" s="542"/>
      <c r="EY1" s="542"/>
      <c r="EZ1" s="542"/>
      <c r="FA1" s="542"/>
      <c r="FB1" s="542"/>
      <c r="FC1" s="542"/>
      <c r="FD1" s="542"/>
      <c r="FE1" s="542"/>
      <c r="FF1" s="542"/>
      <c r="FG1" s="542"/>
      <c r="FH1" s="542"/>
      <c r="FI1" s="542"/>
      <c r="FJ1" s="542"/>
      <c r="FK1" s="542"/>
      <c r="FL1" s="542"/>
      <c r="FM1" s="542"/>
      <c r="FN1" s="542"/>
      <c r="FO1" s="542"/>
      <c r="FP1" s="542"/>
      <c r="FQ1" s="542"/>
      <c r="FR1" s="542"/>
      <c r="FS1" s="542"/>
      <c r="FT1" s="542"/>
      <c r="FU1" s="542"/>
      <c r="FV1" s="542"/>
      <c r="FW1" s="542"/>
      <c r="FX1" s="542"/>
      <c r="FY1" s="542"/>
      <c r="FZ1" s="542"/>
      <c r="GA1" s="542"/>
      <c r="GB1" s="542"/>
      <c r="GC1" s="542"/>
      <c r="GD1" s="542"/>
      <c r="GE1" s="542"/>
      <c r="GF1" s="542"/>
      <c r="GG1" s="542"/>
      <c r="GH1" s="542"/>
      <c r="GI1" s="542"/>
      <c r="GJ1" s="542"/>
      <c r="GK1" s="542"/>
      <c r="GL1" s="542"/>
      <c r="GM1" s="542"/>
      <c r="GN1" s="542"/>
      <c r="GO1" s="542"/>
      <c r="GP1" s="542"/>
      <c r="GQ1" s="542"/>
      <c r="GR1" s="542"/>
      <c r="GS1" s="542"/>
      <c r="GT1" s="542"/>
      <c r="GU1" s="542"/>
      <c r="GV1" s="542"/>
      <c r="GW1" s="542"/>
      <c r="GX1" s="542"/>
      <c r="GY1" s="542"/>
      <c r="GZ1" s="542"/>
      <c r="HA1" s="542"/>
      <c r="HB1" s="542"/>
      <c r="HC1" s="542"/>
      <c r="HD1" s="542"/>
      <c r="HE1" s="542"/>
      <c r="HF1" s="542"/>
      <c r="HG1" s="542"/>
      <c r="HH1" s="542"/>
      <c r="HI1" s="542"/>
      <c r="HJ1" s="542"/>
      <c r="HK1" s="542"/>
      <c r="HL1" s="542"/>
      <c r="HM1" s="542"/>
      <c r="HN1" s="542"/>
      <c r="HO1" s="542"/>
      <c r="HP1" s="542"/>
      <c r="HQ1" s="542"/>
      <c r="HR1" s="542"/>
      <c r="HS1" s="542"/>
      <c r="HT1" s="542"/>
      <c r="HU1" s="542"/>
      <c r="HV1" s="542"/>
      <c r="HW1" s="542"/>
      <c r="HX1" s="542"/>
      <c r="HY1" s="542"/>
      <c r="HZ1" s="542"/>
      <c r="IA1" s="542"/>
      <c r="IB1" s="542"/>
      <c r="IC1" s="542"/>
      <c r="ID1" s="542"/>
      <c r="IE1" s="542"/>
      <c r="IF1" s="542"/>
      <c r="IG1" s="542"/>
      <c r="IH1" s="542"/>
      <c r="II1" s="542"/>
      <c r="IJ1" s="542"/>
      <c r="IK1" s="542"/>
      <c r="IL1" s="542"/>
      <c r="IM1" s="542"/>
      <c r="IN1" s="542"/>
      <c r="IO1" s="542"/>
      <c r="IP1" s="542"/>
      <c r="IQ1" s="542"/>
      <c r="IR1" s="542"/>
      <c r="IS1" s="542"/>
      <c r="IT1" s="542"/>
      <c r="IU1" s="542"/>
      <c r="IV1" s="542"/>
      <c r="IW1" s="542"/>
      <c r="IX1" s="542"/>
      <c r="IY1" s="542"/>
      <c r="IZ1" s="542"/>
      <c r="JA1" s="542"/>
      <c r="JB1" s="542"/>
      <c r="JC1" s="542"/>
      <c r="JD1" s="542"/>
      <c r="JE1" s="542"/>
      <c r="JF1" s="542"/>
      <c r="JG1" s="542"/>
      <c r="JH1" s="542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540</v>
      </c>
      <c r="JK2" s="257" t="s">
        <v>541</v>
      </c>
      <c r="JL2" s="257" t="s">
        <v>482</v>
      </c>
      <c r="JM2" s="257" t="s">
        <v>542</v>
      </c>
      <c r="JN2" s="257">
        <v>2024</v>
      </c>
      <c r="JO2" s="257" t="s">
        <v>445</v>
      </c>
      <c r="JP2" s="257" t="s">
        <v>543</v>
      </c>
    </row>
    <row r="3" spans="1:276" x14ac:dyDescent="0.25">
      <c r="A3" s="307"/>
      <c r="B3" s="307"/>
      <c r="C3" s="307"/>
      <c r="D3" s="307"/>
      <c r="E3" s="307"/>
      <c r="F3" s="307"/>
      <c r="G3" s="307"/>
      <c r="H3" s="307"/>
      <c r="I3" s="307"/>
      <c r="J3" s="307">
        <v>162001.14000000001</v>
      </c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>
        <v>0</v>
      </c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>
        <v>65223.92</v>
      </c>
      <c r="AL3" s="307">
        <v>60817</v>
      </c>
      <c r="AM3" s="307">
        <v>7320</v>
      </c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>
        <v>9020</v>
      </c>
      <c r="BA3" s="307"/>
      <c r="BB3" s="307"/>
      <c r="BC3" s="307">
        <v>12922.27</v>
      </c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7"/>
      <c r="BZ3" s="307"/>
      <c r="CA3" s="307"/>
      <c r="CB3" s="307"/>
      <c r="CC3" s="307"/>
      <c r="CD3" s="307"/>
      <c r="CE3" s="307"/>
      <c r="CF3" s="307">
        <v>0</v>
      </c>
      <c r="CG3" s="307"/>
      <c r="CH3" s="307"/>
      <c r="CI3" s="307"/>
      <c r="CJ3" s="307"/>
      <c r="CK3" s="307"/>
      <c r="CL3" s="307"/>
      <c r="CM3" s="307"/>
      <c r="CN3" s="307"/>
      <c r="CO3" s="307"/>
      <c r="CP3" s="307">
        <v>1078.98</v>
      </c>
      <c r="CQ3" s="307"/>
      <c r="CR3" s="307"/>
      <c r="CS3" s="307">
        <v>0</v>
      </c>
      <c r="CT3" s="307"/>
      <c r="CU3" s="307"/>
      <c r="CV3" s="307"/>
      <c r="CW3" s="307"/>
      <c r="CX3" s="307"/>
      <c r="CY3" s="307"/>
      <c r="CZ3" s="307"/>
      <c r="DA3" s="307">
        <v>0</v>
      </c>
      <c r="DB3" s="307"/>
      <c r="DC3" s="307">
        <v>0</v>
      </c>
      <c r="DD3" s="307"/>
      <c r="DE3" s="307">
        <v>6000</v>
      </c>
      <c r="DF3" s="307">
        <v>17059.14</v>
      </c>
      <c r="DG3" s="307"/>
      <c r="DH3" s="307"/>
      <c r="DI3" s="307"/>
      <c r="DJ3" s="307"/>
      <c r="DK3" s="307">
        <v>13615.84</v>
      </c>
      <c r="DL3" s="307"/>
      <c r="DM3" s="307"/>
      <c r="DN3" s="307"/>
      <c r="DO3" s="307"/>
      <c r="DP3" s="307"/>
      <c r="DQ3" s="307"/>
      <c r="DR3" s="307"/>
      <c r="DS3" s="307"/>
      <c r="DT3" s="307"/>
      <c r="DU3" s="307">
        <v>0</v>
      </c>
      <c r="DV3" s="307"/>
      <c r="DW3" s="307">
        <v>0</v>
      </c>
      <c r="DX3" s="307"/>
      <c r="DY3" s="307"/>
      <c r="DZ3" s="307"/>
      <c r="EA3" s="307"/>
      <c r="EB3" s="307"/>
      <c r="EC3" s="307"/>
      <c r="ED3" s="307"/>
      <c r="EE3" s="307"/>
      <c r="EF3" s="307"/>
      <c r="EG3" s="307"/>
      <c r="EH3" s="307"/>
      <c r="EI3" s="307"/>
      <c r="EJ3" s="307"/>
      <c r="EK3" s="307"/>
      <c r="EL3" s="307"/>
      <c r="EM3" s="307"/>
      <c r="EN3" s="307"/>
      <c r="EO3" s="307"/>
      <c r="EP3" s="307"/>
      <c r="EQ3" s="307"/>
      <c r="ER3" s="307"/>
      <c r="ES3" s="307"/>
      <c r="ET3" s="307"/>
      <c r="EU3" s="307"/>
      <c r="EV3" s="307"/>
      <c r="EW3" s="307"/>
      <c r="EX3" s="307"/>
      <c r="EY3" s="307"/>
      <c r="EZ3" s="307"/>
      <c r="FA3" s="307"/>
      <c r="FB3" s="307">
        <v>3000</v>
      </c>
      <c r="FC3" s="307"/>
      <c r="FD3" s="307"/>
      <c r="FE3" s="307"/>
      <c r="FF3" s="307"/>
      <c r="FG3" s="307"/>
      <c r="FH3" s="307"/>
      <c r="FI3" s="307"/>
      <c r="FJ3" s="307">
        <v>0</v>
      </c>
      <c r="FK3" s="307"/>
      <c r="FL3" s="307"/>
      <c r="FM3" s="307"/>
      <c r="FN3" s="307">
        <v>0</v>
      </c>
      <c r="FO3" s="307"/>
      <c r="FP3" s="307"/>
      <c r="FQ3" s="307"/>
      <c r="FR3" s="307"/>
      <c r="FS3" s="307">
        <v>0</v>
      </c>
      <c r="FT3" s="307">
        <v>11559.45</v>
      </c>
      <c r="FU3" s="307"/>
      <c r="FV3" s="307"/>
      <c r="FW3" s="307">
        <v>0</v>
      </c>
      <c r="FX3" s="307"/>
      <c r="FY3" s="307"/>
      <c r="FZ3" s="307"/>
      <c r="GA3" s="307"/>
      <c r="GB3" s="307"/>
      <c r="GC3" s="307"/>
      <c r="GD3" s="307"/>
      <c r="GE3" s="307"/>
      <c r="GF3" s="307"/>
      <c r="GG3" s="307"/>
      <c r="GH3" s="307">
        <v>1729</v>
      </c>
      <c r="GI3" s="307">
        <v>0</v>
      </c>
      <c r="GJ3" s="307"/>
      <c r="GK3" s="307">
        <v>0</v>
      </c>
      <c r="GL3" s="307"/>
      <c r="GM3" s="307"/>
      <c r="GN3" s="307"/>
      <c r="GO3" s="307"/>
      <c r="GP3" s="307"/>
      <c r="GQ3" s="307"/>
      <c r="GR3" s="307"/>
      <c r="GS3" s="307"/>
      <c r="GT3" s="307"/>
      <c r="GU3" s="307"/>
      <c r="GV3" s="307"/>
      <c r="GW3" s="307"/>
      <c r="GX3" s="307"/>
      <c r="GY3" s="307"/>
      <c r="GZ3" s="307"/>
      <c r="HA3" s="307"/>
      <c r="HB3" s="307"/>
      <c r="HC3" s="307"/>
      <c r="HD3" s="307"/>
      <c r="HE3" s="307"/>
      <c r="HF3" s="307"/>
      <c r="HG3" s="307"/>
      <c r="HH3" s="307"/>
      <c r="HI3" s="307"/>
      <c r="HJ3" s="307"/>
      <c r="HK3" s="307"/>
      <c r="HL3" s="307"/>
      <c r="HM3" s="307"/>
      <c r="HN3" s="307"/>
      <c r="HO3" s="307"/>
      <c r="HP3" s="307"/>
      <c r="HQ3" s="307"/>
      <c r="HR3" s="307"/>
      <c r="HS3" s="307"/>
      <c r="HT3" s="307"/>
      <c r="HU3" s="307"/>
      <c r="HV3" s="307"/>
      <c r="HW3" s="307"/>
      <c r="HX3" s="307"/>
      <c r="HY3" s="307"/>
      <c r="HZ3" s="307"/>
      <c r="IA3" s="307"/>
      <c r="IB3" s="307"/>
      <c r="IC3" s="307"/>
      <c r="ID3" s="307"/>
      <c r="IE3" s="307"/>
      <c r="IF3" s="307"/>
      <c r="IG3" s="307"/>
      <c r="IH3" s="307"/>
      <c r="II3" s="307"/>
      <c r="IJ3" s="307"/>
      <c r="IK3" s="307"/>
      <c r="IL3" s="307"/>
      <c r="IM3" s="307"/>
      <c r="IN3" s="307"/>
      <c r="IO3" s="307"/>
      <c r="IP3" s="307"/>
      <c r="IQ3" s="307"/>
      <c r="IR3" s="307"/>
      <c r="IS3" s="307"/>
      <c r="IT3" s="307"/>
      <c r="IU3" s="307"/>
      <c r="IV3" s="307"/>
      <c r="IW3" s="307"/>
      <c r="IX3" s="307"/>
      <c r="IY3" s="307"/>
      <c r="IZ3" s="307"/>
      <c r="JA3" s="307"/>
      <c r="JB3" s="307"/>
      <c r="JC3" s="307"/>
      <c r="JD3" s="307"/>
      <c r="JE3" s="307"/>
      <c r="JF3" s="307"/>
      <c r="JG3" s="307"/>
      <c r="JH3" s="307"/>
      <c r="JI3" s="220">
        <f>SUM(A3:JH3)</f>
        <v>371346.74000000005</v>
      </c>
      <c r="JJ3" s="375">
        <v>45658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  <c r="IW4" s="253"/>
      <c r="IX4" s="253"/>
      <c r="IY4" s="253"/>
      <c r="IZ4" s="253"/>
      <c r="JA4" s="253"/>
      <c r="JB4" s="253"/>
      <c r="JC4" s="253"/>
      <c r="JD4" s="253"/>
      <c r="JE4" s="253"/>
      <c r="JF4" s="253"/>
      <c r="JG4" s="253"/>
      <c r="JH4" s="253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/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/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/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/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/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/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/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/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162001.14000000001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65223.92</v>
      </c>
      <c r="AL58" s="220">
        <f t="shared" si="1"/>
        <v>60817</v>
      </c>
      <c r="AM58" s="220">
        <f t="shared" si="1"/>
        <v>7320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0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0</v>
      </c>
      <c r="AY58" s="220">
        <f t="shared" si="1"/>
        <v>0</v>
      </c>
      <c r="AZ58" s="220">
        <f t="shared" si="1"/>
        <v>9020</v>
      </c>
      <c r="BA58" s="220">
        <f t="shared" si="1"/>
        <v>0</v>
      </c>
      <c r="BB58" s="220">
        <f t="shared" si="1"/>
        <v>0</v>
      </c>
      <c r="BC58" s="220">
        <f t="shared" si="1"/>
        <v>12922.27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0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0</v>
      </c>
      <c r="CD58" s="220">
        <f t="shared" si="2"/>
        <v>0</v>
      </c>
      <c r="CE58" s="220">
        <f t="shared" si="2"/>
        <v>0</v>
      </c>
      <c r="CF58" s="220">
        <f t="shared" si="2"/>
        <v>0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0</v>
      </c>
      <c r="CM58" s="220">
        <f t="shared" si="2"/>
        <v>0</v>
      </c>
      <c r="CN58" s="220">
        <f t="shared" si="2"/>
        <v>0</v>
      </c>
      <c r="CO58" s="220">
        <f t="shared" si="2"/>
        <v>0</v>
      </c>
      <c r="CP58" s="220">
        <f t="shared" si="2"/>
        <v>1078.98</v>
      </c>
      <c r="CQ58" s="220">
        <f t="shared" si="2"/>
        <v>0</v>
      </c>
      <c r="CR58" s="220">
        <f t="shared" si="2"/>
        <v>0</v>
      </c>
      <c r="CS58" s="220">
        <f t="shared" si="2"/>
        <v>0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6000</v>
      </c>
      <c r="DF58" s="220">
        <f t="shared" si="2"/>
        <v>17059.14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13615.84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0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0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0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0</v>
      </c>
      <c r="FT58" s="220">
        <f t="shared" si="3"/>
        <v>11559.45</v>
      </c>
      <c r="FU58" s="220">
        <f t="shared" si="3"/>
        <v>0</v>
      </c>
      <c r="FV58" s="220">
        <f t="shared" si="3"/>
        <v>0</v>
      </c>
      <c r="FW58" s="220">
        <f t="shared" si="3"/>
        <v>0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1729</v>
      </c>
      <c r="GI58" s="220">
        <f t="shared" si="3"/>
        <v>0</v>
      </c>
      <c r="GJ58" s="220">
        <f t="shared" si="3"/>
        <v>0</v>
      </c>
      <c r="GK58" s="220">
        <f t="shared" si="3"/>
        <v>0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371346.74000000005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162001.14000000001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0</v>
      </c>
      <c r="Q75" s="220">
        <f t="shared" si="13"/>
        <v>0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65223.92</v>
      </c>
      <c r="AL75" s="220">
        <f t="shared" si="13"/>
        <v>60817</v>
      </c>
      <c r="AM75" s="220">
        <f t="shared" si="13"/>
        <v>7320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0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0</v>
      </c>
      <c r="AY75" s="220">
        <f t="shared" si="13"/>
        <v>0</v>
      </c>
      <c r="AZ75" s="220">
        <f t="shared" si="13"/>
        <v>9020</v>
      </c>
      <c r="BA75" s="220">
        <f t="shared" si="13"/>
        <v>0</v>
      </c>
      <c r="BB75" s="220">
        <f t="shared" si="13"/>
        <v>0</v>
      </c>
      <c r="BC75" s="220">
        <f t="shared" si="13"/>
        <v>12922.27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0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0</v>
      </c>
      <c r="CD75" s="220">
        <f t="shared" si="14"/>
        <v>0</v>
      </c>
      <c r="CE75" s="220">
        <f t="shared" si="14"/>
        <v>0</v>
      </c>
      <c r="CF75" s="220">
        <f t="shared" si="14"/>
        <v>0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0</v>
      </c>
      <c r="CM75" s="220">
        <f t="shared" si="14"/>
        <v>0</v>
      </c>
      <c r="CN75" s="220">
        <f t="shared" si="14"/>
        <v>0</v>
      </c>
      <c r="CO75" s="220">
        <f t="shared" si="14"/>
        <v>0</v>
      </c>
      <c r="CP75" s="220">
        <f t="shared" si="14"/>
        <v>1078.98</v>
      </c>
      <c r="CQ75" s="220">
        <f t="shared" si="14"/>
        <v>0</v>
      </c>
      <c r="CR75" s="220">
        <f t="shared" si="14"/>
        <v>0</v>
      </c>
      <c r="CS75" s="220">
        <f t="shared" si="14"/>
        <v>0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6000</v>
      </c>
      <c r="DF75" s="220">
        <f t="shared" si="14"/>
        <v>17059.14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13615.84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0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0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0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0</v>
      </c>
      <c r="FT75" s="220">
        <f t="shared" si="15"/>
        <v>11559.45</v>
      </c>
      <c r="FU75" s="220">
        <f t="shared" si="15"/>
        <v>0</v>
      </c>
      <c r="FV75" s="220">
        <f t="shared" si="15"/>
        <v>0</v>
      </c>
      <c r="FW75" s="220">
        <f t="shared" si="15"/>
        <v>0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1729</v>
      </c>
      <c r="GI75" s="220">
        <f t="shared" si="15"/>
        <v>0</v>
      </c>
      <c r="GJ75" s="220">
        <f t="shared" si="15"/>
        <v>0</v>
      </c>
      <c r="GK75" s="220">
        <f t="shared" si="15"/>
        <v>0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371346.74000000005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2" sqref="AN12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42" t="s">
        <v>173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K37"/>
  <sheetViews>
    <sheetView topLeftCell="A16" workbookViewId="0">
      <selection activeCell="E28" sqref="E28"/>
    </sheetView>
  </sheetViews>
  <sheetFormatPr baseColWidth="10" defaultRowHeight="12.75" x14ac:dyDescent="0.2"/>
  <cols>
    <col min="1" max="1" width="18.7109375" style="3" customWidth="1"/>
    <col min="2" max="2" width="34.85546875" style="3" customWidth="1"/>
    <col min="3" max="3" width="19" style="3" customWidth="1"/>
    <col min="4" max="4" width="12.7109375" style="3" customWidth="1"/>
    <col min="5" max="5" width="17" style="3" customWidth="1"/>
    <col min="6" max="6" width="15" style="3" customWidth="1"/>
    <col min="7" max="7" width="16.42578125" style="3" customWidth="1"/>
    <col min="8" max="8" width="88.42578125" style="3" customWidth="1"/>
    <col min="9" max="9" width="9.28515625" style="3" customWidth="1"/>
    <col min="10" max="10" width="26" style="3" customWidth="1"/>
    <col min="11" max="16384" width="11.42578125" style="3"/>
  </cols>
  <sheetData>
    <row r="4" spans="1:11" ht="33" x14ac:dyDescent="0.25">
      <c r="A4" s="502" t="s">
        <v>440</v>
      </c>
      <c r="B4" s="502"/>
      <c r="C4" s="502"/>
      <c r="D4" s="502"/>
      <c r="E4" s="502"/>
      <c r="F4" s="502"/>
      <c r="G4" s="502"/>
      <c r="H4" s="502"/>
      <c r="I4" s="502"/>
      <c r="J4" s="502"/>
      <c r="K4"/>
    </row>
    <row r="5" spans="1:11" ht="15.75" x14ac:dyDescent="0.25">
      <c r="A5" s="503" t="s">
        <v>642</v>
      </c>
      <c r="B5" s="503"/>
      <c r="C5" s="503"/>
      <c r="D5" s="503"/>
      <c r="E5" s="503"/>
      <c r="F5" s="503"/>
      <c r="G5" s="503"/>
      <c r="H5" s="503"/>
      <c r="I5" s="503"/>
      <c r="J5" s="503"/>
      <c r="K5"/>
    </row>
    <row r="6" spans="1:11" ht="15.75" x14ac:dyDescent="0.25">
      <c r="A6" s="503" t="s">
        <v>488</v>
      </c>
      <c r="B6" s="503"/>
      <c r="C6" s="503"/>
      <c r="D6" s="503"/>
      <c r="E6" s="503"/>
      <c r="F6" s="503"/>
      <c r="G6" s="503"/>
      <c r="H6" s="503"/>
      <c r="I6" s="503"/>
      <c r="J6" s="503"/>
      <c r="K6"/>
    </row>
    <row r="7" spans="1:11" ht="16.5" thickBot="1" x14ac:dyDescent="0.3">
      <c r="A7" s="4"/>
      <c r="B7" s="217"/>
      <c r="C7" s="4"/>
      <c r="D7" s="4"/>
      <c r="E7" s="218"/>
      <c r="F7" s="218"/>
      <c r="G7" s="218"/>
      <c r="H7" s="4"/>
      <c r="I7" s="4"/>
      <c r="J7" s="4" t="s">
        <v>685</v>
      </c>
      <c r="K7"/>
    </row>
    <row r="8" spans="1:11" ht="32.25" thickBot="1" x14ac:dyDescent="0.3">
      <c r="A8" s="403" t="s">
        <v>487</v>
      </c>
      <c r="B8" s="398" t="s">
        <v>486</v>
      </c>
      <c r="C8" s="398" t="s">
        <v>485</v>
      </c>
      <c r="D8" s="404" t="s">
        <v>484</v>
      </c>
      <c r="E8" s="399" t="s">
        <v>483</v>
      </c>
      <c r="F8" s="400" t="s">
        <v>482</v>
      </c>
      <c r="G8" s="399" t="s">
        <v>481</v>
      </c>
      <c r="H8" s="405" t="s">
        <v>480</v>
      </c>
      <c r="I8" s="406" t="s">
        <v>479</v>
      </c>
      <c r="J8" s="407" t="s">
        <v>478</v>
      </c>
      <c r="K8"/>
    </row>
    <row r="9" spans="1:11" ht="18.75" x14ac:dyDescent="0.3">
      <c r="A9" s="422">
        <v>111000475</v>
      </c>
      <c r="B9" s="408" t="s">
        <v>686</v>
      </c>
      <c r="C9" s="423">
        <v>38649633916</v>
      </c>
      <c r="D9" s="424">
        <v>45660</v>
      </c>
      <c r="E9" s="401">
        <v>1729</v>
      </c>
      <c r="F9" s="402">
        <v>0</v>
      </c>
      <c r="G9" s="409">
        <v>1729</v>
      </c>
      <c r="H9" s="408" t="s">
        <v>687</v>
      </c>
      <c r="I9" s="420">
        <v>5</v>
      </c>
      <c r="J9" s="410" t="s">
        <v>688</v>
      </c>
      <c r="K9" s="217"/>
    </row>
    <row r="10" spans="1:11" ht="18.75" x14ac:dyDescent="0.3">
      <c r="A10" s="397" t="s">
        <v>649</v>
      </c>
      <c r="B10" s="378" t="s">
        <v>650</v>
      </c>
      <c r="C10" s="411">
        <v>38649685236</v>
      </c>
      <c r="D10" s="425">
        <v>45660</v>
      </c>
      <c r="E10" s="379">
        <v>1500</v>
      </c>
      <c r="F10" s="380">
        <v>0</v>
      </c>
      <c r="G10" s="381">
        <v>1500</v>
      </c>
      <c r="H10" s="378" t="s">
        <v>689</v>
      </c>
      <c r="I10" s="419">
        <v>5</v>
      </c>
      <c r="J10" s="396" t="s">
        <v>690</v>
      </c>
      <c r="K10" s="217"/>
    </row>
    <row r="11" spans="1:11" ht="18.75" x14ac:dyDescent="0.3">
      <c r="A11" s="397" t="s">
        <v>691</v>
      </c>
      <c r="B11" s="378" t="s">
        <v>665</v>
      </c>
      <c r="C11" s="411">
        <v>38649720411</v>
      </c>
      <c r="D11" s="425">
        <v>45660</v>
      </c>
      <c r="E11" s="379">
        <v>66680.460000000006</v>
      </c>
      <c r="F11" s="380">
        <v>0</v>
      </c>
      <c r="G11" s="381">
        <v>66680.460000000006</v>
      </c>
      <c r="H11" s="378" t="s">
        <v>692</v>
      </c>
      <c r="I11" s="419">
        <v>5</v>
      </c>
      <c r="J11" s="396" t="s">
        <v>693</v>
      </c>
      <c r="K11" s="217"/>
    </row>
    <row r="12" spans="1:11" ht="18.75" x14ac:dyDescent="0.3">
      <c r="A12" s="397" t="s">
        <v>694</v>
      </c>
      <c r="B12" s="378" t="s">
        <v>648</v>
      </c>
      <c r="C12" s="411">
        <v>38649763689</v>
      </c>
      <c r="D12" s="425">
        <v>45660</v>
      </c>
      <c r="E12" s="379">
        <v>2470</v>
      </c>
      <c r="F12" s="380">
        <v>0</v>
      </c>
      <c r="G12" s="381">
        <v>2470</v>
      </c>
      <c r="H12" s="378" t="s">
        <v>695</v>
      </c>
      <c r="I12" s="419">
        <v>5</v>
      </c>
      <c r="J12" s="396" t="s">
        <v>696</v>
      </c>
      <c r="K12" s="217"/>
    </row>
    <row r="13" spans="1:11" ht="18.75" x14ac:dyDescent="0.3">
      <c r="A13" s="397" t="s">
        <v>624</v>
      </c>
      <c r="B13" s="378" t="s">
        <v>664</v>
      </c>
      <c r="C13" s="411">
        <v>38649763689</v>
      </c>
      <c r="D13" s="425">
        <v>45660</v>
      </c>
      <c r="E13" s="379">
        <v>12079.14</v>
      </c>
      <c r="F13" s="380"/>
      <c r="G13" s="381">
        <v>12079.14</v>
      </c>
      <c r="H13" s="378" t="s">
        <v>697</v>
      </c>
      <c r="I13" s="419">
        <v>5</v>
      </c>
      <c r="J13" s="396" t="s">
        <v>698</v>
      </c>
      <c r="K13" s="217"/>
    </row>
    <row r="14" spans="1:11" ht="18.75" x14ac:dyDescent="0.3">
      <c r="A14" s="397">
        <v>130211973</v>
      </c>
      <c r="B14" s="378" t="s">
        <v>699</v>
      </c>
      <c r="C14" s="411">
        <v>38714289110</v>
      </c>
      <c r="D14" s="425">
        <v>45672</v>
      </c>
      <c r="E14" s="379">
        <v>3000</v>
      </c>
      <c r="F14" s="380">
        <v>13.03</v>
      </c>
      <c r="G14" s="381">
        <v>2986.97</v>
      </c>
      <c r="H14" s="378" t="s">
        <v>700</v>
      </c>
      <c r="I14" s="419">
        <v>5</v>
      </c>
      <c r="J14" s="396" t="s">
        <v>701</v>
      </c>
      <c r="K14" s="217"/>
    </row>
    <row r="15" spans="1:11" ht="18.75" x14ac:dyDescent="0.3">
      <c r="A15" s="397">
        <v>130211973</v>
      </c>
      <c r="B15" s="378" t="s">
        <v>702</v>
      </c>
      <c r="C15" s="411">
        <v>38714428465</v>
      </c>
      <c r="D15" s="425">
        <v>45672</v>
      </c>
      <c r="E15" s="379">
        <v>1100</v>
      </c>
      <c r="F15" s="380">
        <v>0</v>
      </c>
      <c r="G15" s="381">
        <v>1100</v>
      </c>
      <c r="H15" s="378" t="s">
        <v>703</v>
      </c>
      <c r="I15" s="419">
        <v>5</v>
      </c>
      <c r="J15" s="396" t="s">
        <v>690</v>
      </c>
      <c r="K15" s="217"/>
    </row>
    <row r="16" spans="1:11" ht="18.75" x14ac:dyDescent="0.3">
      <c r="A16" s="397" t="s">
        <v>704</v>
      </c>
      <c r="B16" s="378" t="s">
        <v>705</v>
      </c>
      <c r="C16" s="411">
        <v>38714472278</v>
      </c>
      <c r="D16" s="425">
        <v>45672</v>
      </c>
      <c r="E16" s="379">
        <v>3420</v>
      </c>
      <c r="F16" s="380">
        <v>0</v>
      </c>
      <c r="G16" s="381">
        <v>3420</v>
      </c>
      <c r="H16" s="378" t="s">
        <v>706</v>
      </c>
      <c r="I16" s="419">
        <v>5</v>
      </c>
      <c r="J16" s="396" t="s">
        <v>690</v>
      </c>
      <c r="K16" s="217"/>
    </row>
    <row r="17" spans="1:11" ht="18.75" x14ac:dyDescent="0.3">
      <c r="A17" s="397" t="s">
        <v>643</v>
      </c>
      <c r="B17" s="378" t="s">
        <v>644</v>
      </c>
      <c r="C17" s="411">
        <v>38714495638</v>
      </c>
      <c r="D17" s="425">
        <v>45672</v>
      </c>
      <c r="E17" s="379">
        <v>750</v>
      </c>
      <c r="F17" s="380"/>
      <c r="G17" s="381">
        <v>750</v>
      </c>
      <c r="H17" s="378" t="s">
        <v>707</v>
      </c>
      <c r="I17" s="419">
        <v>5</v>
      </c>
      <c r="J17" s="396" t="s">
        <v>690</v>
      </c>
      <c r="K17" s="217"/>
    </row>
    <row r="18" spans="1:11" ht="18.75" x14ac:dyDescent="0.3">
      <c r="A18" s="397">
        <v>430045952</v>
      </c>
      <c r="B18" s="378" t="s">
        <v>708</v>
      </c>
      <c r="C18" s="411" t="s">
        <v>709</v>
      </c>
      <c r="D18" s="425">
        <v>45681</v>
      </c>
      <c r="E18" s="379">
        <v>162001.14000000001</v>
      </c>
      <c r="F18" s="380">
        <v>0</v>
      </c>
      <c r="G18" s="381">
        <v>162001.14000000001</v>
      </c>
      <c r="H18" s="378" t="s">
        <v>710</v>
      </c>
      <c r="I18" s="419">
        <v>5</v>
      </c>
      <c r="J18" s="396" t="s">
        <v>711</v>
      </c>
      <c r="K18" s="217"/>
    </row>
    <row r="19" spans="1:11" ht="18.75" x14ac:dyDescent="0.3">
      <c r="A19" s="397" t="s">
        <v>691</v>
      </c>
      <c r="B19" s="378" t="s">
        <v>665</v>
      </c>
      <c r="C19" s="411" t="s">
        <v>712</v>
      </c>
      <c r="D19" s="425">
        <v>45685</v>
      </c>
      <c r="E19" s="379">
        <v>66680.460000000006</v>
      </c>
      <c r="F19" s="380">
        <v>0</v>
      </c>
      <c r="G19" s="381">
        <v>66680.460000000006</v>
      </c>
      <c r="H19" s="378" t="s">
        <v>713</v>
      </c>
      <c r="I19" s="419">
        <v>5</v>
      </c>
      <c r="J19" s="396" t="s">
        <v>714</v>
      </c>
      <c r="K19" s="217"/>
    </row>
    <row r="20" spans="1:11" ht="18.75" x14ac:dyDescent="0.3">
      <c r="A20" s="397" t="s">
        <v>694</v>
      </c>
      <c r="B20" s="378" t="s">
        <v>648</v>
      </c>
      <c r="C20" s="411" t="s">
        <v>715</v>
      </c>
      <c r="D20" s="425">
        <v>45685</v>
      </c>
      <c r="E20" s="379">
        <v>2510</v>
      </c>
      <c r="F20" s="380">
        <v>0</v>
      </c>
      <c r="G20" s="381">
        <v>2510</v>
      </c>
      <c r="H20" s="378" t="s">
        <v>716</v>
      </c>
      <c r="I20" s="419">
        <v>5</v>
      </c>
      <c r="J20" s="396" t="s">
        <v>717</v>
      </c>
      <c r="K20" s="217"/>
    </row>
    <row r="21" spans="1:11" ht="18.75" x14ac:dyDescent="0.3">
      <c r="A21" s="397" t="s">
        <v>649</v>
      </c>
      <c r="B21" s="378" t="s">
        <v>650</v>
      </c>
      <c r="C21" s="411" t="s">
        <v>718</v>
      </c>
      <c r="D21" s="425">
        <v>45685</v>
      </c>
      <c r="E21" s="379">
        <v>750</v>
      </c>
      <c r="F21" s="380">
        <v>0</v>
      </c>
      <c r="G21" s="381">
        <v>750</v>
      </c>
      <c r="H21" s="378" t="s">
        <v>719</v>
      </c>
      <c r="I21" s="419">
        <v>5</v>
      </c>
      <c r="J21" s="396" t="s">
        <v>690</v>
      </c>
      <c r="K21" s="217"/>
    </row>
    <row r="22" spans="1:11" ht="18.75" x14ac:dyDescent="0.3">
      <c r="A22" s="397">
        <v>130895351</v>
      </c>
      <c r="B22" s="378" t="s">
        <v>720</v>
      </c>
      <c r="C22" s="411" t="s">
        <v>721</v>
      </c>
      <c r="D22" s="425">
        <v>45685</v>
      </c>
      <c r="E22" s="379">
        <v>12922.27</v>
      </c>
      <c r="F22" s="380">
        <v>0</v>
      </c>
      <c r="G22" s="381">
        <v>12922.27</v>
      </c>
      <c r="H22" s="378" t="s">
        <v>722</v>
      </c>
      <c r="I22" s="419">
        <v>5</v>
      </c>
      <c r="J22" s="396" t="s">
        <v>723</v>
      </c>
      <c r="K22" s="217"/>
    </row>
    <row r="23" spans="1:11" ht="18.75" x14ac:dyDescent="0.3">
      <c r="A23" s="397" t="s">
        <v>647</v>
      </c>
      <c r="B23" s="378" t="s">
        <v>728</v>
      </c>
      <c r="C23" s="411" t="s">
        <v>724</v>
      </c>
      <c r="D23" s="425">
        <v>45685</v>
      </c>
      <c r="E23" s="379">
        <v>6000</v>
      </c>
      <c r="F23" s="380">
        <v>0</v>
      </c>
      <c r="G23" s="381">
        <v>6000</v>
      </c>
      <c r="H23" s="378" t="s">
        <v>725</v>
      </c>
      <c r="I23" s="419">
        <v>5</v>
      </c>
      <c r="J23" s="396"/>
      <c r="K23" s="217"/>
    </row>
    <row r="24" spans="1:11" ht="18.75" x14ac:dyDescent="0.3">
      <c r="A24" s="397" t="s">
        <v>649</v>
      </c>
      <c r="B24" s="378" t="s">
        <v>650</v>
      </c>
      <c r="C24" s="417">
        <v>38825327094</v>
      </c>
      <c r="D24" s="433">
        <v>45688</v>
      </c>
      <c r="E24" s="412">
        <v>1500</v>
      </c>
      <c r="F24" s="380">
        <v>0</v>
      </c>
      <c r="G24" s="381">
        <v>1500</v>
      </c>
      <c r="H24" s="378" t="s">
        <v>729</v>
      </c>
      <c r="I24" s="419">
        <v>5</v>
      </c>
      <c r="J24" s="396" t="s">
        <v>690</v>
      </c>
      <c r="K24" s="217"/>
    </row>
    <row r="25" spans="1:11" ht="18.75" x14ac:dyDescent="0.3">
      <c r="A25" s="431">
        <v>111000475</v>
      </c>
      <c r="B25" s="432" t="s">
        <v>686</v>
      </c>
      <c r="C25" s="417">
        <v>38825363996</v>
      </c>
      <c r="D25" s="433">
        <v>45688</v>
      </c>
      <c r="E25" s="412">
        <v>13615.84</v>
      </c>
      <c r="F25" s="380">
        <v>0</v>
      </c>
      <c r="G25" s="381">
        <v>13615.84</v>
      </c>
      <c r="H25" s="378" t="s">
        <v>730</v>
      </c>
      <c r="I25" s="419">
        <v>5</v>
      </c>
      <c r="J25" s="415" t="s">
        <v>731</v>
      </c>
      <c r="K25" s="217"/>
    </row>
    <row r="26" spans="1:11" ht="18.75" x14ac:dyDescent="0.3">
      <c r="A26" s="431">
        <v>130378657</v>
      </c>
      <c r="B26" s="432" t="s">
        <v>732</v>
      </c>
      <c r="C26" s="417">
        <v>38825472704</v>
      </c>
      <c r="D26" s="433">
        <v>45688</v>
      </c>
      <c r="E26" s="412">
        <v>11559.45</v>
      </c>
      <c r="F26" s="380">
        <v>515.01</v>
      </c>
      <c r="G26" s="414">
        <v>11044.44</v>
      </c>
      <c r="H26" s="378" t="s">
        <v>733</v>
      </c>
      <c r="I26" s="419">
        <v>5</v>
      </c>
      <c r="J26" s="415" t="s">
        <v>734</v>
      </c>
      <c r="K26" s="217"/>
    </row>
    <row r="27" spans="1:11" ht="19.5" thickBot="1" x14ac:dyDescent="0.35">
      <c r="A27" s="426" t="s">
        <v>627</v>
      </c>
      <c r="B27" s="427" t="s">
        <v>726</v>
      </c>
      <c r="C27" s="417"/>
      <c r="D27" s="418"/>
      <c r="E27" s="412">
        <v>1078.98</v>
      </c>
      <c r="F27" s="413">
        <v>0</v>
      </c>
      <c r="G27" s="414">
        <v>1078.98</v>
      </c>
      <c r="H27" s="382" t="s">
        <v>727</v>
      </c>
      <c r="I27" s="421">
        <v>5</v>
      </c>
      <c r="J27" s="415"/>
      <c r="K27" s="217"/>
    </row>
    <row r="28" spans="1:11" ht="19.5" thickBot="1" x14ac:dyDescent="0.35">
      <c r="A28" s="416"/>
      <c r="B28" s="543" t="s">
        <v>444</v>
      </c>
      <c r="C28" s="543"/>
      <c r="D28" s="543"/>
      <c r="E28" s="428">
        <v>371346.74000000005</v>
      </c>
      <c r="F28" s="428">
        <v>528.04</v>
      </c>
      <c r="G28" s="428">
        <v>370818.70000000007</v>
      </c>
      <c r="H28" s="429"/>
      <c r="I28" s="429"/>
      <c r="J28" s="430"/>
      <c r="K28"/>
    </row>
    <row r="29" spans="1:11" ht="15" x14ac:dyDescent="0.25">
      <c r="A29"/>
      <c r="B29"/>
      <c r="C29"/>
      <c r="D29"/>
      <c r="E29"/>
      <c r="F29"/>
      <c r="G29" s="383"/>
      <c r="H29" s="3" t="s">
        <v>645</v>
      </c>
      <c r="I29"/>
      <c r="J29"/>
      <c r="K29"/>
    </row>
    <row r="30" spans="1:11" ht="15.75" x14ac:dyDescent="0.25">
      <c r="A30" s="384" t="s">
        <v>651</v>
      </c>
      <c r="B30"/>
      <c r="C30" s="384" t="s">
        <v>652</v>
      </c>
      <c r="D30"/>
      <c r="E30"/>
      <c r="F30"/>
      <c r="G30" s="384" t="s">
        <v>653</v>
      </c>
      <c r="H30"/>
      <c r="I30"/>
      <c r="J30"/>
      <c r="K30"/>
    </row>
    <row r="31" spans="1:11" ht="15.75" x14ac:dyDescent="0.25">
      <c r="A31" s="384"/>
      <c r="B31"/>
      <c r="C31" s="384"/>
      <c r="D31"/>
      <c r="E31"/>
      <c r="F31"/>
      <c r="G31" s="384"/>
      <c r="H31"/>
      <c r="I31"/>
      <c r="J31"/>
      <c r="K31"/>
    </row>
    <row r="32" spans="1:11" ht="15.75" x14ac:dyDescent="0.25">
      <c r="A32" s="384"/>
      <c r="B32"/>
      <c r="C32" s="384"/>
      <c r="D32"/>
      <c r="E32"/>
      <c r="F32"/>
      <c r="G32" s="384"/>
      <c r="H32"/>
      <c r="I32"/>
      <c r="J32"/>
      <c r="K32"/>
    </row>
    <row r="33" spans="2:11" ht="18.75" x14ac:dyDescent="0.3">
      <c r="B33" s="385" t="s">
        <v>654</v>
      </c>
      <c r="C33" s="386"/>
      <c r="D33" s="387"/>
      <c r="E33" s="388" t="s">
        <v>667</v>
      </c>
      <c r="F33" s="389"/>
      <c r="G33" s="390"/>
      <c r="H33" s="385" t="s">
        <v>655</v>
      </c>
      <c r="I33" s="385"/>
      <c r="J33"/>
      <c r="K33"/>
    </row>
    <row r="34" spans="2:11" ht="18.75" x14ac:dyDescent="0.3">
      <c r="B34" s="385" t="s">
        <v>656</v>
      </c>
      <c r="C34" s="386"/>
      <c r="D34" s="391"/>
      <c r="E34" s="388" t="s">
        <v>668</v>
      </c>
      <c r="F34" s="392"/>
      <c r="G34" s="393"/>
      <c r="H34" s="385" t="s">
        <v>657</v>
      </c>
      <c r="I34" s="385"/>
      <c r="J34" s="394"/>
      <c r="K34" s="394"/>
    </row>
    <row r="35" spans="2:11" x14ac:dyDescent="0.2">
      <c r="B35" s="394"/>
      <c r="C35" s="395"/>
      <c r="D35" s="394"/>
      <c r="E35" s="394"/>
      <c r="F35" s="394"/>
      <c r="G35" s="394"/>
      <c r="H35" s="394"/>
      <c r="I35" s="394"/>
      <c r="J35" s="394"/>
      <c r="K35" s="394"/>
    </row>
    <row r="36" spans="2:11" x14ac:dyDescent="0.2">
      <c r="B36" s="394"/>
      <c r="C36" s="394"/>
      <c r="D36" s="394"/>
      <c r="E36" s="394"/>
      <c r="F36" s="394" t="s">
        <v>646</v>
      </c>
      <c r="G36" s="394"/>
      <c r="H36" s="394"/>
      <c r="I36" s="394"/>
      <c r="J36" s="394"/>
      <c r="K36" s="394"/>
    </row>
    <row r="37" spans="2:11" x14ac:dyDescent="0.2">
      <c r="B37" s="394"/>
      <c r="C37" s="394"/>
      <c r="D37" s="394"/>
      <c r="E37" s="394"/>
      <c r="F37" s="394"/>
      <c r="G37" s="394"/>
      <c r="H37" s="394"/>
      <c r="I37" s="394"/>
      <c r="J37" s="394"/>
      <c r="K37" s="394"/>
    </row>
  </sheetData>
  <mergeCells count="4">
    <mergeCell ref="B28:D28"/>
    <mergeCell ref="A4:J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2025-02-04T15:10:41Z</cp:lastPrinted>
  <dcterms:created xsi:type="dcterms:W3CDTF">2021-03-19T19:51:23Z</dcterms:created>
  <dcterms:modified xsi:type="dcterms:W3CDTF">2026-01-29T18:09:57Z</dcterms:modified>
</cp:coreProperties>
</file>